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24226"/>
  <xr:revisionPtr revIDLastSave="0" documentId="13_ncr:1_{30AE8648-58E6-4323-9EE2-9E5D54674307}" xr6:coauthVersionLast="47" xr6:coauthVersionMax="47" xr10:uidLastSave="{00000000-0000-0000-0000-000000000000}"/>
  <bookViews>
    <workbookView xWindow="-120" yWindow="-120" windowWidth="29040" windowHeight="15840" activeTab="2" xr2:uid="{00000000-000D-0000-FFFF-FFFF00000000}"/>
  </bookViews>
  <sheets>
    <sheet name="Grand Summary" sheetId="10" r:id="rId1"/>
    <sheet name="HVAC" sheetId="5" r:id="rId2"/>
    <sheet name="Comparison" sheetId="11" r:id="rId3"/>
    <sheet name="FIRE" sheetId="6" r:id="rId4"/>
    <sheet name="PLUMBING" sheetId="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HVAC!$B$1:$K$154</definedName>
    <definedName name="_xlnm._FilterDatabase" localSheetId="4"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Comparison!$A$1:$F$59</definedName>
    <definedName name="_xlnm.Print_Area" localSheetId="3">FIRE!$A$1:$L$36</definedName>
    <definedName name="_xlnm.Print_Area" localSheetId="0">'Grand Summary'!$A$1:$E$23</definedName>
    <definedName name="_xlnm.Print_Area" localSheetId="1">HVAC!$A$1:$L$154</definedName>
    <definedName name="_xlnm.Print_Area" localSheetId="4">PLUMBING!$A$1:$L$47</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Comparison!$2:$4</definedName>
    <definedName name="_xlnm.Print_Titles" localSheetId="3">FIRE!$2:$4</definedName>
    <definedName name="_xlnm.Print_Titles" localSheetId="1">HVAC!$2:$4</definedName>
    <definedName name="_xlnm.Print_Titles" localSheetId="4">PLUMBING!$2:$4</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B48" i="11" l="1"/>
  <c r="B59" i="11"/>
  <c r="B58" i="11"/>
  <c r="B55" i="11"/>
  <c r="B53" i="11"/>
  <c r="B52" i="11"/>
  <c r="B51" i="11"/>
  <c r="B50" i="11"/>
  <c r="B47" i="11"/>
  <c r="B46" i="11"/>
  <c r="B45" i="11"/>
  <c r="B44" i="11"/>
  <c r="B43" i="11"/>
  <c r="B42" i="11"/>
  <c r="B41" i="11"/>
  <c r="B40" i="11"/>
  <c r="B38" i="11"/>
  <c r="B37" i="11"/>
  <c r="B36" i="11"/>
  <c r="B35" i="11"/>
  <c r="B34" i="11"/>
  <c r="B33" i="11"/>
  <c r="B32" i="11"/>
  <c r="B31" i="11"/>
  <c r="B29" i="11"/>
  <c r="B27" i="11"/>
  <c r="B25" i="11"/>
  <c r="B23" i="11"/>
  <c r="B22" i="11"/>
  <c r="B20" i="11"/>
  <c r="B19" i="11"/>
  <c r="B18" i="11"/>
  <c r="B17" i="11"/>
  <c r="B15" i="11"/>
  <c r="B14" i="11"/>
  <c r="B13" i="11"/>
  <c r="B12" i="11"/>
  <c r="B10" i="11"/>
  <c r="B9" i="11"/>
  <c r="B8" i="11"/>
  <c r="B7" i="11"/>
  <c r="B6" i="11"/>
  <c r="P7" i="7"/>
  <c r="Q7" i="7" s="1"/>
  <c r="P8" i="7"/>
  <c r="Q8" i="7"/>
  <c r="P9" i="7"/>
  <c r="Q9" i="7" s="1"/>
  <c r="P10" i="7"/>
  <c r="Q10" i="7"/>
  <c r="P11" i="7"/>
  <c r="Q11" i="7" s="1"/>
  <c r="P12" i="7"/>
  <c r="Q12" i="7"/>
  <c r="P13" i="7"/>
  <c r="Q13" i="7" s="1"/>
  <c r="P14" i="7"/>
  <c r="Q14" i="7"/>
  <c r="P15" i="7"/>
  <c r="Q15" i="7" s="1"/>
  <c r="P16" i="7"/>
  <c r="Q16" i="7"/>
  <c r="P17" i="7"/>
  <c r="Q17" i="7" s="1"/>
  <c r="P18" i="7"/>
  <c r="Q18" i="7"/>
  <c r="P19" i="7"/>
  <c r="Q19" i="7" s="1"/>
  <c r="P20" i="7"/>
  <c r="Q20" i="7"/>
  <c r="P21" i="7"/>
  <c r="Q21" i="7" s="1"/>
  <c r="P22" i="7"/>
  <c r="Q22" i="7"/>
  <c r="P23" i="7"/>
  <c r="Q23" i="7" s="1"/>
  <c r="P24" i="7"/>
  <c r="Q24" i="7"/>
  <c r="P25" i="7"/>
  <c r="Q25" i="7" s="1"/>
  <c r="P26" i="7"/>
  <c r="Q26" i="7"/>
  <c r="P27" i="7"/>
  <c r="Q27" i="7" s="1"/>
  <c r="P28" i="7"/>
  <c r="Q28" i="7"/>
  <c r="P29" i="7"/>
  <c r="Q29" i="7" s="1"/>
  <c r="P30" i="7"/>
  <c r="Q30" i="7"/>
  <c r="P31" i="7"/>
  <c r="Q31" i="7" s="1"/>
  <c r="P32" i="7"/>
  <c r="Q32" i="7"/>
  <c r="P33" i="7"/>
  <c r="Q33" i="7" s="1"/>
  <c r="P34" i="7"/>
  <c r="Q34" i="7"/>
  <c r="P35" i="7"/>
  <c r="Q35" i="7" s="1"/>
  <c r="P36" i="7"/>
  <c r="Q36" i="7"/>
  <c r="P37" i="7"/>
  <c r="Q37" i="7" s="1"/>
  <c r="P38" i="7"/>
  <c r="Q38" i="7"/>
  <c r="P39" i="7"/>
  <c r="Q39" i="7" s="1"/>
  <c r="P40" i="7"/>
  <c r="Q40" i="7"/>
  <c r="P41" i="7"/>
  <c r="Q41" i="7" s="1"/>
  <c r="P42" i="7"/>
  <c r="Q42" i="7"/>
  <c r="P43" i="7"/>
  <c r="Q43" i="7" s="1"/>
  <c r="P44" i="7"/>
  <c r="Q44" i="7"/>
  <c r="Q6" i="7"/>
  <c r="P6" i="7"/>
  <c r="P8" i="6"/>
  <c r="Q8" i="6" s="1"/>
  <c r="P9" i="6"/>
  <c r="Q9" i="6"/>
  <c r="P10" i="6"/>
  <c r="Q10" i="6" s="1"/>
  <c r="P11" i="6"/>
  <c r="Q11" i="6"/>
  <c r="P12" i="6"/>
  <c r="Q12" i="6" s="1"/>
  <c r="P13" i="6"/>
  <c r="Q13" i="6"/>
  <c r="P15" i="6"/>
  <c r="Q15" i="6"/>
  <c r="P16" i="6"/>
  <c r="Q16" i="6" s="1"/>
  <c r="P18" i="6"/>
  <c r="Q18" i="6" s="1"/>
  <c r="P19" i="6"/>
  <c r="Q19" i="6"/>
  <c r="P21" i="6"/>
  <c r="Q21" i="6"/>
  <c r="P22" i="6"/>
  <c r="Q22" i="6" s="1"/>
  <c r="P25" i="6"/>
  <c r="Q25" i="6"/>
  <c r="P26" i="6"/>
  <c r="Q26" i="6" s="1"/>
  <c r="P27" i="6"/>
  <c r="Q27" i="6"/>
  <c r="P28" i="6"/>
  <c r="Q28" i="6" s="1"/>
  <c r="P29" i="6"/>
  <c r="Q29" i="6"/>
  <c r="P31" i="6"/>
  <c r="Q31" i="6"/>
  <c r="Q7" i="6"/>
  <c r="P7" i="6"/>
  <c r="R8" i="5"/>
  <c r="S8" i="5" s="1"/>
  <c r="R9" i="5"/>
  <c r="S9" i="5"/>
  <c r="R10" i="5"/>
  <c r="S10" i="5" s="1"/>
  <c r="R11" i="5"/>
  <c r="S11" i="5"/>
  <c r="R12" i="5"/>
  <c r="S12" i="5" s="1"/>
  <c r="R13" i="5"/>
  <c r="S13" i="5"/>
  <c r="R14" i="5"/>
  <c r="S14" i="5" s="1"/>
  <c r="R15" i="5"/>
  <c r="S15" i="5"/>
  <c r="R16" i="5"/>
  <c r="S16" i="5" s="1"/>
  <c r="R17" i="5"/>
  <c r="S17" i="5"/>
  <c r="R18" i="5"/>
  <c r="S18" i="5" s="1"/>
  <c r="R19" i="5"/>
  <c r="S19" i="5"/>
  <c r="R20" i="5"/>
  <c r="S20" i="5" s="1"/>
  <c r="R21" i="5"/>
  <c r="S21" i="5"/>
  <c r="R22" i="5"/>
  <c r="S22" i="5" s="1"/>
  <c r="R23" i="5"/>
  <c r="S23" i="5"/>
  <c r="R24" i="5"/>
  <c r="S24" i="5" s="1"/>
  <c r="R25" i="5"/>
  <c r="S25" i="5"/>
  <c r="R26" i="5"/>
  <c r="S26" i="5" s="1"/>
  <c r="R27" i="5"/>
  <c r="S27" i="5"/>
  <c r="R28" i="5"/>
  <c r="S28" i="5" s="1"/>
  <c r="R29" i="5"/>
  <c r="S29" i="5"/>
  <c r="R30" i="5"/>
  <c r="S30" i="5" s="1"/>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R60" i="5"/>
  <c r="S60" i="5"/>
  <c r="R61" i="5"/>
  <c r="S61" i="5"/>
  <c r="R62" i="5"/>
  <c r="S62" i="5"/>
  <c r="R63" i="5"/>
  <c r="S63" i="5"/>
  <c r="R64" i="5"/>
  <c r="S64" i="5"/>
  <c r="R65" i="5"/>
  <c r="S65" i="5"/>
  <c r="R66" i="5"/>
  <c r="S66" i="5"/>
  <c r="R67"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R89" i="5"/>
  <c r="S89" i="5"/>
  <c r="R90" i="5"/>
  <c r="S90" i="5"/>
  <c r="R91" i="5"/>
  <c r="S91" i="5"/>
  <c r="R92" i="5"/>
  <c r="S92" i="5"/>
  <c r="R93" i="5"/>
  <c r="S93" i="5"/>
  <c r="R94" i="5"/>
  <c r="S94" i="5"/>
  <c r="R95" i="5"/>
  <c r="S95" i="5"/>
  <c r="R96" i="5"/>
  <c r="S96" i="5"/>
  <c r="R97" i="5"/>
  <c r="S97" i="5"/>
  <c r="R98" i="5"/>
  <c r="S98" i="5"/>
  <c r="R99" i="5"/>
  <c r="S99" i="5"/>
  <c r="R100" i="5"/>
  <c r="S100" i="5"/>
  <c r="R101" i="5"/>
  <c r="S101" i="5"/>
  <c r="R102" i="5"/>
  <c r="S102" i="5"/>
  <c r="R103" i="5"/>
  <c r="S103" i="5"/>
  <c r="R104" i="5"/>
  <c r="S104" i="5"/>
  <c r="R105" i="5"/>
  <c r="S105" i="5"/>
  <c r="R106" i="5"/>
  <c r="S106" i="5"/>
  <c r="R107" i="5"/>
  <c r="S107" i="5"/>
  <c r="R108" i="5"/>
  <c r="S108" i="5"/>
  <c r="R109" i="5"/>
  <c r="S109" i="5"/>
  <c r="R110" i="5"/>
  <c r="S110" i="5"/>
  <c r="R111" i="5"/>
  <c r="S111" i="5"/>
  <c r="R112" i="5"/>
  <c r="S112" i="5"/>
  <c r="R113" i="5"/>
  <c r="S113" i="5"/>
  <c r="R114" i="5"/>
  <c r="S114" i="5"/>
  <c r="R115" i="5"/>
  <c r="S115" i="5"/>
  <c r="R116" i="5"/>
  <c r="S116" i="5"/>
  <c r="R117" i="5"/>
  <c r="S117" i="5"/>
  <c r="R118" i="5"/>
  <c r="S118" i="5"/>
  <c r="R119" i="5"/>
  <c r="S119" i="5"/>
  <c r="R120" i="5"/>
  <c r="S120" i="5"/>
  <c r="R121" i="5"/>
  <c r="S121" i="5"/>
  <c r="R122" i="5"/>
  <c r="S122" i="5"/>
  <c r="R123" i="5"/>
  <c r="S123" i="5"/>
  <c r="R124" i="5"/>
  <c r="S124" i="5"/>
  <c r="R125" i="5"/>
  <c r="S125" i="5"/>
  <c r="R126" i="5"/>
  <c r="S126" i="5"/>
  <c r="R127" i="5"/>
  <c r="S127" i="5"/>
  <c r="R128" i="5"/>
  <c r="S128" i="5"/>
  <c r="R129" i="5"/>
  <c r="S129" i="5"/>
  <c r="R130" i="5"/>
  <c r="S130" i="5"/>
  <c r="R131" i="5"/>
  <c r="S131" i="5"/>
  <c r="R132" i="5"/>
  <c r="S132" i="5"/>
  <c r="R133" i="5"/>
  <c r="S133" i="5"/>
  <c r="R134" i="5"/>
  <c r="S134" i="5"/>
  <c r="R135" i="5"/>
  <c r="S135" i="5"/>
  <c r="R136" i="5"/>
  <c r="S136" i="5"/>
  <c r="R137" i="5"/>
  <c r="S137" i="5"/>
  <c r="R138" i="5"/>
  <c r="S138" i="5"/>
  <c r="R139" i="5"/>
  <c r="S139" i="5"/>
  <c r="R140" i="5"/>
  <c r="S140" i="5"/>
  <c r="R141" i="5"/>
  <c r="S141" i="5"/>
  <c r="R142" i="5"/>
  <c r="S142" i="5"/>
  <c r="R143" i="5"/>
  <c r="S143" i="5"/>
  <c r="R144" i="5"/>
  <c r="S144" i="5"/>
  <c r="R145" i="5"/>
  <c r="S145" i="5"/>
  <c r="R146" i="5"/>
  <c r="S146" i="5"/>
  <c r="R147" i="5"/>
  <c r="S147" i="5"/>
  <c r="R148" i="5"/>
  <c r="S148" i="5"/>
  <c r="R149" i="5"/>
  <c r="S149" i="5"/>
  <c r="R150" i="5"/>
  <c r="S150" i="5"/>
  <c r="R151" i="5"/>
  <c r="S151" i="5"/>
  <c r="S7" i="5"/>
  <c r="P8" i="5"/>
  <c r="Q8" i="5" s="1"/>
  <c r="P9" i="5"/>
  <c r="P10" i="5"/>
  <c r="P11" i="5"/>
  <c r="P12" i="5"/>
  <c r="Q12" i="5" s="1"/>
  <c r="P13" i="5"/>
  <c r="P14" i="5"/>
  <c r="P15" i="5"/>
  <c r="P16" i="5"/>
  <c r="Q16" i="5" s="1"/>
  <c r="P17" i="5"/>
  <c r="P18" i="5"/>
  <c r="P19" i="5"/>
  <c r="P20" i="5"/>
  <c r="Q20" i="5" s="1"/>
  <c r="P21" i="5"/>
  <c r="P22" i="5"/>
  <c r="P23" i="5"/>
  <c r="P24" i="5"/>
  <c r="Q24" i="5" s="1"/>
  <c r="P25" i="5"/>
  <c r="P26" i="5"/>
  <c r="P27" i="5"/>
  <c r="P28" i="5"/>
  <c r="Q28" i="5" s="1"/>
  <c r="P29" i="5"/>
  <c r="P30" i="5"/>
  <c r="P31" i="5"/>
  <c r="P32" i="5"/>
  <c r="Q32" i="5" s="1"/>
  <c r="P33" i="5"/>
  <c r="P34" i="5"/>
  <c r="P35" i="5"/>
  <c r="P36" i="5"/>
  <c r="Q36" i="5" s="1"/>
  <c r="P37" i="5"/>
  <c r="P38" i="5"/>
  <c r="P39" i="5"/>
  <c r="P40" i="5"/>
  <c r="Q40" i="5" s="1"/>
  <c r="P41" i="5"/>
  <c r="P42" i="5"/>
  <c r="P43" i="5"/>
  <c r="P44" i="5"/>
  <c r="Q44" i="5" s="1"/>
  <c r="P45" i="5"/>
  <c r="P46" i="5"/>
  <c r="P47" i="5"/>
  <c r="P48" i="5"/>
  <c r="Q48" i="5" s="1"/>
  <c r="P49" i="5"/>
  <c r="P50" i="5"/>
  <c r="P51" i="5"/>
  <c r="P52" i="5"/>
  <c r="Q52" i="5" s="1"/>
  <c r="P53" i="5"/>
  <c r="P54" i="5"/>
  <c r="P55" i="5"/>
  <c r="P56" i="5"/>
  <c r="Q56" i="5" s="1"/>
  <c r="P57" i="5"/>
  <c r="P58" i="5"/>
  <c r="P59" i="5"/>
  <c r="P60" i="5"/>
  <c r="Q60" i="5" s="1"/>
  <c r="P61" i="5"/>
  <c r="P62" i="5"/>
  <c r="P63" i="5"/>
  <c r="P64" i="5"/>
  <c r="Q64" i="5" s="1"/>
  <c r="P65" i="5"/>
  <c r="P66" i="5"/>
  <c r="P67" i="5"/>
  <c r="P68" i="5"/>
  <c r="Q68" i="5" s="1"/>
  <c r="P69" i="5"/>
  <c r="P70" i="5"/>
  <c r="P71" i="5"/>
  <c r="P72" i="5"/>
  <c r="Q72" i="5" s="1"/>
  <c r="P73" i="5"/>
  <c r="P74" i="5"/>
  <c r="P75" i="5"/>
  <c r="P76" i="5"/>
  <c r="Q76" i="5" s="1"/>
  <c r="P77" i="5"/>
  <c r="P78" i="5"/>
  <c r="P79" i="5"/>
  <c r="P80" i="5"/>
  <c r="Q80" i="5" s="1"/>
  <c r="P81" i="5"/>
  <c r="P82" i="5"/>
  <c r="P83" i="5"/>
  <c r="P84" i="5"/>
  <c r="Q84" i="5" s="1"/>
  <c r="P85" i="5"/>
  <c r="P86" i="5"/>
  <c r="P87" i="5"/>
  <c r="P88" i="5"/>
  <c r="Q88" i="5" s="1"/>
  <c r="P89" i="5"/>
  <c r="P90" i="5"/>
  <c r="P91" i="5"/>
  <c r="P92" i="5"/>
  <c r="Q92" i="5" s="1"/>
  <c r="P93" i="5"/>
  <c r="P94" i="5"/>
  <c r="P95" i="5"/>
  <c r="P96" i="5"/>
  <c r="Q96" i="5" s="1"/>
  <c r="P97" i="5"/>
  <c r="P98" i="5"/>
  <c r="P99" i="5"/>
  <c r="P100" i="5"/>
  <c r="Q100" i="5" s="1"/>
  <c r="P101" i="5"/>
  <c r="P102" i="5"/>
  <c r="P103" i="5"/>
  <c r="P104" i="5"/>
  <c r="Q104" i="5" s="1"/>
  <c r="P105" i="5"/>
  <c r="P106" i="5"/>
  <c r="P107" i="5"/>
  <c r="P108" i="5"/>
  <c r="Q108" i="5" s="1"/>
  <c r="P109" i="5"/>
  <c r="P110" i="5"/>
  <c r="P111" i="5"/>
  <c r="P112" i="5"/>
  <c r="Q112" i="5" s="1"/>
  <c r="P113" i="5"/>
  <c r="P114" i="5"/>
  <c r="P115" i="5"/>
  <c r="P116" i="5"/>
  <c r="Q116" i="5" s="1"/>
  <c r="P117" i="5"/>
  <c r="P118" i="5"/>
  <c r="P119" i="5"/>
  <c r="P120" i="5"/>
  <c r="Q120" i="5" s="1"/>
  <c r="P121" i="5"/>
  <c r="P122" i="5"/>
  <c r="P123" i="5"/>
  <c r="P124" i="5"/>
  <c r="Q124" i="5" s="1"/>
  <c r="P125" i="5"/>
  <c r="P126" i="5"/>
  <c r="P127" i="5"/>
  <c r="P128" i="5"/>
  <c r="Q128" i="5" s="1"/>
  <c r="P129" i="5"/>
  <c r="P130" i="5"/>
  <c r="P131" i="5"/>
  <c r="P132" i="5"/>
  <c r="Q132" i="5" s="1"/>
  <c r="P133" i="5"/>
  <c r="P134" i="5"/>
  <c r="P135" i="5"/>
  <c r="P136" i="5"/>
  <c r="Q136" i="5" s="1"/>
  <c r="P137" i="5"/>
  <c r="P138" i="5"/>
  <c r="P139" i="5"/>
  <c r="P140" i="5"/>
  <c r="Q140" i="5" s="1"/>
  <c r="P141" i="5"/>
  <c r="P142" i="5"/>
  <c r="P143" i="5"/>
  <c r="P144" i="5"/>
  <c r="Q144" i="5" s="1"/>
  <c r="P145" i="5"/>
  <c r="P146" i="5"/>
  <c r="P147" i="5"/>
  <c r="P148" i="5"/>
  <c r="Q148" i="5" s="1"/>
  <c r="P149" i="5"/>
  <c r="P150" i="5"/>
  <c r="P151" i="5"/>
  <c r="R7" i="5"/>
  <c r="Q9" i="5"/>
  <c r="Q10" i="5"/>
  <c r="Q11" i="5"/>
  <c r="Q13" i="5"/>
  <c r="Q14" i="5"/>
  <c r="Q15" i="5"/>
  <c r="Q17" i="5"/>
  <c r="Q18" i="5"/>
  <c r="Q19" i="5"/>
  <c r="Q21" i="5"/>
  <c r="Q22" i="5"/>
  <c r="Q23" i="5"/>
  <c r="Q25" i="5"/>
  <c r="Q26" i="5"/>
  <c r="Q27" i="5"/>
  <c r="Q29" i="5"/>
  <c r="Q30" i="5"/>
  <c r="Q31" i="5"/>
  <c r="Q33" i="5"/>
  <c r="Q34" i="5"/>
  <c r="Q35" i="5"/>
  <c r="Q37" i="5"/>
  <c r="Q38" i="5"/>
  <c r="Q39" i="5"/>
  <c r="Q41" i="5"/>
  <c r="Q42" i="5"/>
  <c r="Q43" i="5"/>
  <c r="Q45" i="5"/>
  <c r="Q46" i="5"/>
  <c r="Q47" i="5"/>
  <c r="Q49" i="5"/>
  <c r="Q50" i="5"/>
  <c r="Q51" i="5"/>
  <c r="Q53" i="5"/>
  <c r="Q54" i="5"/>
  <c r="Q55" i="5"/>
  <c r="Q57" i="5"/>
  <c r="Q58" i="5"/>
  <c r="Q59" i="5"/>
  <c r="Q61" i="5"/>
  <c r="Q62" i="5"/>
  <c r="Q63" i="5"/>
  <c r="Q65" i="5"/>
  <c r="Q66" i="5"/>
  <c r="Q67" i="5"/>
  <c r="Q69" i="5"/>
  <c r="Q70" i="5"/>
  <c r="Q71" i="5"/>
  <c r="Q73" i="5"/>
  <c r="Q74" i="5"/>
  <c r="Q75" i="5"/>
  <c r="Q77" i="5"/>
  <c r="Q78" i="5"/>
  <c r="Q79" i="5"/>
  <c r="Q81" i="5"/>
  <c r="Q82" i="5"/>
  <c r="Q83" i="5"/>
  <c r="Q85" i="5"/>
  <c r="Q86" i="5"/>
  <c r="Q87" i="5"/>
  <c r="Q89" i="5"/>
  <c r="Q90" i="5"/>
  <c r="Q91" i="5"/>
  <c r="Q93" i="5"/>
  <c r="Q94" i="5"/>
  <c r="Q95" i="5"/>
  <c r="Q97" i="5"/>
  <c r="Q98" i="5"/>
  <c r="Q99" i="5"/>
  <c r="Q101" i="5"/>
  <c r="Q102" i="5"/>
  <c r="Q103" i="5"/>
  <c r="Q105" i="5"/>
  <c r="Q106" i="5"/>
  <c r="Q107" i="5"/>
  <c r="Q109" i="5"/>
  <c r="Q110" i="5"/>
  <c r="Q111" i="5"/>
  <c r="Q113" i="5"/>
  <c r="Q114" i="5"/>
  <c r="Q115" i="5"/>
  <c r="Q117" i="5"/>
  <c r="Q118" i="5"/>
  <c r="Q119" i="5"/>
  <c r="Q121" i="5"/>
  <c r="Q122" i="5"/>
  <c r="Q123" i="5"/>
  <c r="Q125" i="5"/>
  <c r="Q126" i="5"/>
  <c r="Q127" i="5"/>
  <c r="Q129" i="5"/>
  <c r="Q130" i="5"/>
  <c r="Q131" i="5"/>
  <c r="Q133" i="5"/>
  <c r="Q134" i="5"/>
  <c r="Q135" i="5"/>
  <c r="Q137" i="5"/>
  <c r="Q138" i="5"/>
  <c r="Q139" i="5"/>
  <c r="Q141" i="5"/>
  <c r="Q142" i="5"/>
  <c r="Q143" i="5"/>
  <c r="Q145" i="5"/>
  <c r="Q146" i="5"/>
  <c r="Q147" i="5"/>
  <c r="Q149" i="5"/>
  <c r="Q150" i="5"/>
  <c r="Q151" i="5"/>
  <c r="Q7" i="5"/>
  <c r="P7" i="5"/>
  <c r="I44" i="7"/>
  <c r="G44" i="7"/>
  <c r="I42" i="7"/>
  <c r="G42" i="7"/>
  <c r="I40" i="7"/>
  <c r="G40" i="7"/>
  <c r="I39" i="7"/>
  <c r="G39" i="7"/>
  <c r="I38" i="7"/>
  <c r="G38" i="7"/>
  <c r="I37" i="7"/>
  <c r="G37" i="7"/>
  <c r="I36" i="7"/>
  <c r="G36" i="7"/>
  <c r="I35" i="7"/>
  <c r="G35" i="7"/>
  <c r="I33" i="7"/>
  <c r="G33" i="7"/>
  <c r="I31" i="7"/>
  <c r="G31" i="7"/>
  <c r="I30" i="7"/>
  <c r="G30" i="7"/>
  <c r="I29" i="7"/>
  <c r="G29" i="7"/>
  <c r="I28" i="7"/>
  <c r="G28" i="7"/>
  <c r="I27" i="7"/>
  <c r="G27" i="7"/>
  <c r="I26" i="7"/>
  <c r="G26" i="7"/>
  <c r="I24" i="7"/>
  <c r="G24" i="7"/>
  <c r="I21" i="7"/>
  <c r="G21" i="7"/>
  <c r="I19" i="7"/>
  <c r="G19" i="7"/>
  <c r="I17" i="7"/>
  <c r="G17" i="7"/>
  <c r="I15" i="7"/>
  <c r="G15" i="7"/>
  <c r="I14" i="7"/>
  <c r="G14" i="7"/>
  <c r="I11" i="7"/>
  <c r="G11" i="7"/>
  <c r="I10" i="7"/>
  <c r="G10" i="7"/>
  <c r="I8" i="7"/>
  <c r="G8" i="7"/>
  <c r="I7" i="7"/>
  <c r="G7" i="7"/>
  <c r="I6" i="7"/>
  <c r="G6" i="7"/>
  <c r="I33" i="6"/>
  <c r="G33" i="6"/>
  <c r="I31" i="6"/>
  <c r="G31" i="6"/>
  <c r="I29" i="6"/>
  <c r="G29" i="6"/>
  <c r="I28" i="6"/>
  <c r="G28" i="6"/>
  <c r="I27" i="6"/>
  <c r="G27" i="6"/>
  <c r="I26" i="6"/>
  <c r="G26" i="6"/>
  <c r="I25" i="6"/>
  <c r="G25" i="6"/>
  <c r="I22" i="6"/>
  <c r="G22" i="6"/>
  <c r="I21" i="6"/>
  <c r="G21" i="6"/>
  <c r="I19" i="6"/>
  <c r="G19" i="6"/>
  <c r="I18" i="6"/>
  <c r="G18" i="6"/>
  <c r="I16" i="6"/>
  <c r="J16" i="6" s="1"/>
  <c r="G16" i="6"/>
  <c r="I15" i="6"/>
  <c r="G15" i="6"/>
  <c r="I13" i="6"/>
  <c r="G13" i="6"/>
  <c r="I12" i="6"/>
  <c r="G12" i="6"/>
  <c r="I11" i="6"/>
  <c r="G11" i="6"/>
  <c r="I10" i="6"/>
  <c r="G10" i="6"/>
  <c r="I9" i="6"/>
  <c r="G9" i="6"/>
  <c r="I8" i="6"/>
  <c r="G8" i="6"/>
  <c r="I7" i="6"/>
  <c r="G7" i="6"/>
  <c r="I151" i="5"/>
  <c r="J151" i="5" s="1"/>
  <c r="G151" i="5"/>
  <c r="I149" i="5"/>
  <c r="G149" i="5"/>
  <c r="I147" i="5"/>
  <c r="J147" i="5" s="1"/>
  <c r="G147" i="5"/>
  <c r="I146" i="5"/>
  <c r="G146" i="5"/>
  <c r="I145" i="5"/>
  <c r="G145" i="5"/>
  <c r="I144" i="5"/>
  <c r="G144" i="5"/>
  <c r="I143" i="5"/>
  <c r="G143" i="5"/>
  <c r="I142" i="5"/>
  <c r="G142" i="5"/>
  <c r="I139" i="5"/>
  <c r="G139" i="5"/>
  <c r="I138" i="5"/>
  <c r="G138" i="5"/>
  <c r="I137" i="5"/>
  <c r="G137" i="5"/>
  <c r="I136" i="5"/>
  <c r="G136" i="5"/>
  <c r="I135" i="5"/>
  <c r="G135" i="5"/>
  <c r="I133" i="5"/>
  <c r="G133" i="5"/>
  <c r="J133" i="5" s="1"/>
  <c r="I132" i="5"/>
  <c r="G132" i="5"/>
  <c r="I129" i="5"/>
  <c r="G129" i="5"/>
  <c r="I128" i="5"/>
  <c r="G128" i="5"/>
  <c r="I126" i="5"/>
  <c r="G126" i="5"/>
  <c r="I124" i="5"/>
  <c r="J124" i="5" s="1"/>
  <c r="G124" i="5"/>
  <c r="I123" i="5"/>
  <c r="G123" i="5"/>
  <c r="I120" i="5"/>
  <c r="G120" i="5"/>
  <c r="I119" i="5"/>
  <c r="G119" i="5"/>
  <c r="I118" i="5"/>
  <c r="G118" i="5"/>
  <c r="I117" i="5"/>
  <c r="G117" i="5"/>
  <c r="I116" i="5"/>
  <c r="G116" i="5"/>
  <c r="I115" i="5"/>
  <c r="G115" i="5"/>
  <c r="J115" i="5" s="1"/>
  <c r="I114" i="5"/>
  <c r="G114" i="5"/>
  <c r="I113" i="5"/>
  <c r="G113" i="5"/>
  <c r="I112" i="5"/>
  <c r="G112" i="5"/>
  <c r="I111" i="5"/>
  <c r="G111" i="5"/>
  <c r="J111" i="5" s="1"/>
  <c r="I110" i="5"/>
  <c r="G110" i="5"/>
  <c r="I109" i="5"/>
  <c r="G109" i="5"/>
  <c r="I108" i="5"/>
  <c r="J108" i="5" s="1"/>
  <c r="G108" i="5"/>
  <c r="I107" i="5"/>
  <c r="G107" i="5"/>
  <c r="I106" i="5"/>
  <c r="G106" i="5"/>
  <c r="I105" i="5"/>
  <c r="G105" i="5"/>
  <c r="I101" i="5"/>
  <c r="G101" i="5"/>
  <c r="I100" i="5"/>
  <c r="G100" i="5"/>
  <c r="I98" i="5"/>
  <c r="G98" i="5"/>
  <c r="I97" i="5"/>
  <c r="G97" i="5"/>
  <c r="I95" i="5"/>
  <c r="G95" i="5"/>
  <c r="I94" i="5"/>
  <c r="G94" i="5"/>
  <c r="I93" i="5"/>
  <c r="G93" i="5"/>
  <c r="I92" i="5"/>
  <c r="G92" i="5"/>
  <c r="I90" i="5"/>
  <c r="G90" i="5"/>
  <c r="I89" i="5"/>
  <c r="G89" i="5"/>
  <c r="I88" i="5"/>
  <c r="G88" i="5"/>
  <c r="I87" i="5"/>
  <c r="G87" i="5"/>
  <c r="I86" i="5"/>
  <c r="G86" i="5"/>
  <c r="I85" i="5"/>
  <c r="G85" i="5"/>
  <c r="I84" i="5"/>
  <c r="G84" i="5"/>
  <c r="I83" i="5"/>
  <c r="G83" i="5"/>
  <c r="I82" i="5"/>
  <c r="G82" i="5"/>
  <c r="I79" i="5"/>
  <c r="G79" i="5"/>
  <c r="I78" i="5"/>
  <c r="G78" i="5"/>
  <c r="I77" i="5"/>
  <c r="G77" i="5"/>
  <c r="I76" i="5"/>
  <c r="G76" i="5"/>
  <c r="I75" i="5"/>
  <c r="G75" i="5"/>
  <c r="I74" i="5"/>
  <c r="G74" i="5"/>
  <c r="I73" i="5"/>
  <c r="G73" i="5"/>
  <c r="I72" i="5"/>
  <c r="G72" i="5"/>
  <c r="I70" i="5"/>
  <c r="G70" i="5"/>
  <c r="I68" i="5"/>
  <c r="G68" i="5"/>
  <c r="I66" i="5"/>
  <c r="G66" i="5"/>
  <c r="I63" i="5"/>
  <c r="G63" i="5"/>
  <c r="I62" i="5"/>
  <c r="G62" i="5"/>
  <c r="I60" i="5"/>
  <c r="G60" i="5"/>
  <c r="I59" i="5"/>
  <c r="G59" i="5"/>
  <c r="I58" i="5"/>
  <c r="G58" i="5"/>
  <c r="I57" i="5"/>
  <c r="G57" i="5"/>
  <c r="I55" i="5"/>
  <c r="G55" i="5"/>
  <c r="I54" i="5"/>
  <c r="G54" i="5"/>
  <c r="I53" i="5"/>
  <c r="G53" i="5"/>
  <c r="I52" i="5"/>
  <c r="G52" i="5"/>
  <c r="I50" i="5"/>
  <c r="G50" i="5"/>
  <c r="I49" i="5"/>
  <c r="G49" i="5"/>
  <c r="I48" i="5"/>
  <c r="G48" i="5"/>
  <c r="I47" i="5"/>
  <c r="G47" i="5"/>
  <c r="I46" i="5"/>
  <c r="G46" i="5"/>
  <c r="I42" i="5"/>
  <c r="G42" i="5"/>
  <c r="I41" i="5"/>
  <c r="G41" i="5"/>
  <c r="I39" i="5"/>
  <c r="G39" i="5"/>
  <c r="I38" i="5"/>
  <c r="G38" i="5"/>
  <c r="I37" i="5"/>
  <c r="G37" i="5"/>
  <c r="I36" i="5"/>
  <c r="G36" i="5"/>
  <c r="I33" i="5"/>
  <c r="G33" i="5"/>
  <c r="I32" i="5"/>
  <c r="G32" i="5"/>
  <c r="I31" i="5"/>
  <c r="G31" i="5"/>
  <c r="I30" i="5"/>
  <c r="G30" i="5"/>
  <c r="I28" i="5"/>
  <c r="G28" i="5"/>
  <c r="I26" i="5"/>
  <c r="G26" i="5"/>
  <c r="I24" i="5"/>
  <c r="G24" i="5"/>
  <c r="I22" i="5"/>
  <c r="G22" i="5"/>
  <c r="I20" i="5"/>
  <c r="G20" i="5"/>
  <c r="I17" i="5"/>
  <c r="G17" i="5"/>
  <c r="I16" i="5"/>
  <c r="G16" i="5"/>
  <c r="I15" i="5"/>
  <c r="J15" i="5" s="1"/>
  <c r="G15" i="5"/>
  <c r="I14" i="5"/>
  <c r="G14" i="5"/>
  <c r="I11" i="5"/>
  <c r="G11" i="5"/>
  <c r="I9" i="5"/>
  <c r="G9" i="5"/>
  <c r="I7" i="5"/>
  <c r="G7" i="5"/>
  <c r="J44" i="7" l="1"/>
  <c r="J14" i="7"/>
  <c r="J36" i="7"/>
  <c r="J38" i="7"/>
  <c r="J15" i="7"/>
  <c r="J19" i="7"/>
  <c r="J15" i="6"/>
  <c r="J21" i="6"/>
  <c r="J25" i="6"/>
  <c r="J27" i="6"/>
  <c r="J33" i="6"/>
  <c r="J8" i="6"/>
  <c r="J10" i="6"/>
  <c r="J12" i="6"/>
  <c r="J128" i="5"/>
  <c r="J7" i="5"/>
  <c r="J117" i="5"/>
  <c r="J119" i="5"/>
  <c r="J110" i="5"/>
  <c r="J17" i="5"/>
  <c r="J100" i="5"/>
  <c r="J52" i="5"/>
  <c r="J16" i="5"/>
  <c r="J29" i="7"/>
  <c r="J39" i="7"/>
  <c r="J37" i="7"/>
  <c r="J35" i="7"/>
  <c r="J42" i="7"/>
  <c r="J40" i="7"/>
  <c r="J33" i="7"/>
  <c r="J31" i="7"/>
  <c r="J30" i="7"/>
  <c r="J28" i="7"/>
  <c r="J27" i="7"/>
  <c r="J26" i="7"/>
  <c r="J24" i="7"/>
  <c r="J21" i="7"/>
  <c r="J17" i="7"/>
  <c r="J10" i="7"/>
  <c r="J11" i="7"/>
  <c r="J7" i="7"/>
  <c r="I47" i="7"/>
  <c r="D13" i="10" s="1"/>
  <c r="J8" i="7"/>
  <c r="G47" i="7"/>
  <c r="C13" i="10" s="1"/>
  <c r="J6" i="7"/>
  <c r="J28" i="6"/>
  <c r="J31" i="6"/>
  <c r="J29" i="6"/>
  <c r="J26" i="6"/>
  <c r="J22" i="6"/>
  <c r="J18" i="6"/>
  <c r="J19" i="6"/>
  <c r="I36" i="6"/>
  <c r="D12" i="10" s="1"/>
  <c r="J13" i="6"/>
  <c r="J11" i="6"/>
  <c r="J9" i="6"/>
  <c r="G36" i="6"/>
  <c r="C12" i="10" s="1"/>
  <c r="J7" i="6"/>
  <c r="J136" i="5"/>
  <c r="J149" i="5"/>
  <c r="J146" i="5"/>
  <c r="J145" i="5"/>
  <c r="J144" i="5"/>
  <c r="J143" i="5"/>
  <c r="J142" i="5"/>
  <c r="J137" i="5"/>
  <c r="J139" i="5"/>
  <c r="J138" i="5"/>
  <c r="J135" i="5"/>
  <c r="J132" i="5"/>
  <c r="J129" i="5"/>
  <c r="J126" i="5"/>
  <c r="J123" i="5"/>
  <c r="J120" i="5"/>
  <c r="J107" i="5"/>
  <c r="J105" i="5"/>
  <c r="J112" i="5"/>
  <c r="J114" i="5"/>
  <c r="J109" i="5"/>
  <c r="J116" i="5"/>
  <c r="J118" i="5"/>
  <c r="J106" i="5"/>
  <c r="J113" i="5"/>
  <c r="J97" i="5"/>
  <c r="J94" i="5"/>
  <c r="J92" i="5"/>
  <c r="J101" i="5"/>
  <c r="J98" i="5"/>
  <c r="J95" i="5"/>
  <c r="J93" i="5"/>
  <c r="J87" i="5"/>
  <c r="J83" i="5"/>
  <c r="J90" i="5"/>
  <c r="J89" i="5"/>
  <c r="J88" i="5"/>
  <c r="J86" i="5"/>
  <c r="J85" i="5"/>
  <c r="J84" i="5"/>
  <c r="J82" i="5"/>
  <c r="J73" i="5"/>
  <c r="J79" i="5"/>
  <c r="J78" i="5"/>
  <c r="J77" i="5"/>
  <c r="J76" i="5"/>
  <c r="J75" i="5"/>
  <c r="J74" i="5"/>
  <c r="J72" i="5"/>
  <c r="J70" i="5"/>
  <c r="J68" i="5"/>
  <c r="J66" i="5"/>
  <c r="J62" i="5"/>
  <c r="J63" i="5"/>
  <c r="J57" i="5"/>
  <c r="J60" i="5"/>
  <c r="J59" i="5"/>
  <c r="J58" i="5"/>
  <c r="J55" i="5"/>
  <c r="J54" i="5"/>
  <c r="J53" i="5"/>
  <c r="J50" i="5"/>
  <c r="J49" i="5"/>
  <c r="J48" i="5"/>
  <c r="J47" i="5"/>
  <c r="J46" i="5"/>
  <c r="J41" i="5"/>
  <c r="J42" i="5"/>
  <c r="J39" i="5"/>
  <c r="J38" i="5"/>
  <c r="J37" i="5"/>
  <c r="J36" i="5"/>
  <c r="J33" i="5"/>
  <c r="J32" i="5"/>
  <c r="J31" i="5"/>
  <c r="J30" i="5"/>
  <c r="J28" i="5"/>
  <c r="J26" i="5"/>
  <c r="J24" i="5"/>
  <c r="J22" i="5"/>
  <c r="J20" i="5"/>
  <c r="J14" i="5"/>
  <c r="J11" i="5"/>
  <c r="I154" i="5"/>
  <c r="D11" i="10" s="1"/>
  <c r="J9" i="5"/>
  <c r="G154" i="5"/>
  <c r="C11" i="10" s="1"/>
  <c r="E12" i="10" l="1"/>
  <c r="E13" i="10"/>
  <c r="C14" i="10"/>
  <c r="C17" i="10" s="1"/>
  <c r="J47" i="7"/>
  <c r="J36" i="6"/>
  <c r="E11" i="10"/>
  <c r="D14" i="10"/>
  <c r="D18" i="10" s="1"/>
  <c r="J154" i="5"/>
  <c r="D19" i="10" l="1"/>
  <c r="E18" i="10"/>
  <c r="E17" i="10"/>
  <c r="C19" i="10"/>
  <c r="E14" i="10"/>
  <c r="E55" i="5"/>
  <c r="D22" i="6"/>
  <c r="E19" i="6"/>
  <c r="E18" i="6"/>
  <c r="E16" i="6"/>
  <c r="E15" i="6"/>
  <c r="E70" i="5"/>
  <c r="E66" i="5"/>
  <c r="E19" i="10" l="1"/>
  <c r="E138" i="5"/>
  <c r="E32" i="5"/>
  <c r="E31" i="5"/>
  <c r="E30" i="5"/>
  <c r="E28" i="5"/>
  <c r="E26" i="5"/>
  <c r="E24" i="5"/>
  <c r="E22" i="5"/>
  <c r="E20" i="5"/>
  <c r="D39" i="5" l="1"/>
  <c r="E14" i="5"/>
  <c r="E15" i="5"/>
  <c r="E42" i="5"/>
  <c r="E41" i="5"/>
  <c r="E137" i="5"/>
  <c r="E139" i="5"/>
  <c r="E135" i="5"/>
  <c r="E136" i="5"/>
  <c r="E120" i="5"/>
  <c r="E100" i="5"/>
  <c r="E11" i="5"/>
  <c r="E59" i="5"/>
  <c r="E87" i="5"/>
  <c r="E77" i="5"/>
  <c r="E94" i="5"/>
  <c r="E62" i="5"/>
  <c r="E58" i="5"/>
  <c r="E53" i="5"/>
  <c r="E46" i="5"/>
  <c r="E47" i="5"/>
  <c r="E48" i="5"/>
  <c r="E49" i="5"/>
  <c r="E9" i="5"/>
  <c r="E93" i="5"/>
  <c r="E92" i="5"/>
  <c r="E52" i="5"/>
  <c r="E119" i="5"/>
  <c r="E118" i="5"/>
  <c r="E117" i="5"/>
  <c r="E116" i="5"/>
  <c r="E115" i="5"/>
  <c r="E114" i="5"/>
  <c r="E113" i="5"/>
  <c r="E112" i="5"/>
  <c r="E111" i="5"/>
  <c r="E110" i="5"/>
  <c r="E109" i="5"/>
  <c r="E108" i="5"/>
  <c r="E107" i="5"/>
  <c r="E106" i="5"/>
  <c r="E105" i="5"/>
  <c r="E83" i="5"/>
  <c r="E89" i="5"/>
  <c r="E88" i="5"/>
  <c r="E86" i="5"/>
  <c r="E85" i="5"/>
  <c r="E84" i="5"/>
  <c r="E82" i="5"/>
  <c r="E78" i="5"/>
  <c r="E76" i="5"/>
  <c r="E75" i="5"/>
  <c r="E74" i="5"/>
  <c r="E73" i="5"/>
  <c r="E72" i="5"/>
  <c r="E57" i="5"/>
  <c r="E7" i="5"/>
  <c r="E101" i="5"/>
  <c r="E97" i="5"/>
  <c r="E95" i="5"/>
  <c r="E90" i="5"/>
  <c r="E79" i="5"/>
  <c r="E68" i="5"/>
  <c r="E63" i="5"/>
  <c r="E60" i="5"/>
  <c r="E54" i="5"/>
  <c r="E50" i="5"/>
</calcChain>
</file>

<file path=xl/sharedStrings.xml><?xml version="1.0" encoding="utf-8"?>
<sst xmlns="http://schemas.openxmlformats.org/spreadsheetml/2006/main" count="736" uniqueCount="314">
  <si>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</si>
  <si>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</si>
  <si>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</si>
  <si>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</si>
  <si>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</si>
  <si>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</si>
  <si>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</si>
  <si>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</si>
  <si>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</si>
  <si>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</si>
  <si>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</si>
  <si>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</si>
  <si>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</si>
  <si>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</si>
  <si>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</si>
  <si>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</si>
  <si>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</si>
  <si>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</si>
  <si>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</si>
  <si>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</si>
  <si>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</si>
  <si>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</si>
  <si>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</si>
  <si>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</si>
  <si>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</si>
  <si>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</si>
  <si>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</si>
  <si>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</si>
  <si>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</si>
  <si>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</si>
  <si>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</si>
  <si>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</si>
  <si>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</si>
  <si>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9 + 7</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</si>
  <si>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</si>
  <si>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</si>
  <si>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</si>
  <si>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</si>
  <si>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</si>
  <si>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</si>
  <si>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</si>
  <si>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</si>
  <si>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</si>
  <si>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</si>
  <si>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</si>
  <si>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</si>
  <si>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</si>
  <si>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</si>
  <si>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</si>
  <si>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</si>
  <si>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</si>
  <si>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</si>
  <si>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</si>
  <si>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</si>
  <si>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</si>
  <si>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</si>
  <si>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</si>
  <si>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</si>
  <si>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</si>
  <si>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</si>
  <si>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</si>
  <si>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</si>
  <si>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</si>
  <si>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</si>
  <si>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</si>
  <si>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</si>
  <si>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 xml:space="preserve">SECTION III/A: BILL OF QUANTITIES FOR HVAC WORKS </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</si>
  <si>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</si>
  <si>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</si>
  <si>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</si>
  <si>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</si>
  <si>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</si>
  <si>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</si>
  <si>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</si>
  <si>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</si>
  <si>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</si>
  <si>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</si>
  <si>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</si>
  <si>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</si>
  <si>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</si>
  <si>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</si>
  <si>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</si>
  <si>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</si>
  <si>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</si>
  <si>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</si>
  <si>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</si>
  <si>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</si>
  <si>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</si>
  <si>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</si>
  <si>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</si>
  <si>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</si>
  <si>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</si>
  <si>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</si>
  <si>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</si>
  <si>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</si>
  <si>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</si>
  <si>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</si>
  <si>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</si>
  <si>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</si>
  <si>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</si>
  <si>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</si>
  <si>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</si>
  <si>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</si>
  <si>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</si>
  <si>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</si>
  <si>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</si>
  <si>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</si>
  <si>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</si>
  <si>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</si>
  <si>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</si>
  <si>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</si>
  <si>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</si>
  <si>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</si>
  <si>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</si>
  <si>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</si>
  <si>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</si>
  <si>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</si>
  <si>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</si>
  <si>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</si>
  <si>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</si>
  <si>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</si>
  <si>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</si>
  <si>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</si>
  <si>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</si>
  <si>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</si>
  <si>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</si>
  <si>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</si>
  <si>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</si>
  <si>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</si>
  <si>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</si>
  <si>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</si>
  <si>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</si>
  <si>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</si>
  <si>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</si>
  <si>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</si>
  <si>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</si>
  <si>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</si>
  <si>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</si>
  <si>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</si>
  <si>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</si>
  <si>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</si>
  <si>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</si>
  <si>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</si>
  <si>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</si>
  <si>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</si>
  <si>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</si>
  <si>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</si>
  <si>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</si>
  <si>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</si>
  <si>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</si>
  <si>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</si>
  <si>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</si>
  <si>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</si>
  <si>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</si>
  <si>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</si>
  <si>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</si>
  <si>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</si>
  <si>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</si>
  <si>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</si>
  <si>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BRAND/MAKE</t>
  </si>
  <si>
    <t>LEAD TIME</t>
  </si>
  <si>
    <t xml:space="preserve">SECTION III/C: BILL OF QUANTITIES FOR FIRE FIGHTING WORKS </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</si>
  <si>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</si>
  <si>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</si>
  <si>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</si>
  <si>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</si>
  <si>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</si>
  <si>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</si>
  <si>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</si>
  <si>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</si>
  <si>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</si>
  <si>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</si>
  <si>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</si>
  <si>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</si>
  <si>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</si>
  <si>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</si>
  <si>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</si>
  <si>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</si>
  <si>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</si>
  <si>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</si>
  <si>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</si>
  <si>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</si>
  <si>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</si>
  <si>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</si>
  <si>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</si>
  <si>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</si>
  <si>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</si>
  <si>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</si>
  <si>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</si>
  <si>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</si>
  <si>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</si>
  <si>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</si>
  <si>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 xml:space="preserve">SECTION III/B: BILL OF QUANTITIES FOR PLUMBING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</si>
  <si>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</si>
  <si>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</si>
  <si>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</si>
  <si>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</si>
  <si>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</si>
  <si>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</si>
  <si>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</si>
  <si>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</si>
  <si>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</si>
  <si>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</si>
  <si>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</si>
  <si>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</si>
  <si>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</si>
  <si>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</si>
  <si>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</si>
  <si>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</si>
  <si>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</si>
  <si>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</si>
  <si>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</si>
  <si>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</si>
  <si>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</si>
  <si>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</si>
  <si>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</si>
  <si>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</si>
  <si>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</si>
  <si>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</si>
  <si>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</si>
  <si>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</si>
  <si>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</si>
  <si>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</si>
  <si>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</si>
  <si>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</si>
  <si>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</si>
  <si>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</si>
  <si>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</si>
  <si>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</si>
  <si>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</si>
  <si>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</si>
  <si>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</si>
  <si>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</si>
  <si>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</si>
  <si>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</si>
  <si>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</si>
  <si>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</si>
  <si>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</si>
  <si>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</si>
  <si>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</si>
  <si>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</si>
  <si>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</si>
  <si>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</si>
  <si>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</si>
  <si>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</si>
  <si>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</si>
  <si>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</si>
  <si>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</si>
  <si>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</si>
  <si>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</si>
  <si>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</si>
  <si>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</si>
  <si>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</si>
  <si>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</si>
  <si>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</si>
  <si>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</si>
  <si>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</si>
  <si>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</si>
  <si>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GST on Supply (in PKR):</t>
  </si>
  <si>
    <t>SST on Installation (in PKR):</t>
  </si>
  <si>
    <t>Grand Total Inclusive of Tax (in PKR):</t>
  </si>
  <si>
    <t xml:space="preserve">Submittals, samples, shop drawings, inspections, operation and maintenance manuals complete in all respect as required </t>
  </si>
  <si>
    <t>OFM</t>
  </si>
  <si>
    <t>IMS</t>
  </si>
  <si>
    <t>60 Days</t>
  </si>
  <si>
    <t>GALA / SCON</t>
  </si>
  <si>
    <t>02 Weeks</t>
  </si>
  <si>
    <t>WEISS / WESKLER</t>
  </si>
  <si>
    <t>30 Days</t>
  </si>
  <si>
    <t>SCON</t>
  </si>
  <si>
    <t>20 Days</t>
  </si>
  <si>
    <t>ISL</t>
  </si>
  <si>
    <t>25 Days</t>
  </si>
  <si>
    <t>AEROFOAM</t>
  </si>
  <si>
    <t>AFS / FLEXIVA</t>
  </si>
  <si>
    <t>15 Days</t>
  </si>
  <si>
    <t>70 Days</t>
  </si>
  <si>
    <t>Mehran / Raees</t>
  </si>
  <si>
    <t>90 Days</t>
  </si>
  <si>
    <t>2 Weeks</t>
  </si>
  <si>
    <t>DADEX</t>
  </si>
  <si>
    <t>PROTEK</t>
  </si>
  <si>
    <t>40 Days</t>
  </si>
  <si>
    <t>FORTE</t>
  </si>
  <si>
    <t>Imported</t>
  </si>
  <si>
    <t>Mungo / INDEX</t>
  </si>
  <si>
    <t>7 to 10 days</t>
  </si>
  <si>
    <t>ICI / BERGER</t>
  </si>
  <si>
    <t>PROTEK / LONTRIN / IIL</t>
  </si>
  <si>
    <t>14 to 29 days</t>
  </si>
  <si>
    <t>VIKINH / LIFFCO / RELIABLE</t>
  </si>
  <si>
    <t>60 to 70  Days</t>
  </si>
  <si>
    <t>SAFEECO / NAFCOO</t>
  </si>
  <si>
    <t>60  Days</t>
  </si>
  <si>
    <t>Shield / Reliable</t>
  </si>
  <si>
    <t>45 Days</t>
  </si>
  <si>
    <t>INDEX</t>
  </si>
  <si>
    <t>Super loan</t>
  </si>
  <si>
    <t>GROHE</t>
  </si>
  <si>
    <t>ARISTON- ITLAY</t>
  </si>
  <si>
    <t>14 Days</t>
  </si>
  <si>
    <t>10 Days</t>
  </si>
  <si>
    <t>SIEMENS</t>
  </si>
  <si>
    <t>ZILVER</t>
  </si>
  <si>
    <t>Trane</t>
  </si>
  <si>
    <t>SIKLA</t>
  </si>
  <si>
    <t>Rates quoted</t>
  </si>
  <si>
    <t>Cost</t>
  </si>
  <si>
    <t>M/S MY INTERIORS</t>
  </si>
  <si>
    <t>securwe</t>
  </si>
  <si>
    <t>PES Rates</t>
  </si>
  <si>
    <t>Raees</t>
  </si>
  <si>
    <t>MehrAn</t>
  </si>
  <si>
    <t>AIR DEVICES RATES COMPARISON - GSK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</si>
</sst>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b/>
      <sz val="10"/>
      <color theme="1"/>
      <name val="Calibri"/>
      <family val="2"/>
      <scheme val="minor"/>
    </font>
    <font>
      <b/>
      <sz val="11"/>
      <color theme="1"/>
      <name val="Calibri"/>
      <family val="2"/>
      <scheme val="minor"/>
    </font>
    <font>
      <sz val="11"/>
      <color theme="1"/>
      <name val="Calibri"/>
      <family val="2"/>
    </font>
    <font>
      <sz val="10"/>
      <name val="Calibri"/>
      <family val="2"/>
    </font>
    <font>
      <sz val="11"/>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sz val="20"/>
      <color theme="1"/>
      <name val="Calibri"/>
      <family val="2"/>
      <scheme val="minor"/>
    </font>
    <font>
      <b/>
      <u/>
      <sz val="16"/>
      <name val="Calibri"/>
      <family val="2"/>
      <scheme val="minor"/>
    </font>
    <font>
      <b/>
      <sz val="16"/>
      <name val="Calibri"/>
      <family val="2"/>
      <scheme val="minor"/>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0" fillId="13" borderId="0" applyNumberFormat="0" applyBorder="0" applyAlignment="0" applyProtection="0"/>
    <xf numFmtId="0" fontId="48" fillId="4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48" fillId="41"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8" fillId="4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7" borderId="0" applyNumberFormat="0" applyBorder="0" applyAlignment="0" applyProtection="0"/>
    <xf numFmtId="0" fontId="48" fillId="4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48" fillId="4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48" fillId="4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20" borderId="0" applyNumberFormat="0" applyBorder="0" applyAlignment="0" applyProtection="0">
      <alignment vertical="center"/>
    </xf>
    <xf numFmtId="0" fontId="46" fillId="18" borderId="0" applyNumberFormat="0" applyBorder="0" applyAlignment="0" applyProtection="0">
      <alignment vertical="center"/>
    </xf>
    <xf numFmtId="0" fontId="20" fillId="21" borderId="0" applyNumberFormat="0" applyBorder="0" applyAlignment="0" applyProtection="0"/>
    <xf numFmtId="0" fontId="48"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3" borderId="0" applyNumberFormat="0" applyBorder="0" applyAlignment="0" applyProtection="0"/>
    <xf numFmtId="0" fontId="48" fillId="47"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48" fillId="4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17" borderId="0" applyNumberFormat="0" applyBorder="0" applyAlignment="0" applyProtection="0"/>
    <xf numFmtId="0" fontId="48" fillId="49"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48" fillId="50"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6" borderId="0" applyNumberFormat="0" applyBorder="0" applyAlignment="0" applyProtection="0"/>
    <xf numFmtId="0" fontId="48" fillId="5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6" fillId="20" borderId="0" applyNumberFormat="0" applyBorder="0" applyAlignment="0" applyProtection="0">
      <alignment vertical="center"/>
    </xf>
    <xf numFmtId="0" fontId="46" fillId="23" borderId="0" applyNumberFormat="0" applyBorder="0" applyAlignment="0" applyProtection="0">
      <alignment vertical="center"/>
    </xf>
    <xf numFmtId="0" fontId="46" fillId="25" borderId="0" applyNumberFormat="0" applyBorder="0" applyAlignment="0" applyProtection="0">
      <alignment vertical="center"/>
    </xf>
    <xf numFmtId="0" fontId="46" fillId="22" borderId="0" applyNumberFormat="0" applyBorder="0" applyAlignment="0" applyProtection="0">
      <alignment vertical="center"/>
    </xf>
    <xf numFmtId="0" fontId="46" fillId="20" borderId="0" applyNumberFormat="0" applyBorder="0" applyAlignment="0" applyProtection="0">
      <alignment vertical="center"/>
    </xf>
    <xf numFmtId="0" fontId="46" fillId="19" borderId="0" applyNumberFormat="0" applyBorder="0" applyAlignment="0" applyProtection="0">
      <alignment vertical="center"/>
    </xf>
    <xf numFmtId="0" fontId="21" fillId="27" borderId="0" applyNumberFormat="0" applyBorder="0" applyAlignment="0" applyProtection="0"/>
    <xf numFmtId="0" fontId="49" fillId="52"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49" fillId="5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49" fillId="5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9" borderId="0" applyNumberFormat="0" applyBorder="0" applyAlignment="0" applyProtection="0"/>
    <xf numFmtId="0" fontId="49" fillId="5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5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49" fillId="57"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47" fillId="28" borderId="0" applyNumberFormat="0" applyBorder="0" applyAlignment="0" applyProtection="0">
      <alignment vertical="center"/>
    </xf>
    <xf numFmtId="0" fontId="47" fillId="23" borderId="0" applyNumberFormat="0" applyBorder="0" applyAlignment="0" applyProtection="0">
      <alignment vertical="center"/>
    </xf>
    <xf numFmtId="0" fontId="47" fillId="25" borderId="0" applyNumberFormat="0" applyBorder="0" applyAlignment="0" applyProtection="0">
      <alignment vertical="center"/>
    </xf>
    <xf numFmtId="0" fontId="47" fillId="22" borderId="0" applyNumberFormat="0" applyBorder="0" applyAlignment="0" applyProtection="0">
      <alignment vertical="center"/>
    </xf>
    <xf numFmtId="0" fontId="47" fillId="28" borderId="0" applyNumberFormat="0" applyBorder="0" applyAlignment="0" applyProtection="0">
      <alignment vertical="center"/>
    </xf>
    <xf numFmtId="0" fontId="47" fillId="19" borderId="0" applyNumberFormat="0" applyBorder="0" applyAlignment="0" applyProtection="0">
      <alignment vertical="center"/>
    </xf>
    <xf numFmtId="0" fontId="21" fillId="31" borderId="0" applyNumberFormat="0" applyBorder="0" applyAlignment="0" applyProtection="0"/>
    <xf numFmtId="0" fontId="49" fillId="58"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49" fillId="59"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9" fillId="6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29" borderId="0" applyNumberFormat="0" applyBorder="0" applyAlignment="0" applyProtection="0"/>
    <xf numFmtId="0" fontId="49" fillId="6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6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4" borderId="0" applyNumberFormat="0" applyBorder="0" applyAlignment="0" applyProtection="0"/>
    <xf numFmtId="0" fontId="49" fillId="63"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36" fillId="0" borderId="0">
      <alignment horizontal="center" wrapText="1"/>
      <protection locked="0"/>
    </xf>
    <xf numFmtId="0" fontId="22" fillId="14" borderId="0" applyNumberFormat="0" applyBorder="0" applyAlignment="0" applyProtection="0"/>
    <xf numFmtId="0" fontId="50" fillId="7"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169" fontId="7" fillId="0" borderId="0" applyFill="0" applyBorder="0" applyAlignment="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51" fillId="10" borderId="2"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51" fillId="10" borderId="2"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4" fillId="35" borderId="8" applyNumberFormat="0" applyAlignment="0" applyProtection="0"/>
    <xf numFmtId="0" fontId="52" fillId="11" borderId="5" applyNumberFormat="0" applyAlignment="0" applyProtection="0"/>
    <xf numFmtId="0" fontId="24" fillId="35" borderId="8" applyNumberFormat="0" applyAlignment="0" applyProtection="0"/>
    <xf numFmtId="0" fontId="24" fillId="35" borderId="8" applyNumberForma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6"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40" fontId="3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1" fontId="7" fillId="0" borderId="0" applyFont="0" applyFill="0" applyBorder="0" applyAlignment="0" applyProtection="0"/>
    <xf numFmtId="165" fontId="1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20" fillId="0" borderId="0" applyFont="0" applyFill="0" applyBorder="0" applyAlignment="0" applyProtection="0"/>
    <xf numFmtId="166" fontId="7" fillId="0" borderId="0" applyFont="0" applyFill="0" applyBorder="0" applyAlignment="0" applyProtection="0"/>
    <xf numFmtId="165" fontId="35" fillId="0" borderId="0" applyFont="0" applyFill="0" applyBorder="0" applyAlignment="0" applyProtection="0"/>
    <xf numFmtId="165" fontId="20"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8" fillId="0" borderId="0" applyNumberFormat="0" applyAlignment="0">
      <alignment horizontal="left"/>
    </xf>
    <xf numFmtId="0" fontId="39" fillId="0" borderId="0" applyNumberFormat="0" applyAlignment="0"/>
    <xf numFmtId="0" fontId="7" fillId="0" borderId="0" applyFont="0" applyFill="0" applyBorder="0" applyAlignment="0" applyProtection="0"/>
    <xf numFmtId="0" fontId="40" fillId="0" borderId="0" applyNumberFormat="0" applyAlignment="0">
      <alignment horizontal="left"/>
    </xf>
    <xf numFmtId="0" fontId="25" fillId="0" borderId="0" applyNumberFormat="0" applyFill="0" applyBorder="0" applyAlignment="0" applyProtection="0"/>
    <xf numFmtId="0" fontId="5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4" fillId="0" borderId="0" applyNumberFormat="0" applyFill="0" applyBorder="0" applyAlignment="0" applyProtection="0">
      <alignment horizontal="justify" vertical="top" wrapText="1"/>
    </xf>
    <xf numFmtId="0" fontId="26" fillId="15" borderId="0" applyNumberFormat="0" applyBorder="0" applyAlignment="0" applyProtection="0"/>
    <xf numFmtId="0" fontId="55" fillId="6"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38" fontId="41" fillId="36" borderId="0" applyNumberFormat="0" applyBorder="0" applyAlignment="0" applyProtection="0"/>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9" applyNumberFormat="0" applyAlignment="0" applyProtection="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42" fillId="0" borderId="10">
      <alignment horizontal="left" vertical="center"/>
    </xf>
    <xf numFmtId="0" fontId="27" fillId="0" borderId="11" applyNumberFormat="0" applyFill="0" applyAlignment="0" applyProtection="0"/>
    <xf numFmtId="0" fontId="56" fillId="0" borderId="15"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7" fillId="0" borderId="16"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58" fillId="0" borderId="17"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58" fillId="0" borderId="17"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horizontal="justify" vertical="top" wrapText="1"/>
    </xf>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10" fontId="41" fillId="37" borderId="1" applyNumberFormat="0" applyBorder="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61" fillId="9" borderId="2"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30" fillId="19" borderId="7" applyNumberFormat="0" applyAlignment="0" applyProtection="0"/>
    <xf numFmtId="0" fontId="30" fillId="19" borderId="7"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0" fontId="61" fillId="9" borderId="2" applyNumberFormat="0" applyAlignment="0" applyProtection="0"/>
    <xf numFmtId="170" fontId="7" fillId="38" borderId="0"/>
    <xf numFmtId="0" fontId="31" fillId="0" borderId="14" applyNumberFormat="0" applyFill="0" applyAlignment="0" applyProtection="0"/>
    <xf numFmtId="0" fontId="62" fillId="0" borderId="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170" fontId="7" fillId="39"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3" fillId="0" borderId="0" applyNumberFormat="0">
      <alignment horizontal="right"/>
    </xf>
    <xf numFmtId="0" fontId="63" fillId="8" borderId="0" applyNumberFormat="0" applyBorder="0" applyAlignment="0" applyProtection="0"/>
    <xf numFmtId="0" fontId="32" fillId="25" borderId="0" applyNumberFormat="0" applyBorder="0" applyAlignment="0" applyProtection="0"/>
    <xf numFmtId="0" fontId="63" fillId="8" borderId="0" applyNumberFormat="0" applyBorder="0" applyAlignment="0" applyProtection="0"/>
    <xf numFmtId="0" fontId="63" fillId="8" borderId="0" applyNumberFormat="0" applyBorder="0" applyAlignment="0" applyProtection="0"/>
    <xf numFmtId="0" fontId="64" fillId="8" borderId="0" applyNumberFormat="0" applyBorder="0" applyAlignment="0" applyProtection="0"/>
    <xf numFmtId="0" fontId="64" fillId="8"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171" fontId="44" fillId="0" borderId="0"/>
    <xf numFmtId="0" fontId="7" fillId="0" borderId="0"/>
    <xf numFmtId="0" fontId="34" fillId="0" borderId="0"/>
    <xf numFmtId="0" fontId="7"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4" fillId="0" borderId="0"/>
    <xf numFmtId="0" fontId="34"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4" fillId="0" borderId="0"/>
    <xf numFmtId="0" fontId="34" fillId="0" borderId="0"/>
    <xf numFmtId="0" fontId="7" fillId="0" borderId="0"/>
    <xf numFmtId="0" fontId="34" fillId="0" borderId="0"/>
    <xf numFmtId="0" fontId="7" fillId="0" borderId="0"/>
    <xf numFmtId="0" fontId="34"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16" fillId="0" borderId="0" applyProtection="0">
      <alignment horizontal="justify" vertical="top" wrapText="1"/>
    </xf>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5"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6" fillId="0" borderId="0" applyProtection="0">
      <alignment horizontal="justify" vertical="top" wrapText="1"/>
    </xf>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7"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7" fillId="0" borderId="0"/>
    <xf numFmtId="0" fontId="33" fillId="0" borderId="0"/>
    <xf numFmtId="1" fontId="34" fillId="0" borderId="0"/>
    <xf numFmtId="1" fontId="34"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2" fillId="0" borderId="0"/>
    <xf numFmtId="0" fontId="2"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4" fillId="0" borderId="0"/>
    <xf numFmtId="0" fontId="7" fillId="0" borderId="0"/>
    <xf numFmtId="1" fontId="34" fillId="0" borderId="0"/>
    <xf numFmtId="0" fontId="34"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16" fillId="0" borderId="0" applyProtection="0">
      <alignment horizontal="justify" vertical="top" wrapText="1"/>
    </xf>
    <xf numFmtId="0" fontId="7" fillId="0" borderId="0"/>
    <xf numFmtId="1" fontId="34" fillId="0" borderId="0"/>
    <xf numFmtId="0" fontId="34" fillId="0" borderId="0"/>
    <xf numFmtId="1" fontId="34" fillId="0" borderId="0"/>
    <xf numFmtId="0" fontId="34" fillId="0" borderId="0"/>
    <xf numFmtId="1" fontId="34" fillId="0" borderId="0"/>
    <xf numFmtId="0" fontId="16" fillId="0" borderId="0" applyProtection="0">
      <alignment horizontal="justify" vertical="top" wrapText="1"/>
    </xf>
    <xf numFmtId="0" fontId="7" fillId="0" borderId="0"/>
    <xf numFmtId="0" fontId="34" fillId="0" borderId="0"/>
    <xf numFmtId="0" fontId="34" fillId="0" borderId="0"/>
    <xf numFmtId="0" fontId="16" fillId="0" borderId="0" applyProtection="0">
      <alignment horizontal="justify" vertical="top" wrapText="1"/>
    </xf>
    <xf numFmtId="0" fontId="7" fillId="0" borderId="0"/>
    <xf numFmtId="1" fontId="34"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4" fillId="0" borderId="0"/>
    <xf numFmtId="0" fontId="7" fillId="0" borderId="0"/>
    <xf numFmtId="1" fontId="34" fillId="0" borderId="0"/>
    <xf numFmtId="0" fontId="7" fillId="0" borderId="0"/>
    <xf numFmtId="1" fontId="34" fillId="0" borderId="0"/>
    <xf numFmtId="1" fontId="34" fillId="0" borderId="0"/>
    <xf numFmtId="0" fontId="7" fillId="0" borderId="0"/>
    <xf numFmtId="1" fontId="34" fillId="0" borderId="0"/>
    <xf numFmtId="1" fontId="34" fillId="0" borderId="0"/>
    <xf numFmtId="0" fontId="2" fillId="0" borderId="0"/>
    <xf numFmtId="1" fontId="34"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8"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1"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5"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5" fontId="16"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5" fillId="0" borderId="0" applyFont="0" applyFill="0" applyBorder="0" applyAlignment="0" applyProtection="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14" fontId="36" fillId="0" borderId="0">
      <alignment horizontal="center" wrapText="1"/>
      <protection locked="0"/>
    </xf>
    <xf numFmtId="10" fontId="7" fillId="0" borderId="0" applyFont="0" applyFill="0" applyBorder="0" applyAlignment="0" applyProtection="0"/>
    <xf numFmtId="176" fontId="70" fillId="0" borderId="0"/>
    <xf numFmtId="0" fontId="37" fillId="0" borderId="0" applyNumberFormat="0" applyFont="0" applyFill="0" applyBorder="0" applyAlignment="0" applyProtection="0">
      <alignment horizontal="left"/>
    </xf>
    <xf numFmtId="177" fontId="71" fillId="0" borderId="0" applyNumberFormat="0" applyFill="0" applyBorder="0" applyAlignment="0" applyProtection="0">
      <alignment horizontal="left"/>
    </xf>
    <xf numFmtId="40" fontId="72" fillId="0" borderId="0" applyBorder="0">
      <alignment horizontal="right"/>
    </xf>
    <xf numFmtId="0" fontId="67" fillId="0" borderId="0" applyNumberFormat="0" applyFill="0" applyBorder="0" applyAlignment="0" applyProtection="0"/>
    <xf numFmtId="0" fontId="68" fillId="0" borderId="20" applyNumberFormat="0" applyFill="0" applyAlignment="0" applyProtection="0"/>
    <xf numFmtId="0" fontId="69" fillId="0" borderId="0" applyNumberFormat="0" applyFill="0" applyBorder="0" applyAlignment="0" applyProtection="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7" fillId="0" borderId="0"/>
    <xf numFmtId="0" fontId="7" fillId="0" borderId="0"/>
    <xf numFmtId="0" fontId="7" fillId="0" borderId="0"/>
    <xf numFmtId="0" fontId="7" fillId="0" borderId="0"/>
    <xf numFmtId="0" fontId="7" fillId="0" borderId="0"/>
    <xf numFmtId="1" fontId="34" fillId="0" borderId="0"/>
    <xf numFmtId="0" fontId="34" fillId="0" borderId="0"/>
    <xf numFmtId="0" fontId="34" fillId="0" borderId="0"/>
    <xf numFmtId="1" fontId="34" fillId="0" borderId="0"/>
    <xf numFmtId="0" fontId="34" fillId="0" borderId="0"/>
    <xf numFmtId="1" fontId="34" fillId="0" borderId="0"/>
    <xf numFmtId="0" fontId="34" fillId="0" borderId="0"/>
    <xf numFmtId="0" fontId="7" fillId="0" borderId="0"/>
    <xf numFmtId="0" fontId="34" fillId="0" borderId="0"/>
    <xf numFmtId="0" fontId="34" fillId="0" borderId="0"/>
    <xf numFmtId="0" fontId="34" fillId="0" borderId="0"/>
    <xf numFmtId="0" fontId="34" fillId="0" borderId="0"/>
    <xf numFmtId="0" fontId="7" fillId="0" borderId="0"/>
    <xf numFmtId="0" fontId="7" fillId="12" borderId="6" applyNumberFormat="0" applyFont="0" applyAlignment="0" applyProtection="0"/>
    <xf numFmtId="0" fontId="74" fillId="10"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5" fillId="0" borderId="0" applyNumberFormat="0" applyFill="0" applyBorder="0" applyAlignment="0" applyProtection="0"/>
    <xf numFmtId="0" fontId="76" fillId="0" borderId="22" applyNumberFormat="0" applyFill="0" applyAlignment="0" applyProtection="0"/>
    <xf numFmtId="0" fontId="73"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2" fillId="20" borderId="19" applyNumberFormat="0" applyAlignment="0" applyProtection="0">
      <alignment vertical="center"/>
    </xf>
    <xf numFmtId="0" fontId="89" fillId="0" borderId="26" applyNumberFormat="0" applyFill="0" applyAlignment="0" applyProtection="0">
      <alignment vertical="center"/>
    </xf>
    <xf numFmtId="0" fontId="87" fillId="0" borderId="0" applyNumberFormat="0" applyFill="0" applyBorder="0" applyAlignment="0" applyProtection="0">
      <alignment vertical="center"/>
    </xf>
    <xf numFmtId="0" fontId="84" fillId="0" borderId="14" applyNumberFormat="0" applyFill="0" applyAlignment="0" applyProtection="0">
      <alignment vertical="center"/>
    </xf>
    <xf numFmtId="0" fontId="78" fillId="0" borderId="0" applyNumberFormat="0" applyFill="0" applyBorder="0" applyAlignment="0" applyProtection="0">
      <alignment vertical="center"/>
    </xf>
    <xf numFmtId="0" fontId="47" fillId="34" borderId="0" applyNumberFormat="0" applyBorder="0" applyAlignment="0" applyProtection="0">
      <alignment vertical="center"/>
    </xf>
    <xf numFmtId="0" fontId="47" fillId="32" borderId="0" applyNumberFormat="0" applyBorder="0" applyAlignment="0" applyProtection="0">
      <alignment vertical="center"/>
    </xf>
    <xf numFmtId="0" fontId="47" fillId="2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66" fillId="22" borderId="19" applyNumberFormat="0" applyAlignment="0" applyProtection="0"/>
    <xf numFmtId="0" fontId="68" fillId="0" borderId="20" applyNumberFormat="0" applyFill="0" applyAlignment="0" applyProtection="0"/>
    <xf numFmtId="0" fontId="2" fillId="0" borderId="0"/>
    <xf numFmtId="0" fontId="90" fillId="0" borderId="24" applyNumberFormat="0" applyFill="0" applyAlignment="0" applyProtection="0">
      <alignment vertical="center"/>
    </xf>
    <xf numFmtId="0" fontId="91" fillId="15" borderId="0" applyNumberFormat="0" applyBorder="0" applyAlignment="0" applyProtection="0">
      <alignment vertical="center"/>
    </xf>
    <xf numFmtId="0" fontId="90" fillId="0" borderId="0" applyNumberFormat="0" applyFill="0" applyBorder="0" applyAlignment="0" applyProtection="0">
      <alignment vertical="center"/>
    </xf>
    <xf numFmtId="0" fontId="88" fillId="0" borderId="23" applyNumberFormat="0" applyFill="0" applyAlignment="0" applyProtection="0">
      <alignment vertical="center"/>
    </xf>
    <xf numFmtId="0" fontId="86" fillId="19" borderId="7" applyNumberFormat="0" applyAlignment="0" applyProtection="0">
      <alignment vertical="center"/>
    </xf>
    <xf numFmtId="0" fontId="85" fillId="0" borderId="25" applyNumberFormat="0" applyFill="0" applyAlignment="0" applyProtection="0">
      <alignment vertical="center"/>
    </xf>
    <xf numFmtId="0" fontId="83" fillId="35" borderId="8" applyNumberFormat="0" applyAlignment="0" applyProtection="0">
      <alignment vertical="center"/>
    </xf>
    <xf numFmtId="0" fontId="82" fillId="0" borderId="0" applyNumberFormat="0" applyFill="0" applyBorder="0" applyAlignment="0" applyProtection="0">
      <alignment vertical="center"/>
    </xf>
    <xf numFmtId="0" fontId="81" fillId="25" borderId="0" applyNumberFormat="0" applyBorder="0" applyAlignment="0" applyProtection="0">
      <alignment vertical="center"/>
    </xf>
    <xf numFmtId="0" fontId="77" fillId="16" borderId="18" applyNumberFormat="0" applyFont="0" applyAlignment="0" applyProtection="0">
      <alignment vertical="center"/>
    </xf>
    <xf numFmtId="0" fontId="80" fillId="14" borderId="0" applyNumberFormat="0" applyBorder="0" applyAlignment="0" applyProtection="0">
      <alignment vertical="center"/>
    </xf>
    <xf numFmtId="0" fontId="79" fillId="20" borderId="7" applyNumberFormat="0" applyAlignment="0" applyProtection="0">
      <alignment vertical="center"/>
    </xf>
    <xf numFmtId="0" fontId="47" fillId="28" borderId="0" applyNumberFormat="0" applyBorder="0" applyAlignment="0" applyProtection="0">
      <alignment vertical="center"/>
    </xf>
    <xf numFmtId="0" fontId="47" fillId="64" borderId="0" applyNumberFormat="0" applyBorder="0" applyAlignment="0" applyProtection="0">
      <alignment vertical="center"/>
    </xf>
    <xf numFmtId="0" fontId="47" fillId="33"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0" fillId="12" borderId="6" applyNumberFormat="0" applyFont="0" applyAlignment="0" applyProtection="0"/>
    <xf numFmtId="0" fontId="20" fillId="12" borderId="6" applyNumberFormat="0" applyFont="0" applyAlignment="0" applyProtection="0"/>
    <xf numFmtId="0" fontId="7" fillId="16" borderId="18"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2" fillId="0" borderId="0"/>
    <xf numFmtId="0" fontId="2" fillId="0" borderId="0"/>
    <xf numFmtId="0" fontId="2" fillId="0" borderId="0"/>
    <xf numFmtId="0" fontId="92" fillId="20" borderId="19" applyNumberFormat="0" applyAlignment="0" applyProtection="0">
      <alignment vertical="center"/>
    </xf>
    <xf numFmtId="0" fontId="2" fillId="0" borderId="0"/>
    <xf numFmtId="0" fontId="2" fillId="0" borderId="0"/>
    <xf numFmtId="0" fontId="7" fillId="16" borderId="18" applyNumberFormat="0" applyFont="0" applyAlignment="0" applyProtection="0"/>
    <xf numFmtId="0" fontId="66" fillId="22"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7" fillId="0" borderId="0"/>
    <xf numFmtId="0" fontId="7" fillId="12" borderId="6" applyNumberFormat="0" applyFont="0" applyAlignment="0" applyProtection="0"/>
    <xf numFmtId="0" fontId="74" fillId="10" borderId="3" applyNumberFormat="0" applyAlignment="0" applyProtection="0"/>
    <xf numFmtId="0" fontId="76"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21">
      <alignment horizontal="left" vertical="center"/>
    </xf>
    <xf numFmtId="10" fontId="41" fillId="37"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2" fillId="0" borderId="0"/>
    <xf numFmtId="0" fontId="2" fillId="0" borderId="0"/>
    <xf numFmtId="0" fontId="2" fillId="0" borderId="0"/>
    <xf numFmtId="0" fontId="92" fillId="20"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 fillId="0" borderId="0"/>
    <xf numFmtId="0" fontId="2" fillId="0" borderId="0"/>
    <xf numFmtId="0" fontId="2" fillId="0" borderId="0"/>
    <xf numFmtId="0" fontId="95"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2" fillId="12"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166" fontId="7" fillId="0" borderId="0" applyFont="0" applyFill="0" applyBorder="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2" fillId="12" borderId="6"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8" borderId="0"/>
    <xf numFmtId="170" fontId="7" fillId="39"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2" fillId="12"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0" fontId="23" fillId="22"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0" fontId="42" fillId="0" borderId="21">
      <alignment horizontal="left" vertical="center"/>
    </xf>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10" fontId="41" fillId="37" borderId="27" applyNumberFormat="0" applyBorder="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30" fillId="19"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2" fillId="12" borderId="6"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7" fillId="16" borderId="18" applyNumberFormat="0" applyFon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6" fillId="22" borderId="19" applyNumberFormat="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68"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2" borderId="6" applyNumberFormat="0" applyFont="0" applyAlignment="0" applyProtection="0"/>
    <xf numFmtId="0" fontId="2" fillId="12"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6" fillId="0" borderId="0"/>
    <xf numFmtId="165" fontId="16" fillId="0" borderId="0" applyFont="0" applyFill="0" applyBorder="0" applyAlignment="0" applyProtection="0"/>
    <xf numFmtId="0" fontId="109" fillId="0" borderId="0"/>
    <xf numFmtId="0" fontId="65" fillId="0" borderId="0"/>
    <xf numFmtId="180" fontId="109" fillId="0" borderId="0" applyFill="0" applyBorder="0" applyAlignment="0" applyProtection="0"/>
    <xf numFmtId="164" fontId="112" fillId="0" borderId="0" applyFont="0" applyFill="0" applyBorder="0" applyAlignment="0" applyProtection="0"/>
    <xf numFmtId="0" fontId="112" fillId="0" borderId="0"/>
    <xf numFmtId="165" fontId="112"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412">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3" fillId="0" borderId="0" xfId="0" applyFont="1" applyAlignment="1">
      <alignment horizontal="center" vertical="center" wrapText="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1"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7"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2" fillId="0" borderId="0" xfId="0" applyFont="1" applyAlignment="1" applyProtection="1">
      <alignment vertical="center"/>
      <protection hidden="1"/>
    </xf>
    <xf numFmtId="164" fontId="14" fillId="0" borderId="0" xfId="0" applyNumberFormat="1" applyFont="1" applyAlignment="1">
      <alignment vertical="center"/>
    </xf>
    <xf numFmtId="0" fontId="9" fillId="5" borderId="29" xfId="0" applyFont="1" applyFill="1" applyBorder="1" applyAlignment="1" applyProtection="1">
      <alignment vertical="center"/>
      <protection locked="0"/>
    </xf>
    <xf numFmtId="0" fontId="12"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0"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left" vertical="center" wrapText="1"/>
      <protection locked="0"/>
    </xf>
    <xf numFmtId="0" fontId="3" fillId="0" borderId="0" xfId="46463" applyFont="1" applyAlignment="1">
      <alignment horizontal="center" vertical="center" wrapText="1"/>
    </xf>
    <xf numFmtId="0" fontId="5" fillId="0" borderId="0" xfId="46463" applyFont="1" applyAlignment="1" applyProtection="1">
      <alignment horizontal="center" vertical="center" wrapText="1"/>
      <protection locked="0"/>
    </xf>
    <xf numFmtId="0" fontId="3" fillId="0" borderId="0" xfId="46463" applyFont="1" applyAlignment="1" applyProtection="1">
      <alignment horizontal="center" vertical="center" wrapText="1"/>
      <protection locked="0"/>
    </xf>
    <xf numFmtId="0" fontId="3" fillId="0" borderId="0" xfId="46463" applyFont="1" applyAlignment="1" applyProtection="1">
      <alignment horizontal="center" vertical="center" wrapText="1"/>
      <protection hidden="1"/>
    </xf>
    <xf numFmtId="0" fontId="100" fillId="0" borderId="0" xfId="46463" applyFont="1" applyAlignment="1" applyProtection="1">
      <alignment horizontal="justify" vertical="center" wrapText="1"/>
      <protection hidden="1"/>
    </xf>
    <xf numFmtId="0" fontId="102" fillId="66" borderId="0" xfId="46463" applyFont="1" applyFill="1" applyAlignment="1" applyProtection="1">
      <alignment horizontal="justify" vertical="center" wrapText="1"/>
      <protection hidden="1"/>
    </xf>
    <xf numFmtId="0" fontId="103" fillId="66"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5" fillId="0" borderId="0" xfId="46463" applyFont="1" applyAlignment="1" applyProtection="1">
      <protection hidden="1"/>
    </xf>
    <xf numFmtId="0" fontId="3" fillId="0" borderId="0" xfId="46463" applyFont="1" applyProtection="1">
      <alignment horizontal="justify" vertical="top" wrapText="1"/>
      <protection hidden="1"/>
    </xf>
    <xf numFmtId="0" fontId="107"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7" fillId="0" borderId="0" xfId="46463" applyNumberFormat="1" applyFont="1" applyAlignment="1" applyProtection="1">
      <alignment horizontal="center" vertical="center"/>
      <protection hidden="1"/>
    </xf>
    <xf numFmtId="0" fontId="107" fillId="0" borderId="0" xfId="46463" applyFont="1" applyAlignment="1" applyProtection="1">
      <alignment horizontal="center" vertical="center" wrapText="1"/>
      <protection hidden="1"/>
    </xf>
    <xf numFmtId="0" fontId="107" fillId="0" borderId="0" xfId="46463" applyFont="1" applyAlignment="1" applyProtection="1">
      <alignment horizontal="center" vertical="center"/>
      <protection hidden="1"/>
    </xf>
    <xf numFmtId="0" fontId="107" fillId="0" borderId="0" xfId="46463" applyFont="1" applyAlignment="1" applyProtection="1">
      <alignment horizontal="justify" vertical="center" wrapText="1"/>
      <protection hidden="1"/>
    </xf>
    <xf numFmtId="1" fontId="107" fillId="0" borderId="0" xfId="46463" applyNumberFormat="1" applyFont="1" applyAlignment="1" applyProtection="1">
      <alignment horizontal="center" vertical="center"/>
      <protection hidden="1"/>
    </xf>
    <xf numFmtId="4" fontId="107" fillId="0" borderId="0" xfId="46463" applyNumberFormat="1" applyFont="1" applyAlignment="1" applyProtection="1">
      <alignment horizontal="center" vertical="center"/>
      <protection hidden="1"/>
    </xf>
    <xf numFmtId="0" fontId="11" fillId="4" borderId="0" xfId="0" applyFont="1" applyFill="1" applyAlignment="1">
      <alignment vertical="center"/>
    </xf>
    <xf numFmtId="0" fontId="1" fillId="4" borderId="0" xfId="0" applyFont="1" applyFill="1" applyAlignment="1">
      <alignment vertical="center"/>
    </xf>
    <xf numFmtId="0" fontId="17"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100" fillId="4" borderId="0" xfId="0" applyFont="1" applyFill="1" applyAlignment="1" applyProtection="1">
      <alignment horizontal="justify" vertical="center" wrapText="1"/>
      <protection locked="0"/>
    </xf>
    <xf numFmtId="0" fontId="100" fillId="4" borderId="0" xfId="46463" applyFont="1" applyFill="1" applyAlignment="1" applyProtection="1">
      <alignment horizontal="justify" vertical="center" wrapText="1"/>
      <protection hidden="1"/>
    </xf>
    <xf numFmtId="0" fontId="102"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8" fillId="0" borderId="0" xfId="46473" applyFont="1" applyAlignment="1">
      <alignment vertical="center"/>
    </xf>
    <xf numFmtId="0" fontId="111"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180" fontId="109" fillId="0" borderId="0" xfId="46475" applyAlignment="1">
      <alignment vertical="center"/>
    </xf>
    <xf numFmtId="181" fontId="109" fillId="0" borderId="0" xfId="46475" applyNumberFormat="1" applyAlignment="1">
      <alignment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8" fillId="0" borderId="0" xfId="46473" applyNumberFormat="1" applyFont="1" applyAlignment="1">
      <alignment vertical="top" wrapText="1"/>
    </xf>
    <xf numFmtId="0" fontId="108" fillId="0" borderId="0" xfId="46473" applyFont="1" applyAlignment="1">
      <alignment horizontal="left" vertical="top" wrapText="1"/>
    </xf>
    <xf numFmtId="0" fontId="4" fillId="69" borderId="1" xfId="46473" applyFont="1" applyFill="1" applyBorder="1" applyAlignment="1">
      <alignment horizontal="right" vertical="center"/>
    </xf>
    <xf numFmtId="181" fontId="4" fillId="69" borderId="1" xfId="46475" applyNumberFormat="1" applyFont="1" applyFill="1" applyBorder="1" applyAlignment="1" applyProtection="1">
      <alignment horizontal="center" vertical="center"/>
    </xf>
    <xf numFmtId="0" fontId="108" fillId="0" borderId="1" xfId="46473" applyFont="1" applyBorder="1" applyAlignment="1">
      <alignment vertical="center" wrapText="1"/>
    </xf>
    <xf numFmtId="181" fontId="108" fillId="0" borderId="1" xfId="46475" applyNumberFormat="1" applyFont="1" applyFill="1" applyBorder="1" applyAlignment="1" applyProtection="1">
      <alignment horizontal="center" vertical="center"/>
    </xf>
    <xf numFmtId="0" fontId="108" fillId="0" borderId="1" xfId="46473" applyFont="1" applyBorder="1" applyAlignment="1">
      <alignment vertical="center"/>
    </xf>
    <xf numFmtId="182" fontId="6" fillId="0" borderId="0" xfId="46487" applyNumberFormat="1" applyFont="1" applyAlignment="1" applyProtection="1">
      <alignment horizontal="justify" vertical="center" wrapText="1"/>
      <protection hidden="1"/>
    </xf>
    <xf numFmtId="183" fontId="11" fillId="0" borderId="0" xfId="46487" applyNumberFormat="1" applyFont="1" applyAlignment="1">
      <alignment vertical="center"/>
    </xf>
    <xf numFmtId="3" fontId="8" fillId="4" borderId="1" xfId="0" applyNumberFormat="1" applyFont="1" applyFill="1" applyBorder="1" applyAlignment="1" applyProtection="1">
      <alignment horizontal="center" vertical="center" wrapText="1"/>
      <protection locked="0"/>
    </xf>
    <xf numFmtId="183" fontId="108" fillId="0" borderId="0" xfId="46487" applyNumberFormat="1" applyFont="1" applyAlignment="1">
      <alignment vertical="center"/>
    </xf>
    <xf numFmtId="183" fontId="108" fillId="0" borderId="1" xfId="46487" applyNumberFormat="1" applyFont="1" applyBorder="1" applyAlignment="1">
      <alignment vertical="center"/>
    </xf>
    <xf numFmtId="183" fontId="109" fillId="0" borderId="1" xfId="46487" applyNumberFormat="1" applyFont="1" applyBorder="1" applyAlignment="1">
      <alignment vertical="center"/>
    </xf>
    <xf numFmtId="183" fontId="108" fillId="0" borderId="0" xfId="46487" applyNumberFormat="1" applyFont="1" applyBorder="1" applyAlignment="1">
      <alignment vertical="center"/>
    </xf>
    <xf numFmtId="183" fontId="110" fillId="0" borderId="1" xfId="46487" applyNumberFormat="1" applyFont="1" applyBorder="1" applyAlignment="1">
      <alignment vertical="center"/>
    </xf>
    <xf numFmtId="183" fontId="110" fillId="0" borderId="1" xfId="46487" applyNumberFormat="1" applyFont="1" applyBorder="1" applyAlignment="1">
      <alignment horizontal="right" vertical="center"/>
    </xf>
    <xf numFmtId="183" fontId="108" fillId="0" borderId="0" xfId="46473" applyNumberFormat="1" applyFont="1" applyAlignment="1">
      <alignment vertical="center"/>
    </xf>
    <xf numFmtId="43" fontId="108" fillId="0" borderId="0" xfId="46473" applyNumberFormat="1" applyFont="1" applyAlignment="1">
      <alignment vertical="center"/>
    </xf>
    <xf numFmtId="10" fontId="108" fillId="0" borderId="0" xfId="46473"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2" fillId="0" borderId="0" xfId="46487" applyNumberFormat="1" applyFont="1" applyAlignment="1" applyProtection="1">
      <alignment vertical="center"/>
      <protection hidden="1"/>
    </xf>
    <xf numFmtId="183" fontId="11" fillId="4" borderId="0" xfId="46487" applyNumberFormat="1" applyFont="1" applyFill="1" applyAlignment="1">
      <alignment vertical="center"/>
    </xf>
    <xf numFmtId="183" fontId="17" fillId="0" borderId="0" xfId="46487" applyNumberFormat="1" applyFont="1" applyAlignment="1" applyProtection="1">
      <alignment horizontal="center" vertical="center" wrapText="1"/>
      <protection locked="0"/>
    </xf>
    <xf numFmtId="183" fontId="17"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1" fillId="0" borderId="0" xfId="0" applyNumberFormat="1" applyFont="1" applyAlignment="1">
      <alignment vertical="center"/>
    </xf>
    <xf numFmtId="0" fontId="3" fillId="66" borderId="0" xfId="0" applyFont="1" applyFill="1" applyAlignment="1" applyProtection="1">
      <alignment horizontal="left" vertical="center" wrapText="1"/>
      <protection locked="0"/>
    </xf>
    <xf numFmtId="0" fontId="3" fillId="66" borderId="0" xfId="0" applyFont="1" applyFill="1" applyAlignment="1">
      <alignment horizontal="center" vertical="center" wrapText="1"/>
    </xf>
    <xf numFmtId="0" fontId="5" fillId="66" borderId="0" xfId="0" applyFont="1" applyFill="1" applyAlignment="1" applyProtection="1">
      <alignment horizontal="center" vertical="center" wrapText="1"/>
      <protection locked="0"/>
    </xf>
    <xf numFmtId="0" fontId="3" fillId="66" borderId="0" xfId="0" applyFont="1" applyFill="1" applyAlignment="1" applyProtection="1">
      <alignment horizontal="center" vertical="center" wrapText="1"/>
      <protection locked="0"/>
    </xf>
    <xf numFmtId="0" fontId="11" fillId="66" borderId="0" xfId="0" applyFont="1" applyFill="1" applyAlignment="1">
      <alignment vertical="center"/>
    </xf>
    <xf numFmtId="183" fontId="11" fillId="66" borderId="0" xfId="0" applyNumberFormat="1" applyFont="1" applyFill="1" applyAlignment="1">
      <alignment vertical="center"/>
    </xf>
    <xf numFmtId="0" fontId="6" fillId="66" borderId="0" xfId="0" applyFont="1" applyFill="1" applyAlignment="1" applyProtection="1">
      <alignment horizontal="justify" vertical="center" wrapText="1"/>
      <protection hidden="1"/>
    </xf>
    <xf numFmtId="0" fontId="8" fillId="66" borderId="0" xfId="0" applyFont="1" applyFill="1" applyAlignment="1" applyProtection="1">
      <alignment horizontal="justify" vertical="center" wrapText="1"/>
      <protection hidden="1"/>
    </xf>
    <xf numFmtId="0" fontId="1" fillId="66" borderId="0" xfId="0" applyFont="1" applyFill="1" applyAlignment="1">
      <alignment vertical="center"/>
    </xf>
    <xf numFmtId="183" fontId="3" fillId="0" borderId="0" xfId="46487" applyNumberFormat="1" applyFont="1" applyAlignment="1" applyProtection="1">
      <alignment horizontal="left" vertical="center" wrapText="1"/>
      <protection locked="0"/>
    </xf>
    <xf numFmtId="183" fontId="3" fillId="0" borderId="0" xfId="46487" applyNumberFormat="1" applyFont="1" applyAlignment="1">
      <alignment horizontal="center" vertical="center" wrapText="1"/>
    </xf>
    <xf numFmtId="183" fontId="5" fillId="0" borderId="0" xfId="46487" applyNumberFormat="1" applyFont="1" applyAlignment="1" applyProtection="1">
      <alignment horizontal="center" vertical="center" wrapText="1"/>
      <protection locked="0"/>
    </xf>
    <xf numFmtId="183" fontId="12"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100" fillId="0" borderId="0" xfId="46487" applyNumberFormat="1" applyFont="1" applyAlignment="1" applyProtection="1">
      <alignment horizontal="justify" vertical="center" wrapText="1"/>
      <protection locked="0"/>
    </xf>
    <xf numFmtId="183" fontId="100"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102" fillId="0" borderId="0" xfId="44340" applyNumberFormat="1" applyFont="1" applyFill="1" applyBorder="1" applyAlignment="1" applyProtection="1">
      <alignment horizontal="center" vertical="center" wrapText="1"/>
      <protection hidden="1"/>
    </xf>
    <xf numFmtId="39" fontId="102" fillId="0" borderId="0" xfId="44340" applyNumberFormat="1" applyFont="1" applyFill="1" applyBorder="1" applyAlignment="1" applyProtection="1">
      <alignment horizontal="center" vertical="center" wrapText="1"/>
      <protection hidden="1"/>
    </xf>
    <xf numFmtId="0" fontId="102" fillId="0" borderId="0" xfId="46463" applyFont="1" applyAlignment="1" applyProtection="1">
      <alignment horizontal="justify" vertical="center" wrapText="1"/>
      <protection hidden="1"/>
    </xf>
    <xf numFmtId="178" fontId="103" fillId="0" borderId="0" xfId="44340" applyNumberFormat="1" applyFont="1" applyFill="1" applyBorder="1" applyAlignment="1" applyProtection="1">
      <alignment horizontal="center" vertical="center" wrapText="1"/>
      <protection hidden="1"/>
    </xf>
    <xf numFmtId="0" fontId="103" fillId="0" borderId="0" xfId="46463" applyFont="1" applyAlignment="1" applyProtection="1">
      <alignment horizontal="justify" vertical="center" wrapText="1"/>
      <protection hidden="1"/>
    </xf>
    <xf numFmtId="2" fontId="102" fillId="0" borderId="0" xfId="46463" applyNumberFormat="1" applyFont="1" applyAlignment="1" applyProtection="1">
      <alignment horizontal="justify" vertical="center" wrapText="1"/>
      <protection hidden="1"/>
    </xf>
    <xf numFmtId="0" fontId="104" fillId="0" borderId="0" xfId="46463" applyFont="1" applyAlignment="1">
      <alignment horizontal="left" vertical="center" wrapText="1" indent="1"/>
    </xf>
    <xf numFmtId="2" fontId="100" fillId="0" borderId="0" xfId="46463" applyNumberFormat="1" applyFont="1" applyAlignment="1" applyProtection="1">
      <alignment horizontal="justify" vertical="center" wrapText="1"/>
      <protection hidden="1"/>
    </xf>
    <xf numFmtId="0" fontId="104"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106" fillId="0" borderId="0" xfId="46463" applyFont="1" applyAlignment="1" applyProtection="1">
      <protection hidden="1"/>
    </xf>
    <xf numFmtId="183" fontId="3" fillId="0" borderId="0" xfId="46487" applyNumberFormat="1" applyFont="1" applyFill="1" applyAlignment="1" applyProtection="1">
      <alignment horizontal="left" vertical="center" wrapText="1"/>
      <protection locked="0"/>
    </xf>
    <xf numFmtId="183" fontId="3" fillId="0" borderId="0" xfId="46487" applyNumberFormat="1" applyFont="1" applyFill="1" applyAlignment="1">
      <alignment horizontal="center" vertical="center" wrapText="1"/>
    </xf>
    <xf numFmtId="183" fontId="5" fillId="0" borderId="0" xfId="46487" applyNumberFormat="1" applyFont="1" applyFill="1" applyAlignment="1" applyProtection="1">
      <alignment horizontal="center" vertical="center" wrapText="1"/>
      <protection locked="0"/>
    </xf>
    <xf numFmtId="183" fontId="3" fillId="0" borderId="0" xfId="46487" applyNumberFormat="1" applyFont="1" applyFill="1" applyAlignment="1" applyProtection="1">
      <alignment horizontal="center" vertical="center" wrapText="1"/>
      <protection locked="0"/>
    </xf>
    <xf numFmtId="183" fontId="100" fillId="0" borderId="0" xfId="46487" applyNumberFormat="1" applyFont="1" applyFill="1" applyAlignment="1" applyProtection="1">
      <alignment horizontal="justify" vertical="center" wrapText="1"/>
      <protection hidden="1"/>
    </xf>
    <xf numFmtId="183" fontId="102" fillId="0" borderId="0" xfId="46487" applyNumberFormat="1" applyFont="1" applyFill="1" applyBorder="1" applyAlignment="1" applyProtection="1">
      <alignment horizontal="center" vertical="center" wrapText="1"/>
      <protection hidden="1"/>
    </xf>
    <xf numFmtId="183" fontId="103"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102" fillId="0" borderId="0" xfId="46487" applyNumberFormat="1" applyFont="1" applyFill="1" applyAlignment="1" applyProtection="1">
      <alignment horizontal="justify" vertical="center" wrapText="1"/>
      <protection hidden="1"/>
    </xf>
    <xf numFmtId="183" fontId="104"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106" fillId="0" borderId="0" xfId="46487" applyNumberFormat="1" applyFont="1" applyFill="1" applyAlignment="1" applyProtection="1">
      <alignment vertical="center"/>
      <protection hidden="1"/>
    </xf>
    <xf numFmtId="183" fontId="105"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7" fillId="0" borderId="0" xfId="46487" applyNumberFormat="1" applyFont="1" applyFill="1" applyAlignment="1" applyProtection="1">
      <alignment horizontal="center" vertical="center" wrapText="1"/>
      <protection hidden="1"/>
    </xf>
    <xf numFmtId="183" fontId="107" fillId="0" borderId="0" xfId="46487" applyNumberFormat="1" applyFont="1" applyFill="1" applyAlignment="1" applyProtection="1">
      <alignment horizontal="justify" vertical="center" wrapText="1"/>
      <protection hidden="1"/>
    </xf>
    <xf numFmtId="183" fontId="100" fillId="0" borderId="0" xfId="46463" applyNumberFormat="1" applyFont="1" applyAlignment="1" applyProtection="1">
      <alignment horizontal="justify" vertical="center" wrapText="1"/>
      <protection hidden="1"/>
    </xf>
    <xf numFmtId="179" fontId="108" fillId="0" borderId="0" xfId="46473" applyNumberFormat="1" applyFont="1" applyAlignment="1">
      <alignment horizontal="right" vertical="center" wrapText="1"/>
    </xf>
    <xf numFmtId="179" fontId="108" fillId="0" borderId="0" xfId="46473" applyNumberFormat="1" applyFont="1" applyAlignment="1">
      <alignment vertical="center" wrapText="1"/>
    </xf>
    <xf numFmtId="0" fontId="108" fillId="0" borderId="0" xfId="46473" applyFont="1" applyAlignment="1">
      <alignment horizontal="right" vertical="center" wrapText="1"/>
    </xf>
    <xf numFmtId="181" fontId="108" fillId="0" borderId="0" xfId="46473" applyNumberFormat="1" applyFont="1" applyAlignment="1">
      <alignment horizontal="left" vertical="center" wrapText="1"/>
    </xf>
    <xf numFmtId="183" fontId="108" fillId="0" borderId="0" xfId="46487" applyNumberFormat="1" applyFont="1" applyBorder="1" applyAlignment="1">
      <alignment horizontal="left" vertical="center" wrapText="1"/>
    </xf>
    <xf numFmtId="0" fontId="9" fillId="5" borderId="28" xfId="0" applyFont="1" applyFill="1" applyBorder="1" applyAlignment="1" applyProtection="1">
      <alignment horizontal="left" vertical="center"/>
      <protection locked="0"/>
    </xf>
    <xf numFmtId="0" fontId="9" fillId="5" borderId="28" xfId="0" applyFont="1" applyFill="1" applyBorder="1" applyAlignment="1" applyProtection="1">
      <alignment horizontal="center" vertical="center"/>
      <protection locked="0"/>
    </xf>
    <xf numFmtId="0" fontId="9" fillId="5" borderId="28" xfId="0" applyFont="1" applyFill="1" applyBorder="1" applyAlignment="1" applyProtection="1">
      <alignment vertical="center"/>
      <protection locked="0"/>
    </xf>
    <xf numFmtId="0" fontId="6" fillId="2" borderId="1" xfId="0" applyFont="1" applyFill="1" applyBorder="1" applyAlignment="1">
      <alignment horizontal="center" vertical="center" wrapText="1"/>
    </xf>
    <xf numFmtId="0" fontId="4" fillId="2"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hidden="1"/>
    </xf>
    <xf numFmtId="0" fontId="10"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37" fontId="3" fillId="0" borderId="1" xfId="0" applyNumberFormat="1" applyFont="1" applyBorder="1" applyAlignment="1" applyProtection="1">
      <alignment horizontal="center" vertical="center" wrapText="1"/>
      <protection hidden="1"/>
    </xf>
    <xf numFmtId="183" fontId="3" fillId="0" borderId="1" xfId="46487" applyNumberFormat="1" applyFont="1" applyBorder="1" applyAlignment="1" applyProtection="1">
      <alignment horizontal="justify" vertical="center" wrapText="1"/>
      <protection hidden="1"/>
    </xf>
    <xf numFmtId="3" fontId="6" fillId="0" borderId="1" xfId="0" applyNumberFormat="1" applyFont="1" applyBorder="1" applyAlignment="1">
      <alignment horizontal="center" vertical="center" wrapText="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37" fontId="6" fillId="3" borderId="1" xfId="0" applyNumberFormat="1" applyFont="1" applyFill="1" applyBorder="1" applyAlignment="1" applyProtection="1">
      <alignment horizontal="center" vertical="center" wrapText="1"/>
      <protection hidden="1"/>
    </xf>
    <xf numFmtId="0" fontId="3" fillId="65"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3506" applyFont="1" applyBorder="1" applyAlignment="1">
      <alignment horizontal="center" vertical="center" wrapText="1"/>
    </xf>
    <xf numFmtId="0" fontId="3" fillId="0" borderId="1" xfId="3506" applyFont="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37" fontId="3" fillId="0" borderId="1" xfId="0" applyNumberFormat="1" applyFont="1" applyBorder="1" applyAlignment="1">
      <alignment horizontal="center" vertical="center" wrapText="1"/>
    </xf>
    <xf numFmtId="3" fontId="3" fillId="0" borderId="1" xfId="23124" applyNumberFormat="1" applyFont="1" applyBorder="1" applyAlignment="1" applyProtection="1">
      <alignment horizontal="center" vertical="center" wrapText="1"/>
      <protection locked="0"/>
    </xf>
    <xf numFmtId="0" fontId="3" fillId="0" borderId="1" xfId="2043" applyFont="1" applyBorder="1" applyAlignment="1" applyProtection="1">
      <alignment horizontal="center" vertical="center" wrapText="1"/>
      <protection hidden="1"/>
    </xf>
    <xf numFmtId="37" fontId="3" fillId="0" borderId="1" xfId="2043" applyNumberFormat="1" applyFont="1" applyBorder="1" applyAlignment="1" applyProtection="1">
      <alignment horizontal="center" vertical="center" wrapText="1"/>
      <protection hidden="1"/>
    </xf>
    <xf numFmtId="39" fontId="3" fillId="0" borderId="1" xfId="2" applyNumberFormat="1" applyFont="1" applyFill="1" applyBorder="1" applyAlignment="1" applyProtection="1">
      <alignment horizontal="center" vertical="center" wrapText="1"/>
      <protection locked="0"/>
    </xf>
    <xf numFmtId="3" fontId="3" fillId="0" borderId="1" xfId="2043" applyNumberFormat="1"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2" fillId="0" borderId="1" xfId="2043" applyFont="1" applyBorder="1" applyAlignment="1" applyProtection="1">
      <alignment horizontal="center" vertical="center"/>
      <protection hidden="1"/>
    </xf>
    <xf numFmtId="37" fontId="3" fillId="0" borderId="1" xfId="2" applyNumberFormat="1" applyFont="1" applyFill="1" applyBorder="1" applyAlignment="1" applyProtection="1">
      <alignment horizontal="center" vertical="center" wrapText="1"/>
      <protection locked="0"/>
    </xf>
    <xf numFmtId="3" fontId="12" fillId="0" borderId="1" xfId="23122" applyNumberFormat="1" applyFont="1" applyFill="1" applyBorder="1" applyAlignment="1" applyProtection="1">
      <alignment horizontal="center" vertical="center" wrapText="1"/>
      <protection locked="0"/>
    </xf>
    <xf numFmtId="3" fontId="97" fillId="0" borderId="1" xfId="2" applyNumberFormat="1" applyFont="1" applyFill="1" applyBorder="1" applyAlignment="1" applyProtection="1">
      <alignment horizontal="center" vertical="center" wrapText="1"/>
      <protection locked="0"/>
    </xf>
    <xf numFmtId="37"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center" vertical="center" wrapText="1"/>
      <protection hidden="1"/>
    </xf>
    <xf numFmtId="3" fontId="12" fillId="0" borderId="1" xfId="2043" applyNumberFormat="1" applyFont="1" applyBorder="1" applyAlignment="1" applyProtection="1">
      <alignment horizontal="center" vertical="center" wrapText="1"/>
      <protection hidden="1"/>
    </xf>
    <xf numFmtId="0" fontId="12" fillId="0" borderId="1" xfId="2043" applyFont="1" applyBorder="1" applyAlignment="1" applyProtection="1">
      <alignment horizontal="justify" vertical="center" wrapText="1"/>
      <protection hidden="1"/>
    </xf>
    <xf numFmtId="3" fontId="19" fillId="0" borderId="1" xfId="0" applyNumberFormat="1" applyFont="1" applyBorder="1" applyAlignment="1">
      <alignment horizontal="center" vertical="center" wrapText="1"/>
    </xf>
    <xf numFmtId="0" fontId="3" fillId="4" borderId="1" xfId="0" applyFont="1" applyFill="1" applyBorder="1" applyAlignment="1" applyProtection="1">
      <alignment horizontal="center" vertical="center" wrapText="1"/>
      <protection hidden="1"/>
    </xf>
    <xf numFmtId="4" fontId="3" fillId="0" borderId="1" xfId="0" applyNumberFormat="1" applyFont="1" applyBorder="1" applyAlignment="1" applyProtection="1">
      <alignment horizontal="center" vertical="center" wrapText="1"/>
      <protection locked="0"/>
    </xf>
    <xf numFmtId="39" fontId="3" fillId="4" borderId="1" xfId="0" applyNumberFormat="1" applyFont="1" applyFill="1" applyBorder="1" applyAlignment="1">
      <alignment horizontal="center" vertical="center" wrapText="1"/>
    </xf>
    <xf numFmtId="0" fontId="12" fillId="4" borderId="1" xfId="0" applyFont="1" applyFill="1" applyBorder="1" applyAlignment="1" applyProtection="1">
      <alignment horizontal="justify" vertical="center" wrapText="1"/>
      <protection hidden="1"/>
    </xf>
    <xf numFmtId="37" fontId="3" fillId="4" borderId="1" xfId="0" applyNumberFormat="1" applyFont="1" applyFill="1" applyBorder="1" applyAlignment="1" applyProtection="1">
      <alignment horizontal="center" vertical="center" wrapText="1"/>
      <protection hidden="1"/>
    </xf>
    <xf numFmtId="3" fontId="19" fillId="4" borderId="1" xfId="0" applyNumberFormat="1" applyFont="1" applyFill="1" applyBorder="1" applyAlignment="1">
      <alignment horizontal="center" vertical="center" wrapText="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10"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top" wrapText="1"/>
      <protection hidden="1"/>
    </xf>
    <xf numFmtId="0" fontId="3" fillId="4" borderId="1" xfId="0" applyFont="1" applyFill="1" applyBorder="1" applyAlignment="1" applyProtection="1">
      <alignment horizontal="center" vertical="center"/>
      <protection hidden="1"/>
    </xf>
    <xf numFmtId="37" fontId="3" fillId="4" borderId="1" xfId="0" applyNumberFormat="1" applyFont="1" applyFill="1" applyBorder="1" applyAlignment="1">
      <alignment horizontal="center" vertical="center"/>
    </xf>
    <xf numFmtId="1" fontId="12" fillId="4" borderId="1" xfId="4" applyNumberFormat="1"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37" fontId="12" fillId="4" borderId="1" xfId="4" applyNumberFormat="1" applyFont="1" applyFill="1" applyBorder="1" applyAlignment="1" applyProtection="1">
      <alignment horizontal="center" vertical="center"/>
      <protection hidden="1"/>
    </xf>
    <xf numFmtId="37" fontId="12" fillId="0" borderId="1" xfId="4" applyNumberFormat="1" applyFont="1" applyBorder="1" applyAlignment="1" applyProtection="1">
      <alignment horizontal="center" vertical="center"/>
      <protection hidden="1"/>
    </xf>
    <xf numFmtId="14" fontId="3" fillId="0" borderId="1" xfId="0" applyNumberFormat="1" applyFont="1" applyBorder="1" applyAlignment="1" applyProtection="1">
      <alignment horizontal="justify" vertical="center" wrapText="1"/>
      <protection hidden="1"/>
    </xf>
    <xf numFmtId="0" fontId="3" fillId="0" borderId="1" xfId="0" applyFont="1" applyBorder="1" applyAlignment="1" applyProtection="1">
      <alignment horizontal="center" vertical="center"/>
      <protection locked="0"/>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1" fontId="3" fillId="0" borderId="1" xfId="0" applyNumberFormat="1" applyFont="1" applyBorder="1" applyAlignment="1" applyProtection="1">
      <alignment horizontal="center" vertical="center" wrapText="1"/>
      <protection hidden="1"/>
    </xf>
    <xf numFmtId="0" fontId="6" fillId="0" borderId="1" xfId="1624" applyFont="1" applyBorder="1" applyAlignment="1" applyProtection="1">
      <alignment horizontal="justify" vertical="center" wrapText="1"/>
      <protection hidden="1"/>
    </xf>
    <xf numFmtId="0" fontId="3" fillId="0" borderId="1" xfId="0"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0" fontId="13" fillId="0" borderId="1" xfId="2043" applyFont="1" applyBorder="1" applyAlignment="1" applyProtection="1">
      <alignment horizontal="justify" vertical="center"/>
      <protection hidden="1"/>
    </xf>
    <xf numFmtId="37" fontId="3" fillId="0" borderId="1" xfId="0" applyNumberFormat="1" applyFont="1" applyBorder="1" applyAlignment="1" applyProtection="1">
      <alignment horizontal="center" vertical="center" wrapText="1"/>
      <protection locked="0"/>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5"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8" fillId="5" borderId="0" xfId="0" applyFont="1" applyFill="1" applyAlignment="1" applyProtection="1">
      <alignment horizontal="center" vertical="center"/>
      <protection hidden="1"/>
    </xf>
    <xf numFmtId="4" fontId="3" fillId="4" borderId="1" xfId="0" applyNumberFormat="1"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hidden="1"/>
    </xf>
    <xf numFmtId="0" fontId="3" fillId="4" borderId="1" xfId="0" applyFont="1" applyFill="1" applyBorder="1" applyAlignment="1" applyProtection="1">
      <alignment horizontal="center" vertical="center"/>
      <protection locked="0"/>
    </xf>
    <xf numFmtId="0" fontId="16" fillId="0" borderId="0" xfId="0" applyFont="1" applyAlignment="1" applyProtection="1">
      <alignment horizontal="center" vertical="center"/>
      <protection hidden="1"/>
    </xf>
    <xf numFmtId="0" fontId="6" fillId="2" borderId="1" xfId="46463" applyFont="1" applyFill="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justify" vertical="center"/>
    </xf>
    <xf numFmtId="0" fontId="6" fillId="0" borderId="1" xfId="0" applyFont="1" applyBorder="1" applyAlignment="1">
      <alignment horizontal="center" vertical="center"/>
    </xf>
    <xf numFmtId="37" fontId="12" fillId="0" borderId="1" xfId="0" applyNumberFormat="1" applyFont="1" applyBorder="1" applyAlignment="1">
      <alignment horizontal="center" vertical="center"/>
    </xf>
    <xf numFmtId="0" fontId="12" fillId="0" borderId="1" xfId="0" applyFont="1" applyBorder="1"/>
    <xf numFmtId="0" fontId="97" fillId="0" borderId="1" xfId="0" applyFont="1" applyBorder="1" applyAlignment="1">
      <alignment horizontal="justify" vertical="center"/>
    </xf>
    <xf numFmtId="0" fontId="12" fillId="0" borderId="1" xfId="0" applyFont="1" applyBorder="1" applyAlignment="1">
      <alignment horizontal="justify" vertical="center"/>
    </xf>
    <xf numFmtId="1" fontId="12" fillId="0" borderId="1" xfId="0" applyNumberFormat="1" applyFont="1" applyBorder="1" applyAlignment="1">
      <alignment horizontal="center" vertical="center"/>
    </xf>
    <xf numFmtId="37" fontId="3" fillId="0" borderId="1" xfId="0" applyNumberFormat="1" applyFont="1" applyBorder="1" applyAlignment="1">
      <alignment horizontal="center" vertical="center"/>
    </xf>
    <xf numFmtId="0" fontId="12" fillId="4" borderId="1" xfId="0" applyFont="1" applyFill="1" applyBorder="1" applyAlignment="1">
      <alignment horizontal="justify" vertical="center"/>
    </xf>
    <xf numFmtId="0" fontId="5" fillId="0" borderId="1" xfId="0" applyFont="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98" fillId="0" borderId="1" xfId="0" applyFont="1" applyBorder="1" applyAlignment="1">
      <alignment horizontal="justify" vertical="center" wrapText="1"/>
    </xf>
    <xf numFmtId="3" fontId="5" fillId="4" borderId="1" xfId="0" applyNumberFormat="1" applyFont="1" applyFill="1" applyBorder="1" applyAlignment="1" applyProtection="1">
      <alignment horizontal="center" vertical="center" wrapText="1"/>
      <protection locked="0"/>
    </xf>
    <xf numFmtId="37" fontId="5" fillId="4" borderId="1" xfId="44340" applyNumberFormat="1"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3" fontId="3" fillId="4" borderId="1" xfId="0" applyNumberFormat="1" applyFont="1" applyFill="1" applyBorder="1" applyAlignment="1" applyProtection="1">
      <alignment horizontal="center" vertical="center" wrapText="1"/>
      <protection locked="0"/>
    </xf>
    <xf numFmtId="0" fontId="3" fillId="4" borderId="1" xfId="0" applyFont="1" applyFill="1" applyBorder="1" applyAlignment="1">
      <alignment horizontal="center" vertical="center" wrapText="1"/>
    </xf>
    <xf numFmtId="0" fontId="100" fillId="4" borderId="1" xfId="0" applyFont="1" applyFill="1" applyBorder="1" applyAlignment="1" applyProtection="1">
      <alignment horizontal="center" vertical="center" wrapText="1"/>
      <protection locked="0"/>
    </xf>
    <xf numFmtId="0" fontId="9" fillId="5" borderId="1" xfId="0" applyFont="1" applyFill="1" applyBorder="1" applyAlignment="1" applyProtection="1">
      <alignment horizontal="center" vertical="center"/>
      <protection locked="0"/>
    </xf>
    <xf numFmtId="0" fontId="100" fillId="0" borderId="1" xfId="0" applyFont="1" applyBorder="1" applyAlignment="1" applyProtection="1">
      <alignment horizontal="center" vertical="center" wrapText="1"/>
      <protection locked="0"/>
    </xf>
    <xf numFmtId="0" fontId="4" fillId="2" borderId="1" xfId="46463" applyFont="1" applyFill="1" applyBorder="1" applyAlignment="1" applyProtection="1">
      <alignment horizontal="center" vertical="center" wrapText="1"/>
      <protection locked="0"/>
    </xf>
    <xf numFmtId="0" fontId="6" fillId="2" borderId="1" xfId="46463" applyFont="1" applyFill="1" applyBorder="1" applyAlignment="1" applyProtection="1">
      <alignment horizontal="center" vertical="center" wrapText="1"/>
      <protection locked="0"/>
    </xf>
    <xf numFmtId="0" fontId="100" fillId="0" borderId="1" xfId="46463" applyFont="1" applyBorder="1" applyAlignment="1" applyProtection="1">
      <alignment horizontal="center" vertical="center"/>
      <protection hidden="1"/>
    </xf>
    <xf numFmtId="0" fontId="101" fillId="0" borderId="1" xfId="46463" applyFont="1" applyBorder="1" applyAlignment="1" applyProtection="1">
      <alignment horizontal="center" vertical="center"/>
      <protection hidden="1"/>
    </xf>
    <xf numFmtId="0" fontId="6" fillId="0" borderId="1" xfId="1820" applyFont="1" applyBorder="1" applyAlignment="1" applyProtection="1">
      <alignment horizontal="justify" vertical="center" wrapText="1"/>
      <protection hidden="1"/>
    </xf>
    <xf numFmtId="0" fontId="100" fillId="0" borderId="1" xfId="46463" applyFont="1" applyBorder="1" applyAlignment="1" applyProtection="1">
      <alignment horizontal="center" vertical="center" wrapText="1"/>
      <protection hidden="1"/>
    </xf>
    <xf numFmtId="0" fontId="3" fillId="0" borderId="1" xfId="1820" applyFont="1" applyBorder="1" applyAlignment="1" applyProtection="1">
      <alignment horizontal="center" vertical="center" wrapText="1"/>
      <protection hidden="1"/>
    </xf>
    <xf numFmtId="37" fontId="101" fillId="0" borderId="1" xfId="46463" applyNumberFormat="1" applyFont="1" applyBorder="1" applyAlignment="1" applyProtection="1">
      <alignment horizontal="right" vertical="center"/>
      <protection locked="0"/>
    </xf>
    <xf numFmtId="37" fontId="101" fillId="0" borderId="1" xfId="46463" applyNumberFormat="1" applyFont="1" applyBorder="1" applyAlignment="1" applyProtection="1">
      <alignment horizontal="right" vertical="center"/>
      <protection hidden="1"/>
    </xf>
    <xf numFmtId="0" fontId="12" fillId="0" borderId="1" xfId="1820" applyFont="1" applyBorder="1" applyAlignment="1" applyProtection="1">
      <alignment horizontal="justify" vertical="center" wrapText="1"/>
      <protection hidden="1"/>
    </xf>
    <xf numFmtId="1" fontId="3" fillId="0" borderId="1" xfId="1820" applyNumberFormat="1" applyFont="1" applyBorder="1" applyAlignment="1" applyProtection="1">
      <alignment horizontal="center" vertical="center" wrapText="1"/>
      <protection hidden="1"/>
    </xf>
    <xf numFmtId="0" fontId="12" fillId="0" borderId="1" xfId="1820" applyFont="1" applyBorder="1" applyAlignment="1" applyProtection="1">
      <alignment horizontal="center" vertical="center" wrapText="1"/>
      <protection hidden="1"/>
    </xf>
    <xf numFmtId="37" fontId="101" fillId="0" borderId="1" xfId="46463" applyNumberFormat="1" applyFont="1" applyBorder="1" applyAlignment="1" applyProtection="1">
      <alignment horizontal="center" vertical="center"/>
      <protection locked="0"/>
    </xf>
    <xf numFmtId="0" fontId="100" fillId="4" borderId="1" xfId="46463" applyFont="1" applyFill="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6" fillId="4" borderId="1" xfId="1820" applyFont="1" applyFill="1" applyBorder="1" applyAlignment="1" applyProtection="1">
      <alignment horizontal="justify" vertical="center" wrapText="1"/>
      <protection hidden="1"/>
    </xf>
    <xf numFmtId="0" fontId="100" fillId="4" borderId="1" xfId="46463" applyFont="1" applyFill="1" applyBorder="1" applyAlignment="1" applyProtection="1">
      <alignment horizontal="center" vertical="center" wrapText="1"/>
      <protection hidden="1"/>
    </xf>
    <xf numFmtId="0" fontId="3" fillId="4" borderId="1" xfId="1820" applyFont="1" applyFill="1" applyBorder="1" applyAlignment="1" applyProtection="1">
      <alignment horizontal="center" vertical="center" wrapText="1"/>
      <protection hidden="1"/>
    </xf>
    <xf numFmtId="37" fontId="101" fillId="4" borderId="1" xfId="46463" applyNumberFormat="1" applyFont="1" applyFill="1" applyBorder="1" applyAlignment="1" applyProtection="1">
      <alignment horizontal="right" vertical="center"/>
      <protection locked="0"/>
    </xf>
    <xf numFmtId="37" fontId="101" fillId="4" borderId="1" xfId="46463" applyNumberFormat="1" applyFont="1" applyFill="1" applyBorder="1" applyAlignment="1" applyProtection="1">
      <alignment horizontal="right" vertical="center"/>
      <protection hidden="1"/>
    </xf>
    <xf numFmtId="37" fontId="101" fillId="4" borderId="1" xfId="46463" applyNumberFormat="1" applyFont="1" applyFill="1" applyBorder="1" applyAlignment="1" applyProtection="1">
      <alignment horizontal="center" vertical="center"/>
      <protection locked="0"/>
    </xf>
    <xf numFmtId="0" fontId="12" fillId="4" borderId="1" xfId="1820" applyFont="1" applyFill="1" applyBorder="1" applyAlignment="1" applyProtection="1">
      <alignment horizontal="justify" vertical="center" wrapText="1"/>
      <protection hidden="1"/>
    </xf>
    <xf numFmtId="1" fontId="3" fillId="4" borderId="1" xfId="1820" applyNumberFormat="1" applyFont="1" applyFill="1" applyBorder="1" applyAlignment="1" applyProtection="1">
      <alignment horizontal="center" vertical="center" wrapText="1"/>
      <protection hidden="1"/>
    </xf>
    <xf numFmtId="0" fontId="12" fillId="4" borderId="1" xfId="1820" applyFont="1" applyFill="1" applyBorder="1" applyAlignment="1" applyProtection="1">
      <alignment horizontal="center" vertical="center" wrapText="1"/>
      <protection hidden="1"/>
    </xf>
    <xf numFmtId="0" fontId="12" fillId="0" borderId="1" xfId="46463" applyFont="1" applyBorder="1" applyAlignment="1" applyProtection="1">
      <alignment horizontal="center" vertical="center" wrapText="1"/>
      <protection hidden="1"/>
    </xf>
    <xf numFmtId="0" fontId="102" fillId="0" borderId="1" xfId="46463" applyFont="1" applyBorder="1" applyAlignment="1" applyProtection="1">
      <alignment horizontal="center" vertical="center"/>
      <protection hidden="1"/>
    </xf>
    <xf numFmtId="0" fontId="97" fillId="0" borderId="1" xfId="46464" applyFont="1" applyBorder="1" applyAlignment="1">
      <alignment horizontal="justify" vertical="center" wrapText="1"/>
    </xf>
    <xf numFmtId="37" fontId="103" fillId="0" borderId="1" xfId="46463" applyNumberFormat="1" applyFont="1" applyBorder="1" applyAlignment="1" applyProtection="1">
      <alignment horizontal="center" vertical="center" wrapText="1"/>
      <protection hidden="1"/>
    </xf>
    <xf numFmtId="0" fontId="103" fillId="0" borderId="1" xfId="1820" applyFont="1" applyBorder="1" applyAlignment="1" applyProtection="1">
      <alignment horizontal="center" vertical="center" wrapText="1"/>
      <protection hidden="1"/>
    </xf>
    <xf numFmtId="37" fontId="103" fillId="0" borderId="1" xfId="1820" applyNumberFormat="1" applyFont="1" applyBorder="1" applyAlignment="1" applyProtection="1">
      <alignment horizontal="right" vertical="center" wrapText="1"/>
      <protection locked="0"/>
    </xf>
    <xf numFmtId="37" fontId="103" fillId="0" borderId="1" xfId="46463" applyNumberFormat="1" applyFont="1" applyBorder="1" applyAlignment="1" applyProtection="1">
      <alignment horizontal="right" vertical="center" wrapText="1"/>
      <protection hidden="1"/>
    </xf>
    <xf numFmtId="37" fontId="103" fillId="0" borderId="1" xfId="44340" applyNumberFormat="1" applyFont="1" applyFill="1" applyBorder="1" applyAlignment="1" applyProtection="1">
      <alignment horizontal="right" vertical="center" wrapText="1"/>
      <protection locked="0"/>
    </xf>
    <xf numFmtId="37" fontId="103" fillId="0" borderId="1" xfId="44340" applyNumberFormat="1" applyFont="1" applyFill="1" applyBorder="1" applyAlignment="1" applyProtection="1">
      <alignment horizontal="center" vertical="center" wrapText="1"/>
      <protection locked="0"/>
    </xf>
    <xf numFmtId="0" fontId="102" fillId="0" borderId="1" xfId="46463" applyFont="1" applyBorder="1" applyAlignment="1" applyProtection="1">
      <alignment horizontal="center" vertical="center" wrapText="1"/>
      <protection hidden="1"/>
    </xf>
    <xf numFmtId="0" fontId="13" fillId="0" borderId="1" xfId="1820" applyFont="1" applyBorder="1" applyAlignment="1" applyProtection="1">
      <alignment horizontal="justify" vertical="center" wrapText="1"/>
      <protection hidden="1"/>
    </xf>
    <xf numFmtId="37" fontId="102" fillId="0" borderId="1" xfId="46463" applyNumberFormat="1" applyFont="1" applyBorder="1" applyAlignment="1" applyProtection="1">
      <alignment horizontal="center" vertical="center" wrapText="1"/>
      <protection hidden="1"/>
    </xf>
    <xf numFmtId="37" fontId="102" fillId="0" borderId="1" xfId="1820" applyNumberFormat="1" applyFont="1" applyBorder="1" applyAlignment="1" applyProtection="1">
      <alignment horizontal="right" vertical="center" wrapText="1"/>
      <protection locked="0"/>
    </xf>
    <xf numFmtId="37" fontId="99" fillId="0" borderId="1" xfId="44340" applyNumberFormat="1" applyFont="1" applyFill="1" applyBorder="1" applyAlignment="1" applyProtection="1">
      <alignment horizontal="right" vertical="center" wrapText="1"/>
      <protection hidden="1"/>
    </xf>
    <xf numFmtId="37" fontId="99" fillId="0" borderId="1" xfId="44340" applyNumberFormat="1" applyFont="1" applyFill="1" applyBorder="1" applyAlignment="1" applyProtection="1">
      <alignment horizontal="right" vertical="center" wrapText="1"/>
      <protection locked="0"/>
    </xf>
    <xf numFmtId="37" fontId="99" fillId="0" borderId="1" xfId="44340" applyNumberFormat="1" applyFont="1" applyFill="1" applyBorder="1" applyAlignment="1" applyProtection="1">
      <alignment horizontal="center" vertical="center" wrapText="1"/>
      <protection locked="0"/>
    </xf>
    <xf numFmtId="0" fontId="3" fillId="0" borderId="1" xfId="46463" applyFont="1" applyBorder="1" applyAlignment="1" applyProtection="1">
      <alignment horizontal="center" vertical="center"/>
      <protection hidden="1"/>
    </xf>
    <xf numFmtId="37" fontId="102" fillId="4" borderId="1" xfId="46463" applyNumberFormat="1"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wrapText="1"/>
      <protection hidden="1"/>
    </xf>
    <xf numFmtId="0" fontId="102" fillId="4" borderId="1" xfId="46463" applyFont="1" applyFill="1" applyBorder="1" applyAlignment="1" applyProtection="1">
      <alignment horizontal="center" vertical="center"/>
      <protection hidden="1"/>
    </xf>
    <xf numFmtId="0" fontId="97" fillId="4" borderId="1" xfId="1820" applyFont="1" applyFill="1" applyBorder="1" applyAlignment="1" applyProtection="1">
      <alignment horizontal="justify" vertical="center" wrapText="1"/>
      <protection hidden="1"/>
    </xf>
    <xf numFmtId="0" fontId="3" fillId="4" borderId="1" xfId="46463" applyFont="1" applyFill="1" applyBorder="1" applyAlignment="1" applyProtection="1">
      <alignment horizontal="center" vertical="center"/>
      <protection hidden="1"/>
    </xf>
    <xf numFmtId="37" fontId="102" fillId="4" borderId="1" xfId="1820" applyNumberFormat="1" applyFont="1" applyFill="1" applyBorder="1" applyAlignment="1" applyProtection="1">
      <alignment horizontal="right" vertical="center" wrapText="1"/>
      <protection locked="0"/>
    </xf>
    <xf numFmtId="37" fontId="99" fillId="4" borderId="1" xfId="44340" applyNumberFormat="1" applyFont="1" applyFill="1" applyBorder="1" applyAlignment="1" applyProtection="1">
      <alignment horizontal="right" vertical="center" wrapText="1"/>
      <protection hidden="1"/>
    </xf>
    <xf numFmtId="37" fontId="99" fillId="4" borderId="1" xfId="44340" applyNumberFormat="1" applyFont="1" applyFill="1" applyBorder="1" applyAlignment="1" applyProtection="1">
      <alignment horizontal="right" vertical="center" wrapText="1"/>
      <protection locked="0"/>
    </xf>
    <xf numFmtId="37" fontId="99" fillId="4" borderId="1" xfId="44340" applyNumberFormat="1" applyFont="1" applyFill="1" applyBorder="1" applyAlignment="1" applyProtection="1">
      <alignment horizontal="center" vertical="center" wrapText="1"/>
      <protection locked="0"/>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3" fillId="2" borderId="1" xfId="3506" applyFont="1" applyFill="1" applyBorder="1" applyAlignment="1" applyProtection="1">
      <alignment horizontal="center" vertical="center"/>
      <protection hidden="1"/>
    </xf>
    <xf numFmtId="37" fontId="12" fillId="0" borderId="1" xfId="711" applyNumberFormat="1" applyFont="1" applyFill="1" applyBorder="1" applyAlignment="1" applyProtection="1">
      <alignment horizontal="center" vertical="center"/>
      <protection hidden="1"/>
    </xf>
    <xf numFmtId="0" fontId="97" fillId="0" borderId="1" xfId="1820" applyFont="1" applyBorder="1" applyAlignment="1" applyProtection="1">
      <alignment horizontal="justify" vertical="center" wrapText="1"/>
      <protection hidden="1"/>
    </xf>
    <xf numFmtId="0" fontId="99" fillId="0" borderId="1" xfId="46463" applyFont="1" applyBorder="1" applyAlignment="1" applyProtection="1">
      <alignment horizontal="center" vertical="top"/>
      <protection hidden="1"/>
    </xf>
    <xf numFmtId="0" fontId="3" fillId="0" borderId="1" xfId="1820" applyFont="1" applyBorder="1" applyAlignment="1" applyProtection="1">
      <alignment horizontal="justify" vertical="center" wrapText="1"/>
      <protection hidden="1"/>
    </xf>
    <xf numFmtId="37" fontId="102" fillId="0" borderId="1" xfId="44340" applyNumberFormat="1" applyFont="1" applyFill="1" applyBorder="1" applyAlignment="1" applyProtection="1">
      <alignment horizontal="center" vertical="center" wrapText="1"/>
      <protection locked="0"/>
    </xf>
    <xf numFmtId="0" fontId="12" fillId="4" borderId="1" xfId="46463" applyFont="1" applyFill="1" applyBorder="1" applyAlignment="1" applyProtection="1">
      <alignment horizontal="center" vertical="center" wrapText="1"/>
      <protection hidden="1"/>
    </xf>
    <xf numFmtId="0" fontId="3" fillId="0" borderId="1" xfId="46463" applyFont="1" applyBorder="1" applyAlignment="1" applyProtection="1">
      <alignment horizontal="center" vertical="center" wrapText="1"/>
      <protection hidden="1"/>
    </xf>
    <xf numFmtId="0" fontId="3" fillId="0" borderId="1" xfId="1826" applyFont="1" applyBorder="1" applyAlignment="1" applyProtection="1">
      <alignment horizontal="justify" vertical="center" wrapText="1"/>
      <protection hidden="1"/>
    </xf>
    <xf numFmtId="0" fontId="3" fillId="0" borderId="1" xfId="1599" applyFont="1" applyBorder="1" applyAlignment="1" applyProtection="1">
      <alignment horizontal="center" vertical="center"/>
      <protection hidden="1"/>
    </xf>
    <xf numFmtId="0" fontId="3" fillId="0" borderId="1" xfId="1599" applyFont="1" applyBorder="1" applyAlignment="1" applyProtection="1">
      <alignment horizontal="center" vertical="center" wrapText="1"/>
      <protection hidden="1"/>
    </xf>
    <xf numFmtId="37" fontId="3" fillId="4" borderId="1" xfId="1599" applyNumberFormat="1" applyFont="1" applyFill="1" applyBorder="1" applyAlignment="1" applyProtection="1">
      <alignment horizontal="center" vertical="center" wrapText="1"/>
      <protection locked="0"/>
    </xf>
    <xf numFmtId="0" fontId="10" fillId="0" borderId="1" xfId="46465" applyFont="1" applyBorder="1" applyAlignment="1" applyProtection="1">
      <alignment horizontal="justify" vertical="center" wrapText="1"/>
      <protection hidden="1"/>
    </xf>
    <xf numFmtId="37" fontId="3" fillId="0" borderId="1" xfId="46463" applyNumberFormat="1" applyFont="1" applyBorder="1" applyAlignment="1" applyProtection="1">
      <alignment horizontal="center" vertical="center" wrapText="1"/>
      <protection locked="0"/>
    </xf>
    <xf numFmtId="39" fontId="3" fillId="0" borderId="1" xfId="46463" applyNumberFormat="1" applyFont="1" applyBorder="1" applyAlignment="1" applyProtection="1">
      <alignment horizontal="center" vertical="center" wrapText="1"/>
      <protection locked="0"/>
    </xf>
    <xf numFmtId="0" fontId="3" fillId="0" borderId="1" xfId="46463" applyFont="1" applyBorder="1" applyAlignment="1" applyProtection="1">
      <alignment horizontal="justify" vertical="center" wrapText="1"/>
      <protection hidden="1"/>
    </xf>
    <xf numFmtId="0" fontId="6" fillId="0" borderId="1" xfId="46463" applyFont="1" applyBorder="1" applyAlignment="1" applyProtection="1">
      <alignment horizontal="center" vertical="center"/>
      <protection hidden="1"/>
    </xf>
    <xf numFmtId="0" fontId="3" fillId="4" borderId="1" xfId="1826" applyFont="1" applyFill="1" applyBorder="1" applyAlignment="1" applyProtection="1">
      <alignment horizontal="justify" vertical="center" wrapText="1"/>
      <protection hidden="1"/>
    </xf>
    <xf numFmtId="1" fontId="100" fillId="0" borderId="1" xfId="46463" applyNumberFormat="1" applyFont="1" applyBorder="1" applyAlignment="1" applyProtection="1">
      <alignment horizontal="center" vertical="center"/>
      <protection hidden="1"/>
    </xf>
    <xf numFmtId="37" fontId="101" fillId="0" borderId="1" xfId="44340" applyNumberFormat="1" applyFont="1" applyFill="1" applyBorder="1" applyAlignment="1" applyProtection="1">
      <alignment horizontal="center" vertical="center" wrapText="1"/>
      <protection locked="0"/>
    </xf>
    <xf numFmtId="0" fontId="10" fillId="0" borderId="1" xfId="1820" applyFont="1" applyBorder="1" applyAlignment="1" applyProtection="1">
      <alignment horizontal="justify" vertical="center" wrapText="1"/>
      <protection hidden="1"/>
    </xf>
    <xf numFmtId="37" fontId="100" fillId="0" borderId="1" xfId="44340" applyNumberFormat="1" applyFont="1" applyFill="1" applyBorder="1" applyAlignment="1" applyProtection="1">
      <alignment horizontal="right" vertical="center" wrapText="1"/>
      <protection locked="0"/>
    </xf>
    <xf numFmtId="37" fontId="100" fillId="0" borderId="1" xfId="44340" applyNumberFormat="1" applyFont="1" applyFill="1" applyBorder="1" applyAlignment="1" applyProtection="1">
      <alignment horizontal="right" vertical="center" wrapText="1"/>
      <protection hidden="1"/>
    </xf>
    <xf numFmtId="37" fontId="101" fillId="0" borderId="1" xfId="44340" applyNumberFormat="1" applyFont="1" applyFill="1" applyBorder="1" applyAlignment="1" applyProtection="1">
      <alignment horizontal="right" vertical="center" wrapText="1"/>
      <protection locked="0"/>
    </xf>
    <xf numFmtId="0" fontId="100" fillId="0" borderId="1" xfId="46463" applyFont="1" applyBorder="1" applyAlignment="1" applyProtection="1">
      <alignment horizontal="center" vertical="top"/>
      <protection hidden="1"/>
    </xf>
    <xf numFmtId="0" fontId="10" fillId="4" borderId="1" xfId="1820" applyFont="1" applyFill="1" applyBorder="1" applyAlignment="1" applyProtection="1">
      <alignment horizontal="justify" vertical="center" wrapText="1"/>
      <protection hidden="1"/>
    </xf>
    <xf numFmtId="1" fontId="100" fillId="4" borderId="1" xfId="46463" applyNumberFormat="1" applyFont="1" applyFill="1" applyBorder="1" applyAlignment="1" applyProtection="1">
      <alignment horizontal="center" vertical="center"/>
      <protection hidden="1"/>
    </xf>
    <xf numFmtId="37" fontId="100" fillId="4" borderId="1" xfId="46463" applyNumberFormat="1" applyFont="1" applyFill="1" applyBorder="1" applyAlignment="1" applyProtection="1">
      <alignment horizontal="right" vertical="center"/>
      <protection locked="0"/>
    </xf>
    <xf numFmtId="37" fontId="100" fillId="4" borderId="1" xfId="46463" applyNumberFormat="1" applyFont="1" applyFill="1" applyBorder="1" applyAlignment="1" applyProtection="1">
      <alignment horizontal="right" vertical="center"/>
      <protection hidden="1"/>
    </xf>
    <xf numFmtId="37" fontId="101" fillId="4" borderId="1" xfId="44340" applyNumberFormat="1" applyFont="1" applyFill="1" applyBorder="1" applyAlignment="1" applyProtection="1">
      <alignment horizontal="right" vertical="center" wrapText="1"/>
      <protection locked="0"/>
    </xf>
    <xf numFmtId="37" fontId="101" fillId="4" borderId="1" xfId="44340" applyNumberFormat="1" applyFont="1" applyFill="1" applyBorder="1" applyAlignment="1" applyProtection="1">
      <alignment horizontal="center" vertical="center" wrapText="1"/>
      <protection locked="0"/>
    </xf>
    <xf numFmtId="37" fontId="6" fillId="4" borderId="1" xfId="46463" applyNumberFormat="1" applyFont="1" applyFill="1" applyBorder="1" applyAlignment="1" applyProtection="1">
      <alignment horizontal="center" vertical="center" wrapText="1"/>
      <protection locked="0"/>
    </xf>
    <xf numFmtId="0" fontId="106" fillId="0" borderId="1" xfId="46463" applyFont="1" applyBorder="1" applyAlignment="1" applyProtection="1">
      <alignment horizontal="center" vertical="center"/>
      <protection hidden="1"/>
    </xf>
    <xf numFmtId="0" fontId="108"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5" fillId="2" borderId="1" xfId="46463" applyFont="1" applyFill="1" applyBorder="1" applyAlignment="1" applyProtection="1">
      <alignment horizontal="center" vertical="center" wrapText="1"/>
      <protection hidden="1"/>
    </xf>
    <xf numFmtId="0" fontId="5" fillId="0" borderId="35" xfId="46473" applyFont="1" applyBorder="1" applyAlignment="1">
      <alignment horizontal="center" vertical="center"/>
    </xf>
    <xf numFmtId="181" fontId="5" fillId="0" borderId="36" xfId="46475" applyNumberFormat="1" applyFont="1" applyFill="1" applyBorder="1" applyAlignment="1" applyProtection="1">
      <alignment horizontal="center" vertical="center"/>
    </xf>
    <xf numFmtId="0" fontId="108" fillId="0" borderId="35" xfId="46473" applyFont="1" applyBorder="1" applyAlignment="1">
      <alignment horizontal="center" vertical="center"/>
    </xf>
    <xf numFmtId="181" fontId="108" fillId="0" borderId="36" xfId="46475" applyNumberFormat="1" applyFont="1" applyFill="1" applyBorder="1" applyAlignment="1" applyProtection="1">
      <alignment horizontal="center" vertical="center"/>
    </xf>
    <xf numFmtId="181" fontId="4" fillId="0" borderId="36" xfId="46475" applyNumberFormat="1" applyFont="1" applyFill="1" applyBorder="1" applyAlignment="1" applyProtection="1">
      <alignment horizontal="center" vertical="center"/>
    </xf>
    <xf numFmtId="0" fontId="5" fillId="69" borderId="35" xfId="46473" applyFont="1" applyFill="1" applyBorder="1" applyAlignment="1">
      <alignment horizontal="center" vertical="center"/>
    </xf>
    <xf numFmtId="181" fontId="4" fillId="69" borderId="36" xfId="46475" applyNumberFormat="1" applyFont="1" applyFill="1" applyBorder="1" applyAlignment="1" applyProtection="1">
      <alignment horizontal="center" vertical="center"/>
    </xf>
    <xf numFmtId="0" fontId="110" fillId="0" borderId="32" xfId="46473" applyFont="1" applyBorder="1" applyAlignment="1">
      <alignment horizontal="center" vertical="center"/>
    </xf>
    <xf numFmtId="0" fontId="110" fillId="0" borderId="33" xfId="46473" applyFont="1" applyBorder="1" applyAlignment="1">
      <alignment horizontal="center" vertical="center"/>
    </xf>
    <xf numFmtId="0" fontId="110" fillId="0" borderId="34" xfId="46473" applyFont="1" applyBorder="1" applyAlignment="1">
      <alignment horizontal="center" vertical="center"/>
    </xf>
    <xf numFmtId="0" fontId="110" fillId="0" borderId="33" xfId="46473" applyFont="1" applyBorder="1" applyAlignment="1">
      <alignment horizontal="center" vertical="center" wrapText="1"/>
    </xf>
    <xf numFmtId="0" fontId="107" fillId="0" borderId="35" xfId="46473" applyFont="1" applyBorder="1" applyAlignment="1">
      <alignment horizontal="center" vertical="center"/>
    </xf>
    <xf numFmtId="0" fontId="110" fillId="0" borderId="1" xfId="46473" applyFont="1" applyBorder="1" applyAlignment="1">
      <alignment horizontal="right" vertical="center"/>
    </xf>
    <xf numFmtId="181" fontId="110" fillId="0" borderId="1" xfId="46475" applyNumberFormat="1" applyFont="1" applyFill="1" applyBorder="1" applyAlignment="1" applyProtection="1">
      <alignment horizontal="center" vertical="center"/>
    </xf>
    <xf numFmtId="181" fontId="110" fillId="0" borderId="36" xfId="46475" applyNumberFormat="1" applyFont="1" applyFill="1" applyBorder="1" applyAlignment="1" applyProtection="1">
      <alignment horizontal="center" vertical="center"/>
    </xf>
    <xf numFmtId="0" fontId="107" fillId="69" borderId="37" xfId="46473" applyFont="1" applyFill="1" applyBorder="1" applyAlignment="1">
      <alignment horizontal="center" vertical="center"/>
    </xf>
    <xf numFmtId="0" fontId="110" fillId="69" borderId="38" xfId="46473" applyFont="1" applyFill="1" applyBorder="1" applyAlignment="1">
      <alignment horizontal="right" vertical="center"/>
    </xf>
    <xf numFmtId="181" fontId="110" fillId="69" borderId="38" xfId="46475" applyNumberFormat="1" applyFont="1" applyFill="1" applyBorder="1" applyAlignment="1" applyProtection="1">
      <alignment horizontal="center" vertical="center"/>
    </xf>
    <xf numFmtId="181" fontId="110" fillId="69" borderId="39" xfId="46475" applyNumberFormat="1" applyFont="1" applyFill="1" applyBorder="1" applyAlignment="1" applyProtection="1">
      <alignment horizontal="center" vertical="center"/>
    </xf>
    <xf numFmtId="0" fontId="114" fillId="0" borderId="0" xfId="46473" applyFont="1" applyAlignment="1">
      <alignment vertical="center"/>
    </xf>
    <xf numFmtId="0" fontId="107" fillId="0" borderId="1" xfId="46473" applyFont="1" applyBorder="1" applyAlignment="1">
      <alignment horizontal="center" vertical="center"/>
    </xf>
    <xf numFmtId="0" fontId="113" fillId="68" borderId="30" xfId="46473" applyFont="1" applyFill="1" applyBorder="1" applyAlignment="1">
      <alignment horizontal="center" vertical="center"/>
    </xf>
    <xf numFmtId="0" fontId="113" fillId="68" borderId="9" xfId="46473" applyFont="1" applyFill="1" applyBorder="1" applyAlignment="1">
      <alignment horizontal="center" vertical="center"/>
    </xf>
    <xf numFmtId="0" fontId="113" fillId="68" borderId="31" xfId="46473" applyFont="1" applyFill="1" applyBorder="1" applyAlignment="1">
      <alignment horizontal="center" vertical="center"/>
    </xf>
    <xf numFmtId="0" fontId="108" fillId="0" borderId="0" xfId="46473" applyFont="1" applyAlignment="1">
      <alignment vertical="top" wrapText="1"/>
    </xf>
    <xf numFmtId="0" fontId="108" fillId="0" borderId="0" xfId="46473" applyFont="1" applyAlignment="1">
      <alignment horizontal="left" vertical="center"/>
    </xf>
    <xf numFmtId="0" fontId="108" fillId="0" borderId="0" xfId="46473" applyFont="1" applyAlignment="1">
      <alignment horizontal="left" vertical="top" wrapText="1"/>
    </xf>
    <xf numFmtId="0" fontId="111" fillId="0" borderId="0" xfId="46473" applyFont="1" applyAlignment="1">
      <alignment horizontal="center" vertical="center"/>
    </xf>
    <xf numFmtId="0" fontId="4" fillId="2" borderId="1" xfId="0" applyFont="1" applyFill="1" applyBorder="1" applyAlignment="1" applyProtection="1">
      <alignment horizontal="center" vertical="center" wrapText="1"/>
      <protection hidden="1"/>
    </xf>
    <xf numFmtId="3" fontId="19" fillId="0" borderId="1" xfId="0" applyNumberFormat="1" applyFont="1" applyBorder="1" applyAlignment="1">
      <alignment horizontal="center" vertical="center"/>
    </xf>
    <xf numFmtId="3" fontId="19" fillId="0" borderId="1" xfId="0" applyNumberFormat="1" applyFont="1" applyBorder="1" applyAlignment="1">
      <alignment horizontal="center" vertical="center" wrapText="1"/>
    </xf>
    <xf numFmtId="3" fontId="100" fillId="0" borderId="1" xfId="0" applyNumberFormat="1" applyFont="1" applyBorder="1" applyAlignment="1">
      <alignment horizontal="center" vertical="center" wrapText="1"/>
    </xf>
    <xf numFmtId="0" fontId="3"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9" fillId="5" borderId="1" xfId="0" applyFont="1" applyFill="1" applyBorder="1" applyAlignment="1" applyProtection="1">
      <alignment horizontal="left" vertical="center"/>
      <protection locked="0"/>
    </xf>
    <xf numFmtId="0" fontId="6" fillId="2" borderId="1" xfId="46463"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9" fillId="5" borderId="1" xfId="46463" applyFont="1" applyFill="1" applyBorder="1" applyAlignment="1" applyProtection="1">
      <alignment horizontal="left" vertical="center"/>
      <protection locked="0"/>
    </xf>
    <xf numFmtId="0" fontId="7" fillId="67" borderId="1" xfId="46463" applyFont="1" applyFill="1" applyBorder="1" applyAlignment="1" applyProtection="1">
      <alignment horizontal="center" vertical="center" wrapText="1"/>
      <protection hidden="1"/>
    </xf>
    <xf numFmtId="37" fontId="101" fillId="0" borderId="1" xfId="46463" applyNumberFormat="1" applyFont="1" applyBorder="1" applyAlignment="1" applyProtection="1">
      <alignment horizontal="center" vertical="center"/>
      <protection locked="0"/>
    </xf>
    <xf numFmtId="37" fontId="101" fillId="4" borderId="1" xfId="46463" applyNumberFormat="1" applyFont="1" applyFill="1" applyBorder="1" applyAlignment="1" applyProtection="1">
      <alignment horizontal="center" vertical="center"/>
      <protection locked="0"/>
    </xf>
    <xf numFmtId="0" fontId="115" fillId="0" borderId="40" xfId="0" applyFont="1" applyBorder="1" applyAlignment="1">
      <alignment horizontal="center" vertical="center"/>
    </xf>
    <xf numFmtId="0" fontId="115" fillId="0" borderId="41" xfId="0" applyFont="1" applyBorder="1" applyAlignment="1">
      <alignment horizontal="center" vertical="center"/>
    </xf>
    <xf numFmtId="0" fontId="115" fillId="0" borderId="42" xfId="0" applyFont="1" applyBorder="1" applyAlignment="1">
      <alignment horizontal="center" vertical="center"/>
    </xf>
    <xf numFmtId="0" fontId="115" fillId="0" borderId="43" xfId="0" applyFont="1" applyBorder="1" applyAlignment="1">
      <alignment horizontal="center" vertical="center"/>
    </xf>
    <xf numFmtId="0" fontId="115" fillId="0" borderId="44" xfId="0" applyFont="1" applyBorder="1" applyAlignment="1">
      <alignment horizontal="center" vertical="center"/>
    </xf>
    <xf numFmtId="0" fontId="115" fillId="0" borderId="45" xfId="0" applyFont="1" applyBorder="1" applyAlignment="1">
      <alignment horizontal="center" vertical="center"/>
    </xf>
    <xf numFmtId="0" fontId="116" fillId="4" borderId="1" xfId="0" applyFont="1" applyFill="1" applyBorder="1" applyAlignment="1" applyProtection="1">
      <alignment horizontal="center" vertical="center" wrapText="1"/>
      <protection hidden="1"/>
    </xf>
    <xf numFmtId="0" fontId="117" fillId="4" borderId="1" xfId="0" applyFont="1" applyFill="1" applyBorder="1" applyAlignment="1" applyProtection="1">
      <alignment horizontal="center" vertical="center" wrapText="1"/>
      <protection hidden="1"/>
    </xf>
    <xf numFmtId="183" fontId="108" fillId="0" borderId="1" xfId="46487" applyNumberFormat="1" applyFont="1" applyBorder="1" applyAlignment="1" applyProtection="1">
      <alignment horizontal="justify" vertical="center" wrapText="1"/>
      <protection hidden="1"/>
    </xf>
    <xf numFmtId="37" fontId="108" fillId="4" borderId="1" xfId="0" applyNumberFormat="1" applyFont="1" applyFill="1" applyBorder="1" applyAlignment="1">
      <alignment horizontal="center" vertical="center"/>
    </xf>
    <xf numFmtId="0" fontId="108" fillId="4" borderId="1" xfId="0" applyFont="1" applyFill="1" applyBorder="1" applyAlignment="1" applyProtection="1">
      <alignment horizontal="justify" vertical="top" wrapText="1"/>
      <protection hidden="1"/>
    </xf>
    <xf numFmtId="0" fontId="108" fillId="0" borderId="1" xfId="0" applyFont="1" applyBorder="1" applyAlignment="1" applyProtection="1">
      <alignment horizontal="justify" vertical="top" wrapText="1"/>
      <protection hidden="1"/>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alcChain" Target="calcChain.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K27"/>
  <sheetViews>
    <sheetView showGridLines="0" zoomScaleNormal="100" zoomScaleSheetLayoutView="100" workbookViewId="0">
      <selection activeCell="D20" sqref="D20"/>
    </sheetView>
  </sheetViews>
  <sheetFormatPr defaultColWidth="8.7109375" defaultRowHeight="15.75"/>
  <cols>
    <col min="1" max="1" width="12.5703125" style="70" customWidth="1"/>
    <col min="2" max="2" width="47.140625" style="70" customWidth="1"/>
    <col min="3" max="3" width="16.42578125" style="70" customWidth="1"/>
    <col min="4" max="5" width="18.42578125" style="70" customWidth="1"/>
    <col min="6" max="6" width="14" style="70" customWidth="1"/>
    <col min="7" max="7" width="10.42578125" style="70" bestFit="1" customWidth="1"/>
    <col min="8" max="8" width="8.7109375" style="70"/>
    <col min="9" max="9" width="15.7109375" style="70" bestFit="1" customWidth="1"/>
    <col min="10" max="10" width="16.28515625" style="70" customWidth="1"/>
    <col min="11" max="11" width="21.42578125" style="70" customWidth="1"/>
    <col min="12" max="12" width="62.140625" style="70" customWidth="1"/>
    <col min="13" max="16384" width="8.7109375" style="70"/>
  </cols>
  <sheetData>
    <row r="2" spans="1:11" ht="26.25">
      <c r="A2" s="377" t="s">
        <v>308</v>
      </c>
    </row>
    <row r="4" spans="1:11" ht="16.5" thickBot="1"/>
    <row r="5" spans="1:11" ht="24" thickBot="1">
      <c r="A5" s="379" t="s">
        <v>252</v>
      </c>
      <c r="B5" s="380"/>
      <c r="C5" s="380"/>
      <c r="D5" s="380"/>
      <c r="E5" s="381"/>
    </row>
    <row r="6" spans="1:11">
      <c r="A6" s="385"/>
      <c r="B6" s="385"/>
      <c r="C6" s="385"/>
      <c r="D6" s="385"/>
      <c r="E6" s="385"/>
      <c r="F6" s="71"/>
    </row>
    <row r="7" spans="1:11">
      <c r="A7" s="385"/>
      <c r="B7" s="385"/>
      <c r="C7" s="385"/>
      <c r="D7" s="385"/>
      <c r="E7" s="385"/>
      <c r="F7" s="71"/>
    </row>
    <row r="8" spans="1:11" ht="16.5" thickBot="1">
      <c r="A8" s="71"/>
      <c r="B8" s="71"/>
      <c r="C8" s="71"/>
      <c r="D8" s="71"/>
      <c r="E8" s="71"/>
      <c r="F8" s="71"/>
    </row>
    <row r="9" spans="1:11" ht="43.5" customHeight="1">
      <c r="A9" s="365" t="s">
        <v>248</v>
      </c>
      <c r="B9" s="366" t="s">
        <v>249</v>
      </c>
      <c r="C9" s="368" t="s">
        <v>255</v>
      </c>
      <c r="D9" s="368" t="s">
        <v>256</v>
      </c>
      <c r="E9" s="367" t="s">
        <v>257</v>
      </c>
      <c r="F9" s="72"/>
      <c r="J9" s="378" t="s">
        <v>306</v>
      </c>
      <c r="K9" s="378"/>
    </row>
    <row r="10" spans="1:11">
      <c r="A10" s="358"/>
      <c r="B10" s="73"/>
      <c r="C10" s="74"/>
      <c r="D10" s="74"/>
      <c r="E10" s="359"/>
      <c r="F10" s="75"/>
    </row>
    <row r="11" spans="1:11" ht="26.25" customHeight="1">
      <c r="A11" s="360">
        <v>1</v>
      </c>
      <c r="B11" s="85" t="s">
        <v>250</v>
      </c>
      <c r="C11" s="86">
        <f>HVAC!G154</f>
        <v>12001329.487286676</v>
      </c>
      <c r="D11" s="86">
        <f>HVAC!I154</f>
        <v>1438618.0297815281</v>
      </c>
      <c r="E11" s="361">
        <f>D11+C11</f>
        <v>13439947.517068204</v>
      </c>
      <c r="F11" s="75"/>
      <c r="G11" s="76"/>
      <c r="I11" s="77"/>
      <c r="J11" s="92" t="s">
        <v>250</v>
      </c>
      <c r="K11" s="92">
        <v>15448215.536859998</v>
      </c>
    </row>
    <row r="12" spans="1:11" ht="26.25" customHeight="1">
      <c r="A12" s="360">
        <v>2</v>
      </c>
      <c r="B12" s="87" t="s">
        <v>253</v>
      </c>
      <c r="C12" s="86">
        <f>FIRE!G36</f>
        <v>2013020.6290500001</v>
      </c>
      <c r="D12" s="86">
        <f>FIRE!I36</f>
        <v>527268.66779999994</v>
      </c>
      <c r="E12" s="361">
        <f>D12+C12</f>
        <v>2540289.29685</v>
      </c>
      <c r="F12" s="75"/>
      <c r="I12" s="77"/>
      <c r="J12" s="93" t="s">
        <v>253</v>
      </c>
      <c r="K12" s="92">
        <v>2919872.7549999999</v>
      </c>
    </row>
    <row r="13" spans="1:11" ht="26.25" customHeight="1">
      <c r="A13" s="360">
        <v>3</v>
      </c>
      <c r="B13" s="87" t="s">
        <v>254</v>
      </c>
      <c r="C13" s="86">
        <f>PLUMBING!G47</f>
        <v>2817171.36</v>
      </c>
      <c r="D13" s="86">
        <f>PLUMBING!I47</f>
        <v>215505.96000000002</v>
      </c>
      <c r="E13" s="361">
        <f>D13+C13</f>
        <v>3032677.32</v>
      </c>
      <c r="F13" s="75"/>
      <c r="G13" s="76"/>
      <c r="I13" s="77"/>
      <c r="J13" s="92" t="s">
        <v>254</v>
      </c>
      <c r="K13" s="92">
        <v>3485836</v>
      </c>
    </row>
    <row r="14" spans="1:11" ht="25.5" customHeight="1">
      <c r="A14" s="369"/>
      <c r="B14" s="370" t="s">
        <v>251</v>
      </c>
      <c r="C14" s="371">
        <f>SUM(C11:C13)</f>
        <v>16831521.476336677</v>
      </c>
      <c r="D14" s="371">
        <f t="shared" ref="D14" si="0">SUM(D11:D13)</f>
        <v>2181392.6575815282</v>
      </c>
      <c r="E14" s="372">
        <f>SUM(E11:E13)</f>
        <v>19012914.133918203</v>
      </c>
      <c r="F14" s="80"/>
      <c r="J14" s="96" t="s">
        <v>257</v>
      </c>
      <c r="K14" s="95">
        <v>21853924.291859999</v>
      </c>
    </row>
    <row r="15" spans="1:11" ht="18.75" customHeight="1">
      <c r="A15" s="358"/>
      <c r="B15" s="78"/>
      <c r="C15" s="79"/>
      <c r="D15" s="79"/>
      <c r="E15" s="362"/>
      <c r="F15" s="80"/>
      <c r="J15" s="94"/>
      <c r="K15" s="94"/>
    </row>
    <row r="16" spans="1:11" ht="27" customHeight="1">
      <c r="A16" s="363"/>
      <c r="B16" s="83"/>
      <c r="C16" s="84"/>
      <c r="D16" s="84"/>
      <c r="E16" s="364"/>
      <c r="F16" s="80"/>
      <c r="I16" s="91"/>
      <c r="J16" s="378" t="s">
        <v>307</v>
      </c>
      <c r="K16" s="378"/>
    </row>
    <row r="17" spans="1:11" ht="24.75" customHeight="1">
      <c r="A17" s="369"/>
      <c r="B17" s="370" t="s">
        <v>258</v>
      </c>
      <c r="C17" s="371">
        <f>C14*18%</f>
        <v>3029673.8657406019</v>
      </c>
      <c r="D17" s="371">
        <v>0</v>
      </c>
      <c r="E17" s="372">
        <f>D17+C17</f>
        <v>3029673.8657406019</v>
      </c>
      <c r="F17" s="80"/>
      <c r="I17" s="91"/>
      <c r="J17" s="92" t="s">
        <v>250</v>
      </c>
      <c r="K17" s="92">
        <v>10424806.530979929</v>
      </c>
    </row>
    <row r="18" spans="1:11" ht="29.25" customHeight="1">
      <c r="A18" s="369"/>
      <c r="B18" s="370" t="s">
        <v>259</v>
      </c>
      <c r="C18" s="371">
        <v>0</v>
      </c>
      <c r="D18" s="371">
        <f>D14*13%</f>
        <v>283581.04548559868</v>
      </c>
      <c r="E18" s="372">
        <f>D18+C18</f>
        <v>283581.04548559868</v>
      </c>
      <c r="F18" s="80"/>
      <c r="I18" s="91"/>
      <c r="J18" s="92" t="s">
        <v>253</v>
      </c>
      <c r="K18" s="92">
        <v>2359121.34</v>
      </c>
    </row>
    <row r="19" spans="1:11" ht="30" customHeight="1" thickBot="1">
      <c r="A19" s="373"/>
      <c r="B19" s="374" t="s">
        <v>260</v>
      </c>
      <c r="C19" s="375">
        <f>C18+C17+C14</f>
        <v>19861195.342077278</v>
      </c>
      <c r="D19" s="375">
        <f>D18+D17+D14</f>
        <v>2464973.7030671267</v>
      </c>
      <c r="E19" s="376">
        <f>E18+E17+E14</f>
        <v>22326169.045144405</v>
      </c>
      <c r="F19" s="80"/>
      <c r="I19" s="91"/>
      <c r="J19" s="92" t="s">
        <v>254</v>
      </c>
      <c r="K19" s="92">
        <v>2689132</v>
      </c>
    </row>
    <row r="20" spans="1:11" ht="25.5" customHeight="1">
      <c r="F20" s="81"/>
      <c r="J20" s="96" t="s">
        <v>257</v>
      </c>
      <c r="K20" s="95">
        <v>15473059.870979929</v>
      </c>
    </row>
    <row r="21" spans="1:11" ht="38.450000000000003" customHeight="1">
      <c r="A21" s="384"/>
      <c r="B21" s="384"/>
      <c r="C21" s="384"/>
      <c r="D21" s="161"/>
      <c r="E21" s="162"/>
      <c r="F21" s="81"/>
      <c r="K21" s="97"/>
    </row>
    <row r="22" spans="1:11" ht="39.6" customHeight="1">
      <c r="A22" s="384"/>
      <c r="B22" s="384"/>
      <c r="C22" s="384"/>
      <c r="D22" s="163"/>
      <c r="E22" s="164"/>
      <c r="F22" s="82"/>
      <c r="K22" s="97"/>
    </row>
    <row r="23" spans="1:11" ht="39.6" customHeight="1">
      <c r="A23" s="382"/>
      <c r="B23" s="382"/>
      <c r="C23" s="382"/>
      <c r="D23" s="163"/>
      <c r="E23" s="165"/>
      <c r="F23" s="82"/>
      <c r="G23" s="99"/>
      <c r="K23" s="98"/>
    </row>
    <row r="24" spans="1:11" ht="35.450000000000003" customHeight="1">
      <c r="A24" s="383"/>
      <c r="B24" s="383"/>
      <c r="C24" s="383"/>
      <c r="K24" s="98"/>
    </row>
    <row r="26" spans="1:11">
      <c r="K26" s="98"/>
    </row>
    <row r="27" spans="1:11">
      <c r="K27" s="98"/>
    </row>
  </sheetData>
  <mergeCells count="9">
    <mergeCell ref="J9:K9"/>
    <mergeCell ref="J16:K16"/>
    <mergeCell ref="A5:E5"/>
    <mergeCell ref="A23:C23"/>
    <mergeCell ref="A24:C24"/>
    <mergeCell ref="A21:C21"/>
    <mergeCell ref="A22:C22"/>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59"/>
  <sheetViews>
    <sheetView view="pageBreakPreview" topLeftCell="A35" zoomScaleNormal="100" zoomScaleSheetLayoutView="100" zoomScalePageLayoutView="85" workbookViewId="0">
      <selection activeCell="C48" sqref="C48"/>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5.7109375" style="2" customWidth="1"/>
    <col min="6" max="10" width="12.5703125" style="3" customWidth="1"/>
    <col min="11" max="11" width="14.42578125" style="247" customWidth="1"/>
    <col min="12" max="12" width="13.28515625" style="247" customWidth="1"/>
    <col min="13" max="13" width="16" style="1" bestFit="1" customWidth="1"/>
    <col min="14" max="15" width="13.7109375" style="1" bestFit="1" customWidth="1"/>
    <col min="16" max="16" width="12.42578125" style="1" bestFit="1" customWidth="1"/>
    <col min="17" max="17" width="13.7109375" style="1" bestFit="1" customWidth="1"/>
    <col min="18" max="18" width="9.140625" style="1"/>
    <col min="19" max="19" width="9.5703125" style="120" bestFit="1" customWidth="1"/>
    <col min="20" max="16384" width="9.140625" style="1"/>
  </cols>
  <sheetData>
    <row r="1" spans="1:39" s="11" customFormat="1" ht="33" customHeight="1">
      <c r="A1" s="166" t="s">
        <v>66</v>
      </c>
      <c r="B1" s="167"/>
      <c r="C1" s="168"/>
      <c r="D1" s="168"/>
      <c r="E1" s="168"/>
      <c r="F1" s="168"/>
      <c r="G1" s="168"/>
      <c r="H1" s="168"/>
      <c r="I1" s="168"/>
      <c r="J1" s="168"/>
      <c r="K1" s="243"/>
      <c r="L1" s="243"/>
      <c r="S1" s="112"/>
    </row>
    <row r="2" spans="1:39" s="5" customFormat="1" ht="12.6" customHeight="1">
      <c r="A2" s="169">
        <v>1</v>
      </c>
      <c r="B2" s="169">
        <v>2</v>
      </c>
      <c r="C2" s="169">
        <v>3</v>
      </c>
      <c r="D2" s="169">
        <v>4</v>
      </c>
      <c r="E2" s="169">
        <v>5</v>
      </c>
      <c r="F2" s="169">
        <v>6</v>
      </c>
      <c r="G2" s="169">
        <v>7</v>
      </c>
      <c r="H2" s="169">
        <v>8</v>
      </c>
      <c r="I2" s="169">
        <v>9</v>
      </c>
      <c r="J2" s="169">
        <v>10</v>
      </c>
      <c r="K2" s="386" t="s">
        <v>159</v>
      </c>
      <c r="L2" s="386" t="s">
        <v>160</v>
      </c>
      <c r="S2" s="113"/>
    </row>
    <row r="3" spans="1:39" s="6" customFormat="1" ht="30" customHeight="1">
      <c r="A3" s="170" t="s">
        <v>11</v>
      </c>
      <c r="B3" s="170" t="s">
        <v>12</v>
      </c>
      <c r="C3" s="170" t="s">
        <v>13</v>
      </c>
      <c r="D3" s="170" t="s">
        <v>14</v>
      </c>
      <c r="E3" s="170" t="s">
        <v>0</v>
      </c>
      <c r="F3" s="170" t="s">
        <v>15</v>
      </c>
      <c r="G3" s="170" t="s">
        <v>16</v>
      </c>
      <c r="H3" s="170" t="s">
        <v>17</v>
      </c>
      <c r="I3" s="170" t="s">
        <v>18</v>
      </c>
      <c r="J3" s="170" t="s">
        <v>19</v>
      </c>
      <c r="K3" s="386"/>
      <c r="L3" s="386"/>
      <c r="S3" s="114"/>
    </row>
    <row r="4" spans="1:39" s="7" customFormat="1" ht="12.6" customHeight="1">
      <c r="A4" s="169">
        <v>1</v>
      </c>
      <c r="B4" s="169">
        <v>2</v>
      </c>
      <c r="C4" s="169">
        <v>3</v>
      </c>
      <c r="D4" s="169">
        <v>4</v>
      </c>
      <c r="E4" s="169">
        <v>5</v>
      </c>
      <c r="F4" s="169">
        <v>6</v>
      </c>
      <c r="G4" s="171" t="s">
        <v>20</v>
      </c>
      <c r="H4" s="171">
        <v>8</v>
      </c>
      <c r="I4" s="171" t="s">
        <v>21</v>
      </c>
      <c r="J4" s="171" t="s">
        <v>33</v>
      </c>
      <c r="K4" s="386"/>
      <c r="L4" s="386"/>
      <c r="S4" s="115"/>
      <c r="AF4" s="8"/>
      <c r="AG4" s="8"/>
      <c r="AH4" s="8"/>
      <c r="AI4" s="8"/>
      <c r="AJ4" s="8"/>
      <c r="AK4" s="8"/>
      <c r="AL4" s="8"/>
    </row>
    <row r="5" spans="1:39" ht="20.100000000000001" customHeight="1">
      <c r="A5" s="172"/>
      <c r="B5" s="172"/>
      <c r="C5" s="173" t="s">
        <v>56</v>
      </c>
      <c r="D5" s="174"/>
      <c r="E5" s="174"/>
      <c r="F5" s="175"/>
      <c r="G5" s="175"/>
      <c r="H5" s="175"/>
      <c r="I5" s="175"/>
      <c r="J5" s="175"/>
      <c r="K5" s="172"/>
      <c r="L5" s="172"/>
      <c r="M5" s="12"/>
      <c r="N5" s="12"/>
      <c r="O5" s="12"/>
      <c r="P5" s="12"/>
      <c r="Q5" s="12"/>
      <c r="R5" s="12"/>
      <c r="S5" s="116"/>
      <c r="T5" s="12"/>
      <c r="U5" s="12"/>
      <c r="V5" s="12"/>
      <c r="W5" s="12"/>
      <c r="X5" s="12"/>
      <c r="Y5" s="12"/>
      <c r="Z5" s="12"/>
      <c r="AA5" s="12"/>
      <c r="AB5" s="12"/>
      <c r="AC5" s="12"/>
      <c r="AD5" s="12"/>
      <c r="AE5" s="12"/>
      <c r="AF5" s="12"/>
      <c r="AG5" s="12"/>
      <c r="AH5" s="12"/>
      <c r="AI5" s="12"/>
      <c r="AJ5" s="12"/>
      <c r="AK5" s="12"/>
      <c r="AL5" s="12"/>
    </row>
    <row r="6" spans="1:39" ht="48" customHeight="1">
      <c r="A6" s="172"/>
      <c r="B6" s="172" t="s">
        <v>57</v>
      </c>
      <c r="C6" s="176" t="s">
        <v>227</v>
      </c>
      <c r="D6" s="174"/>
      <c r="E6" s="174"/>
      <c r="F6" s="175"/>
      <c r="G6" s="175"/>
      <c r="H6" s="175"/>
      <c r="I6" s="175"/>
      <c r="J6" s="175"/>
      <c r="K6" s="172"/>
      <c r="L6" s="172"/>
      <c r="M6" s="12"/>
      <c r="N6" s="12"/>
      <c r="O6" s="12"/>
      <c r="P6" s="12"/>
      <c r="Q6" s="12"/>
      <c r="R6" s="12"/>
      <c r="S6" s="116"/>
      <c r="T6" s="12"/>
      <c r="U6" s="12"/>
      <c r="V6" s="12"/>
      <c r="W6" s="12"/>
      <c r="X6" s="12"/>
      <c r="Y6" s="12"/>
      <c r="Z6" s="12"/>
      <c r="AA6" s="12"/>
      <c r="AB6" s="12"/>
      <c r="AC6" s="12"/>
      <c r="AD6" s="12"/>
      <c r="AE6" s="12"/>
      <c r="AF6" s="12"/>
      <c r="AG6" s="12"/>
      <c r="AH6" s="12"/>
      <c r="AI6" s="12"/>
      <c r="AJ6" s="12"/>
      <c r="AK6" s="12"/>
      <c r="AL6" s="12"/>
    </row>
    <row r="7" spans="1:39" ht="25.5" customHeight="1">
      <c r="A7" s="172" t="s">
        <v>41</v>
      </c>
      <c r="B7" s="172"/>
      <c r="C7" s="174" t="s">
        <v>68</v>
      </c>
      <c r="D7" s="177">
        <v>1</v>
      </c>
      <c r="E7" s="172" t="str">
        <f t="shared" ref="E7:E15" si="0">IF(D7&gt;1,"Nos.","No.")</f>
        <v>No.</v>
      </c>
      <c r="F7" s="178">
        <v>0</v>
      </c>
      <c r="G7" s="178">
        <f>F7*D7</f>
        <v>0</v>
      </c>
      <c r="H7" s="178">
        <v>17400</v>
      </c>
      <c r="I7" s="178">
        <f>H7*D7</f>
        <v>17400</v>
      </c>
      <c r="J7" s="178">
        <f>I7+G7</f>
        <v>17400</v>
      </c>
      <c r="K7" s="179" t="s">
        <v>262</v>
      </c>
      <c r="L7" s="179"/>
      <c r="M7" s="12"/>
      <c r="N7" s="89">
        <v>0</v>
      </c>
      <c r="O7" s="89">
        <v>20000</v>
      </c>
      <c r="P7" s="111">
        <f>N7*13%</f>
        <v>0</v>
      </c>
      <c r="Q7" s="111">
        <f>N7-P7</f>
        <v>0</v>
      </c>
      <c r="R7" s="111">
        <f>O7*13%</f>
        <v>2600</v>
      </c>
      <c r="S7" s="117">
        <f>O7-R7</f>
        <v>17400</v>
      </c>
      <c r="T7" s="12"/>
      <c r="U7" s="12"/>
      <c r="V7" s="12"/>
      <c r="W7" s="12"/>
      <c r="X7" s="12"/>
      <c r="Y7" s="12"/>
      <c r="Z7" s="12"/>
      <c r="AA7" s="12"/>
      <c r="AB7" s="12"/>
      <c r="AC7" s="12"/>
      <c r="AD7" s="12"/>
      <c r="AE7" s="12"/>
      <c r="AF7" s="12"/>
      <c r="AG7" s="12"/>
      <c r="AH7" s="12"/>
      <c r="AI7" s="12"/>
      <c r="AJ7" s="12"/>
      <c r="AK7" s="12"/>
      <c r="AL7" s="12"/>
    </row>
    <row r="8" spans="1:39" ht="57" customHeight="1">
      <c r="A8" s="172"/>
      <c r="B8" s="172"/>
      <c r="C8" s="176" t="s">
        <v>228</v>
      </c>
      <c r="D8" s="177"/>
      <c r="E8" s="172"/>
      <c r="F8" s="175"/>
      <c r="G8" s="175"/>
      <c r="H8" s="175"/>
      <c r="I8" s="175"/>
      <c r="J8" s="175"/>
      <c r="K8" s="177"/>
      <c r="L8" s="177"/>
      <c r="M8" s="12"/>
      <c r="N8" s="89"/>
      <c r="O8" s="89"/>
      <c r="P8" s="111">
        <f t="shared" ref="P8:P71" si="1">N8*13%</f>
        <v>0</v>
      </c>
      <c r="Q8" s="111">
        <f t="shared" ref="Q8:Q71" si="2">N8-P8</f>
        <v>0</v>
      </c>
      <c r="R8" s="111">
        <f t="shared" ref="R8:R71" si="3">O8*13%</f>
        <v>0</v>
      </c>
      <c r="S8" s="117">
        <f t="shared" ref="S8:S71" si="4">O8-R8</f>
        <v>0</v>
      </c>
      <c r="T8" s="12"/>
      <c r="U8" s="12"/>
      <c r="V8" s="12"/>
      <c r="W8" s="12"/>
      <c r="X8" s="12"/>
      <c r="Y8" s="12"/>
      <c r="Z8" s="12"/>
      <c r="AA8" s="12"/>
      <c r="AB8" s="12"/>
      <c r="AC8" s="12"/>
      <c r="AD8" s="12"/>
      <c r="AE8" s="12"/>
      <c r="AF8" s="12"/>
      <c r="AG8" s="12"/>
      <c r="AH8" s="12"/>
      <c r="AI8" s="12"/>
      <c r="AJ8" s="12"/>
      <c r="AK8" s="12"/>
      <c r="AL8" s="12"/>
      <c r="AM8" s="12"/>
    </row>
    <row r="9" spans="1:39" ht="25.5" customHeight="1">
      <c r="A9" s="172" t="s">
        <v>34</v>
      </c>
      <c r="B9" s="172"/>
      <c r="C9" s="174" t="s">
        <v>120</v>
      </c>
      <c r="D9" s="177">
        <v>1</v>
      </c>
      <c r="E9" s="172" t="str">
        <f t="shared" si="0"/>
        <v>No.</v>
      </c>
      <c r="F9" s="178">
        <v>0</v>
      </c>
      <c r="G9" s="178">
        <f>F9*D9</f>
        <v>0</v>
      </c>
      <c r="H9" s="178">
        <v>10440</v>
      </c>
      <c r="I9" s="178">
        <f>H9*D9</f>
        <v>10440</v>
      </c>
      <c r="J9" s="178">
        <f>I9+G9</f>
        <v>10440</v>
      </c>
      <c r="K9" s="177" t="s">
        <v>262</v>
      </c>
      <c r="L9" s="177"/>
      <c r="M9" s="12"/>
      <c r="N9" s="89">
        <v>0</v>
      </c>
      <c r="O9" s="89">
        <v>12000</v>
      </c>
      <c r="P9" s="111">
        <f t="shared" si="1"/>
        <v>0</v>
      </c>
      <c r="Q9" s="111">
        <f t="shared" si="2"/>
        <v>0</v>
      </c>
      <c r="R9" s="111">
        <f t="shared" si="3"/>
        <v>1560</v>
      </c>
      <c r="S9" s="117">
        <f t="shared" si="4"/>
        <v>10440</v>
      </c>
      <c r="T9" s="12"/>
      <c r="U9" s="12"/>
      <c r="V9" s="12"/>
      <c r="W9" s="12"/>
      <c r="X9" s="12"/>
      <c r="Y9" s="12"/>
      <c r="Z9" s="12"/>
      <c r="AA9" s="12"/>
      <c r="AB9" s="12"/>
      <c r="AC9" s="12"/>
      <c r="AD9" s="12"/>
      <c r="AE9" s="12"/>
      <c r="AF9" s="12"/>
      <c r="AG9" s="12"/>
      <c r="AH9" s="12"/>
      <c r="AI9" s="12"/>
      <c r="AJ9" s="12"/>
      <c r="AK9" s="12"/>
      <c r="AL9" s="12"/>
      <c r="AM9" s="12"/>
    </row>
    <row r="10" spans="1:39" ht="63" customHeight="1">
      <c r="A10" s="172"/>
      <c r="B10" s="172"/>
      <c r="C10" s="176" t="s">
        <v>230</v>
      </c>
      <c r="D10" s="177"/>
      <c r="E10" s="172"/>
      <c r="F10" s="175"/>
      <c r="G10" s="175"/>
      <c r="H10" s="175"/>
      <c r="I10" s="175"/>
      <c r="J10" s="175"/>
      <c r="K10" s="177"/>
      <c r="L10" s="177"/>
      <c r="M10" s="12"/>
      <c r="N10" s="89"/>
      <c r="O10" s="89"/>
      <c r="P10" s="111">
        <f t="shared" si="1"/>
        <v>0</v>
      </c>
      <c r="Q10" s="111">
        <f t="shared" si="2"/>
        <v>0</v>
      </c>
      <c r="R10" s="111">
        <f t="shared" si="3"/>
        <v>0</v>
      </c>
      <c r="S10" s="117">
        <f t="shared" si="4"/>
        <v>0</v>
      </c>
      <c r="T10" s="12"/>
      <c r="U10" s="12"/>
      <c r="V10" s="12"/>
      <c r="W10" s="12"/>
      <c r="X10" s="12"/>
      <c r="Y10" s="12"/>
      <c r="Z10" s="12"/>
      <c r="AA10" s="12"/>
      <c r="AB10" s="12"/>
      <c r="AC10" s="12"/>
      <c r="AD10" s="12"/>
      <c r="AE10" s="12"/>
      <c r="AF10" s="12"/>
      <c r="AG10" s="12"/>
      <c r="AH10" s="12"/>
      <c r="AI10" s="12"/>
      <c r="AJ10" s="12"/>
      <c r="AK10" s="12"/>
      <c r="AL10" s="12"/>
    </row>
    <row r="11" spans="1:39" ht="25.5" customHeight="1">
      <c r="A11" s="172" t="s">
        <v>5</v>
      </c>
      <c r="B11" s="172"/>
      <c r="C11" s="174" t="s">
        <v>121</v>
      </c>
      <c r="D11" s="177">
        <v>1</v>
      </c>
      <c r="E11" s="172" t="str">
        <f t="shared" si="0"/>
        <v>No.</v>
      </c>
      <c r="F11" s="178">
        <v>274050</v>
      </c>
      <c r="G11" s="178">
        <f>F11*D11</f>
        <v>274050</v>
      </c>
      <c r="H11" s="178">
        <v>10440</v>
      </c>
      <c r="I11" s="178">
        <f>H11*D11</f>
        <v>10440</v>
      </c>
      <c r="J11" s="178">
        <f>I11+G11</f>
        <v>284490</v>
      </c>
      <c r="K11" s="177" t="s">
        <v>304</v>
      </c>
      <c r="L11" s="177" t="s">
        <v>268</v>
      </c>
      <c r="M11" s="12"/>
      <c r="N11" s="89">
        <v>315000</v>
      </c>
      <c r="O11" s="89">
        <v>12000</v>
      </c>
      <c r="P11" s="111">
        <f t="shared" si="1"/>
        <v>40950</v>
      </c>
      <c r="Q11" s="111">
        <f t="shared" si="2"/>
        <v>274050</v>
      </c>
      <c r="R11" s="111">
        <f t="shared" si="3"/>
        <v>1560</v>
      </c>
      <c r="S11" s="117">
        <f t="shared" si="4"/>
        <v>10440</v>
      </c>
      <c r="T11" s="12"/>
      <c r="U11" s="12"/>
      <c r="V11" s="12"/>
      <c r="W11" s="12"/>
      <c r="X11" s="12"/>
      <c r="Y11" s="12"/>
      <c r="Z11" s="12"/>
      <c r="AA11" s="12"/>
      <c r="AB11" s="12"/>
      <c r="AC11" s="12"/>
      <c r="AD11" s="12"/>
      <c r="AE11" s="12"/>
      <c r="AF11" s="12"/>
      <c r="AG11" s="12"/>
      <c r="AH11" s="12"/>
      <c r="AI11" s="12"/>
      <c r="AJ11" s="12"/>
      <c r="AK11" s="12"/>
      <c r="AL11" s="12"/>
      <c r="AM11" s="12"/>
    </row>
    <row r="12" spans="1:39" s="9" customFormat="1" ht="24.75" customHeight="1">
      <c r="A12" s="180"/>
      <c r="B12" s="181"/>
      <c r="C12" s="181" t="s">
        <v>38</v>
      </c>
      <c r="D12" s="180"/>
      <c r="E12" s="182"/>
      <c r="F12" s="180"/>
      <c r="G12" s="180"/>
      <c r="H12" s="180"/>
      <c r="I12" s="180"/>
      <c r="J12" s="180"/>
      <c r="K12" s="180"/>
      <c r="L12" s="180"/>
      <c r="M12" s="14"/>
      <c r="N12" s="100"/>
      <c r="O12" s="100"/>
      <c r="P12" s="111">
        <f t="shared" si="1"/>
        <v>0</v>
      </c>
      <c r="Q12" s="111">
        <f t="shared" si="2"/>
        <v>0</v>
      </c>
      <c r="R12" s="111">
        <f t="shared" si="3"/>
        <v>0</v>
      </c>
      <c r="S12" s="117">
        <f t="shared" si="4"/>
        <v>0</v>
      </c>
      <c r="T12" s="14"/>
      <c r="U12" s="14"/>
      <c r="V12" s="14"/>
      <c r="W12" s="14"/>
      <c r="X12" s="14"/>
      <c r="Y12" s="14"/>
      <c r="Z12" s="14"/>
      <c r="AA12" s="14"/>
      <c r="AB12" s="14"/>
      <c r="AC12" s="14"/>
      <c r="AD12" s="14"/>
      <c r="AE12" s="14"/>
      <c r="AF12" s="14"/>
      <c r="AG12" s="14"/>
      <c r="AH12" s="14"/>
      <c r="AI12" s="14"/>
      <c r="AJ12" s="14"/>
      <c r="AK12" s="14"/>
      <c r="AL12" s="14"/>
    </row>
    <row r="13" spans="1:39" ht="25.5" customHeight="1">
      <c r="A13" s="172"/>
      <c r="B13" s="172"/>
      <c r="C13" s="173" t="s">
        <v>231</v>
      </c>
      <c r="D13" s="177"/>
      <c r="E13" s="172"/>
      <c r="F13" s="175"/>
      <c r="G13" s="175"/>
      <c r="H13" s="175"/>
      <c r="I13" s="175"/>
      <c r="J13" s="175"/>
      <c r="K13" s="177"/>
      <c r="L13" s="177"/>
      <c r="M13" s="12"/>
      <c r="N13" s="89"/>
      <c r="O13" s="89"/>
      <c r="P13" s="111">
        <f t="shared" si="1"/>
        <v>0</v>
      </c>
      <c r="Q13" s="111">
        <f t="shared" si="2"/>
        <v>0</v>
      </c>
      <c r="R13" s="111">
        <f t="shared" si="3"/>
        <v>0</v>
      </c>
      <c r="S13" s="117">
        <f t="shared" si="4"/>
        <v>0</v>
      </c>
      <c r="T13" s="12"/>
      <c r="U13" s="12"/>
      <c r="V13" s="12"/>
      <c r="W13" s="12"/>
      <c r="X13" s="12"/>
      <c r="Y13" s="12"/>
      <c r="Z13" s="12"/>
      <c r="AA13" s="12"/>
      <c r="AB13" s="12"/>
      <c r="AC13" s="12"/>
      <c r="AD13" s="12"/>
      <c r="AE13" s="12"/>
      <c r="AF13" s="12"/>
      <c r="AG13" s="12"/>
      <c r="AH13" s="12"/>
      <c r="AI13" s="12"/>
      <c r="AJ13" s="12"/>
      <c r="AK13" s="12"/>
      <c r="AL13" s="12"/>
      <c r="AM13" s="12"/>
    </row>
    <row r="14" spans="1:39" ht="54.6" customHeight="1">
      <c r="A14" s="172" t="s">
        <v>9</v>
      </c>
      <c r="B14" s="172"/>
      <c r="C14" s="174" t="s">
        <v>229</v>
      </c>
      <c r="D14" s="177">
        <v>1</v>
      </c>
      <c r="E14" s="172" t="str">
        <f t="shared" si="0"/>
        <v>No.</v>
      </c>
      <c r="F14" s="178">
        <v>195750</v>
      </c>
      <c r="G14" s="178">
        <f t="shared" ref="G14:G17" si="5">F14*D14</f>
        <v>195750</v>
      </c>
      <c r="H14" s="178">
        <v>21750</v>
      </c>
      <c r="I14" s="178">
        <f t="shared" ref="I14:I17" si="6">H14*D14</f>
        <v>21750</v>
      </c>
      <c r="J14" s="178">
        <f t="shared" ref="J14:J17" si="7">I14+G14</f>
        <v>217500</v>
      </c>
      <c r="K14" s="177" t="s">
        <v>263</v>
      </c>
      <c r="L14" s="177" t="s">
        <v>264</v>
      </c>
      <c r="M14" s="12"/>
      <c r="N14" s="89">
        <v>225000</v>
      </c>
      <c r="O14" s="89">
        <v>25000</v>
      </c>
      <c r="P14" s="111">
        <f t="shared" si="1"/>
        <v>29250</v>
      </c>
      <c r="Q14" s="111">
        <f t="shared" si="2"/>
        <v>195750</v>
      </c>
      <c r="R14" s="111">
        <f t="shared" si="3"/>
        <v>3250</v>
      </c>
      <c r="S14" s="117">
        <f t="shared" si="4"/>
        <v>21750</v>
      </c>
      <c r="T14" s="12"/>
      <c r="U14" s="12"/>
      <c r="V14" s="12"/>
      <c r="W14" s="12"/>
      <c r="X14" s="12"/>
      <c r="Y14" s="12"/>
      <c r="Z14" s="12"/>
      <c r="AA14" s="12"/>
      <c r="AB14" s="12"/>
      <c r="AC14" s="12"/>
      <c r="AD14" s="12"/>
      <c r="AE14" s="12"/>
      <c r="AF14" s="12"/>
      <c r="AG14" s="12"/>
      <c r="AH14" s="12"/>
      <c r="AI14" s="12"/>
      <c r="AJ14" s="12"/>
      <c r="AK14" s="12"/>
      <c r="AL14" s="12"/>
      <c r="AM14" s="12"/>
    </row>
    <row r="15" spans="1:39" ht="25.5" customHeight="1">
      <c r="A15" s="172" t="s">
        <v>25</v>
      </c>
      <c r="B15" s="172"/>
      <c r="C15" s="183" t="s">
        <v>129</v>
      </c>
      <c r="D15" s="177">
        <v>3</v>
      </c>
      <c r="E15" s="172" t="str">
        <f t="shared" si="0"/>
        <v>Nos.</v>
      </c>
      <c r="F15" s="178">
        <v>10875</v>
      </c>
      <c r="G15" s="178">
        <f t="shared" si="5"/>
        <v>32625</v>
      </c>
      <c r="H15" s="178">
        <v>3045</v>
      </c>
      <c r="I15" s="178">
        <f t="shared" si="6"/>
        <v>9135</v>
      </c>
      <c r="J15" s="178">
        <f t="shared" si="7"/>
        <v>41760</v>
      </c>
      <c r="K15" s="177" t="s">
        <v>263</v>
      </c>
      <c r="L15" s="177" t="s">
        <v>264</v>
      </c>
      <c r="M15" s="12"/>
      <c r="N15" s="89">
        <v>12500</v>
      </c>
      <c r="O15" s="89">
        <v>3500</v>
      </c>
      <c r="P15" s="111">
        <f t="shared" si="1"/>
        <v>1625</v>
      </c>
      <c r="Q15" s="111">
        <f t="shared" si="2"/>
        <v>10875</v>
      </c>
      <c r="R15" s="111">
        <f t="shared" si="3"/>
        <v>455</v>
      </c>
      <c r="S15" s="117">
        <f t="shared" si="4"/>
        <v>3045</v>
      </c>
      <c r="T15" s="12"/>
      <c r="U15" s="12"/>
      <c r="V15" s="12"/>
      <c r="W15" s="12"/>
      <c r="X15" s="12"/>
      <c r="Y15" s="12"/>
      <c r="Z15" s="12"/>
      <c r="AA15" s="12"/>
      <c r="AB15" s="12"/>
      <c r="AC15" s="12"/>
      <c r="AD15" s="12"/>
      <c r="AE15" s="12"/>
      <c r="AF15" s="12"/>
      <c r="AG15" s="12"/>
      <c r="AH15" s="12"/>
      <c r="AI15" s="12"/>
      <c r="AJ15" s="12"/>
      <c r="AK15" s="12"/>
      <c r="AL15" s="12"/>
      <c r="AM15" s="12"/>
    </row>
    <row r="16" spans="1:39" s="24" customFormat="1" ht="22.5" customHeight="1">
      <c r="A16" s="184" t="s">
        <v>25</v>
      </c>
      <c r="B16" s="184"/>
      <c r="C16" s="185" t="s">
        <v>132</v>
      </c>
      <c r="D16" s="186">
        <v>1</v>
      </c>
      <c r="E16" s="187" t="s">
        <v>122</v>
      </c>
      <c r="F16" s="178">
        <v>23490</v>
      </c>
      <c r="G16" s="178">
        <f t="shared" si="5"/>
        <v>23490</v>
      </c>
      <c r="H16" s="178">
        <v>3045</v>
      </c>
      <c r="I16" s="178">
        <f t="shared" si="6"/>
        <v>3045</v>
      </c>
      <c r="J16" s="178">
        <f t="shared" si="7"/>
        <v>26535</v>
      </c>
      <c r="K16" s="177" t="s">
        <v>263</v>
      </c>
      <c r="L16" s="177" t="s">
        <v>264</v>
      </c>
      <c r="N16" s="101">
        <v>27000</v>
      </c>
      <c r="O16" s="101">
        <v>3500</v>
      </c>
      <c r="P16" s="111">
        <f t="shared" si="1"/>
        <v>3510</v>
      </c>
      <c r="Q16" s="111">
        <f t="shared" si="2"/>
        <v>23490</v>
      </c>
      <c r="R16" s="111">
        <f t="shared" si="3"/>
        <v>455</v>
      </c>
      <c r="S16" s="117">
        <f t="shared" si="4"/>
        <v>3045</v>
      </c>
    </row>
    <row r="17" spans="1:38" s="24" customFormat="1" ht="22.5" customHeight="1">
      <c r="A17" s="184" t="s">
        <v>27</v>
      </c>
      <c r="B17" s="184"/>
      <c r="C17" s="185" t="s">
        <v>131</v>
      </c>
      <c r="D17" s="186">
        <v>1</v>
      </c>
      <c r="E17" s="187" t="s">
        <v>122</v>
      </c>
      <c r="F17" s="178">
        <v>21663</v>
      </c>
      <c r="G17" s="178">
        <f t="shared" si="5"/>
        <v>21663</v>
      </c>
      <c r="H17" s="178">
        <v>3480</v>
      </c>
      <c r="I17" s="178">
        <f t="shared" si="6"/>
        <v>3480</v>
      </c>
      <c r="J17" s="178">
        <f t="shared" si="7"/>
        <v>25143</v>
      </c>
      <c r="K17" s="177" t="s">
        <v>263</v>
      </c>
      <c r="L17" s="177" t="s">
        <v>264</v>
      </c>
      <c r="N17" s="101">
        <v>24900</v>
      </c>
      <c r="O17" s="101">
        <v>4000</v>
      </c>
      <c r="P17" s="111">
        <f t="shared" si="1"/>
        <v>3237</v>
      </c>
      <c r="Q17" s="111">
        <f t="shared" si="2"/>
        <v>21663</v>
      </c>
      <c r="R17" s="111">
        <f t="shared" si="3"/>
        <v>520</v>
      </c>
      <c r="S17" s="117">
        <f t="shared" si="4"/>
        <v>3480</v>
      </c>
    </row>
    <row r="18" spans="1:38" s="7" customFormat="1" ht="36.75" customHeight="1">
      <c r="A18" s="188"/>
      <c r="B18" s="188" t="s">
        <v>133</v>
      </c>
      <c r="C18" s="176" t="s">
        <v>134</v>
      </c>
      <c r="D18" s="189"/>
      <c r="E18" s="184"/>
      <c r="F18" s="189"/>
      <c r="G18" s="189"/>
      <c r="H18" s="190"/>
      <c r="I18" s="189"/>
      <c r="J18" s="189"/>
      <c r="K18" s="189"/>
      <c r="L18" s="189"/>
      <c r="N18" s="102"/>
      <c r="O18" s="102"/>
      <c r="P18" s="111">
        <f t="shared" si="1"/>
        <v>0</v>
      </c>
      <c r="Q18" s="111">
        <f t="shared" si="2"/>
        <v>0</v>
      </c>
      <c r="R18" s="111">
        <f t="shared" si="3"/>
        <v>0</v>
      </c>
      <c r="S18" s="117">
        <f t="shared" si="4"/>
        <v>0</v>
      </c>
    </row>
    <row r="19" spans="1:38" s="25" customFormat="1" ht="22.5" customHeight="1">
      <c r="A19" s="188"/>
      <c r="B19" s="191"/>
      <c r="C19" s="173" t="s">
        <v>135</v>
      </c>
      <c r="D19" s="192"/>
      <c r="E19" s="172"/>
      <c r="F19" s="193"/>
      <c r="G19" s="193"/>
      <c r="H19" s="193"/>
      <c r="I19" s="193"/>
      <c r="J19" s="194"/>
      <c r="K19" s="193"/>
      <c r="L19" s="193"/>
      <c r="N19" s="103"/>
      <c r="O19" s="103"/>
      <c r="P19" s="111">
        <f t="shared" si="1"/>
        <v>0</v>
      </c>
      <c r="Q19" s="111">
        <f t="shared" si="2"/>
        <v>0</v>
      </c>
      <c r="R19" s="111">
        <f t="shared" si="3"/>
        <v>0</v>
      </c>
      <c r="S19" s="117">
        <f t="shared" si="4"/>
        <v>0</v>
      </c>
    </row>
    <row r="20" spans="1:38" s="25" customFormat="1" ht="22.5" customHeight="1">
      <c r="A20" s="188" t="s">
        <v>30</v>
      </c>
      <c r="B20" s="191"/>
      <c r="C20" s="195" t="s">
        <v>118</v>
      </c>
      <c r="D20" s="192">
        <v>6</v>
      </c>
      <c r="E20" s="172" t="str">
        <f t="shared" ref="E20" si="8">IF(D20&gt;1,"Nos.","No.")</f>
        <v>Nos.</v>
      </c>
      <c r="F20" s="178">
        <v>7743</v>
      </c>
      <c r="G20" s="178">
        <f>F20*D20</f>
        <v>46458</v>
      </c>
      <c r="H20" s="178">
        <v>1305</v>
      </c>
      <c r="I20" s="178">
        <f>H20*D20</f>
        <v>7830</v>
      </c>
      <c r="J20" s="178">
        <f>I20+G20</f>
        <v>54288</v>
      </c>
      <c r="K20" s="193" t="s">
        <v>265</v>
      </c>
      <c r="L20" s="193" t="s">
        <v>266</v>
      </c>
      <c r="N20" s="103">
        <v>8900</v>
      </c>
      <c r="O20" s="103">
        <v>1500</v>
      </c>
      <c r="P20" s="111">
        <f t="shared" si="1"/>
        <v>1157</v>
      </c>
      <c r="Q20" s="111">
        <f t="shared" si="2"/>
        <v>7743</v>
      </c>
      <c r="R20" s="111">
        <f t="shared" si="3"/>
        <v>195</v>
      </c>
      <c r="S20" s="117">
        <f t="shared" si="4"/>
        <v>1305</v>
      </c>
    </row>
    <row r="21" spans="1:38" s="25" customFormat="1" ht="22.5" customHeight="1">
      <c r="A21" s="188"/>
      <c r="B21" s="196" t="s">
        <v>133</v>
      </c>
      <c r="C21" s="173" t="s">
        <v>136</v>
      </c>
      <c r="D21" s="177"/>
      <c r="E21" s="172"/>
      <c r="F21" s="193"/>
      <c r="G21" s="193"/>
      <c r="H21" s="190"/>
      <c r="I21" s="193"/>
      <c r="J21" s="177"/>
      <c r="K21" s="193"/>
      <c r="L21" s="193"/>
      <c r="N21" s="103"/>
      <c r="O21" s="103"/>
      <c r="P21" s="111">
        <f t="shared" si="1"/>
        <v>0</v>
      </c>
      <c r="Q21" s="111">
        <f t="shared" si="2"/>
        <v>0</v>
      </c>
      <c r="R21" s="111">
        <f t="shared" si="3"/>
        <v>0</v>
      </c>
      <c r="S21" s="117">
        <f t="shared" si="4"/>
        <v>0</v>
      </c>
    </row>
    <row r="22" spans="1:38" s="25" customFormat="1" ht="22.5" customHeight="1">
      <c r="A22" s="188" t="s">
        <v>31</v>
      </c>
      <c r="B22" s="191"/>
      <c r="C22" s="195" t="s">
        <v>118</v>
      </c>
      <c r="D22" s="192">
        <v>3</v>
      </c>
      <c r="E22" s="172" t="str">
        <f t="shared" ref="E22" si="9">IF(D22&gt;1,"Nos.","No.")</f>
        <v>Nos.</v>
      </c>
      <c r="F22" s="178">
        <v>23490</v>
      </c>
      <c r="G22" s="178">
        <f>F22*D22</f>
        <v>70470</v>
      </c>
      <c r="H22" s="178">
        <v>1305</v>
      </c>
      <c r="I22" s="178">
        <f>H22*D22</f>
        <v>3915</v>
      </c>
      <c r="J22" s="178">
        <f>I22+G22</f>
        <v>74385</v>
      </c>
      <c r="K22" s="193" t="s">
        <v>265</v>
      </c>
      <c r="L22" s="193" t="s">
        <v>266</v>
      </c>
      <c r="N22" s="103">
        <v>27000</v>
      </c>
      <c r="O22" s="103">
        <v>1500</v>
      </c>
      <c r="P22" s="111">
        <f t="shared" si="1"/>
        <v>3510</v>
      </c>
      <c r="Q22" s="111">
        <f t="shared" si="2"/>
        <v>23490</v>
      </c>
      <c r="R22" s="111">
        <f t="shared" si="3"/>
        <v>195</v>
      </c>
      <c r="S22" s="117">
        <f t="shared" si="4"/>
        <v>1305</v>
      </c>
    </row>
    <row r="23" spans="1:38" s="26" customFormat="1" ht="22.5" customHeight="1">
      <c r="A23" s="188"/>
      <c r="B23" s="197"/>
      <c r="C23" s="173" t="s">
        <v>137</v>
      </c>
      <c r="D23" s="177"/>
      <c r="E23" s="172"/>
      <c r="F23" s="198"/>
      <c r="G23" s="199"/>
      <c r="H23" s="200"/>
      <c r="I23" s="200"/>
      <c r="J23" s="177"/>
      <c r="K23" s="199"/>
      <c r="L23" s="199"/>
      <c r="N23" s="104"/>
      <c r="O23" s="104"/>
      <c r="P23" s="111">
        <f t="shared" si="1"/>
        <v>0</v>
      </c>
      <c r="Q23" s="111">
        <f t="shared" si="2"/>
        <v>0</v>
      </c>
      <c r="R23" s="111">
        <f t="shared" si="3"/>
        <v>0</v>
      </c>
      <c r="S23" s="117">
        <f t="shared" si="4"/>
        <v>0</v>
      </c>
    </row>
    <row r="24" spans="1:38" s="25" customFormat="1" ht="22.5" customHeight="1">
      <c r="A24" s="188" t="s">
        <v>42</v>
      </c>
      <c r="B24" s="191"/>
      <c r="C24" s="195" t="s">
        <v>118</v>
      </c>
      <c r="D24" s="192">
        <v>3</v>
      </c>
      <c r="E24" s="172" t="str">
        <f t="shared" ref="E24" si="10">IF(D24&gt;1,"Nos.","No.")</f>
        <v>Nos.</v>
      </c>
      <c r="F24" s="178">
        <v>6873</v>
      </c>
      <c r="G24" s="178">
        <f>F24*D24</f>
        <v>20619</v>
      </c>
      <c r="H24" s="178">
        <v>1305</v>
      </c>
      <c r="I24" s="178">
        <f>H24*D24</f>
        <v>3915</v>
      </c>
      <c r="J24" s="178">
        <f>I24+G24</f>
        <v>24534</v>
      </c>
      <c r="K24" s="193" t="s">
        <v>265</v>
      </c>
      <c r="L24" s="193" t="s">
        <v>266</v>
      </c>
      <c r="N24" s="103">
        <v>7900</v>
      </c>
      <c r="O24" s="103">
        <v>1500</v>
      </c>
      <c r="P24" s="111">
        <f t="shared" si="1"/>
        <v>1027</v>
      </c>
      <c r="Q24" s="111">
        <f t="shared" si="2"/>
        <v>6873</v>
      </c>
      <c r="R24" s="111">
        <f t="shared" si="3"/>
        <v>195</v>
      </c>
      <c r="S24" s="117">
        <f t="shared" si="4"/>
        <v>1305</v>
      </c>
    </row>
    <row r="25" spans="1:38" s="26" customFormat="1" ht="22.5" customHeight="1">
      <c r="A25" s="188"/>
      <c r="B25" s="197"/>
      <c r="C25" s="173" t="s">
        <v>138</v>
      </c>
      <c r="D25" s="201"/>
      <c r="E25" s="202"/>
      <c r="F25" s="199"/>
      <c r="G25" s="199"/>
      <c r="H25" s="200"/>
      <c r="I25" s="200"/>
      <c r="J25" s="203"/>
      <c r="K25" s="199"/>
      <c r="L25" s="199"/>
      <c r="N25" s="104"/>
      <c r="O25" s="104"/>
      <c r="P25" s="111">
        <f t="shared" si="1"/>
        <v>0</v>
      </c>
      <c r="Q25" s="111">
        <f t="shared" si="2"/>
        <v>0</v>
      </c>
      <c r="R25" s="111">
        <f t="shared" si="3"/>
        <v>0</v>
      </c>
      <c r="S25" s="117">
        <f t="shared" si="4"/>
        <v>0</v>
      </c>
    </row>
    <row r="26" spans="1:38" s="25" customFormat="1" ht="22.5" customHeight="1">
      <c r="A26" s="188" t="s">
        <v>43</v>
      </c>
      <c r="B26" s="191"/>
      <c r="C26" s="195" t="s">
        <v>118</v>
      </c>
      <c r="D26" s="192">
        <v>2</v>
      </c>
      <c r="E26" s="172" t="str">
        <f t="shared" ref="E26" si="11">IF(D26&gt;1,"Nos.","No.")</f>
        <v>Nos.</v>
      </c>
      <c r="F26" s="178">
        <v>50025</v>
      </c>
      <c r="G26" s="178">
        <f>F26*D26</f>
        <v>100050</v>
      </c>
      <c r="H26" s="178">
        <v>2610</v>
      </c>
      <c r="I26" s="178">
        <f>H26*D26</f>
        <v>5220</v>
      </c>
      <c r="J26" s="178">
        <f>I26+G26</f>
        <v>105270</v>
      </c>
      <c r="K26" s="193" t="s">
        <v>263</v>
      </c>
      <c r="L26" s="193" t="s">
        <v>264</v>
      </c>
      <c r="N26" s="103">
        <v>57500</v>
      </c>
      <c r="O26" s="103">
        <v>3000</v>
      </c>
      <c r="P26" s="111">
        <f t="shared" si="1"/>
        <v>7475</v>
      </c>
      <c r="Q26" s="111">
        <f t="shared" si="2"/>
        <v>50025</v>
      </c>
      <c r="R26" s="111">
        <f t="shared" si="3"/>
        <v>390</v>
      </c>
      <c r="S26" s="117">
        <f t="shared" si="4"/>
        <v>2610</v>
      </c>
    </row>
    <row r="27" spans="1:38" s="25" customFormat="1" ht="22.5" customHeight="1">
      <c r="A27" s="188"/>
      <c r="B27" s="191"/>
      <c r="C27" s="173" t="s">
        <v>139</v>
      </c>
      <c r="D27" s="192"/>
      <c r="E27" s="172"/>
      <c r="F27" s="193"/>
      <c r="G27" s="193"/>
      <c r="H27" s="193"/>
      <c r="I27" s="193"/>
      <c r="J27" s="194"/>
      <c r="K27" s="193"/>
      <c r="L27" s="193"/>
      <c r="N27" s="103"/>
      <c r="O27" s="103"/>
      <c r="P27" s="111">
        <f t="shared" si="1"/>
        <v>0</v>
      </c>
      <c r="Q27" s="111">
        <f t="shared" si="2"/>
        <v>0</v>
      </c>
      <c r="R27" s="111">
        <f t="shared" si="3"/>
        <v>0</v>
      </c>
      <c r="S27" s="117">
        <f t="shared" si="4"/>
        <v>0</v>
      </c>
    </row>
    <row r="28" spans="1:38" s="25" customFormat="1" ht="22.5" customHeight="1">
      <c r="A28" s="188" t="s">
        <v>44</v>
      </c>
      <c r="B28" s="191"/>
      <c r="C28" s="195" t="s">
        <v>146</v>
      </c>
      <c r="D28" s="192">
        <v>3</v>
      </c>
      <c r="E28" s="172" t="str">
        <f t="shared" ref="E28:E31" si="12">IF(D28&gt;1,"Nos.","No.")</f>
        <v>Nos.</v>
      </c>
      <c r="F28" s="178">
        <v>5916</v>
      </c>
      <c r="G28" s="178">
        <f>F28*D28</f>
        <v>17748</v>
      </c>
      <c r="H28" s="178">
        <v>870</v>
      </c>
      <c r="I28" s="178">
        <f>H28*D28</f>
        <v>2610</v>
      </c>
      <c r="J28" s="178">
        <f>I28+G28</f>
        <v>20358</v>
      </c>
      <c r="K28" s="193" t="s">
        <v>265</v>
      </c>
      <c r="L28" s="193" t="s">
        <v>266</v>
      </c>
      <c r="N28" s="103">
        <v>6800</v>
      </c>
      <c r="O28" s="103">
        <v>1000</v>
      </c>
      <c r="P28" s="111">
        <f t="shared" si="1"/>
        <v>884</v>
      </c>
      <c r="Q28" s="111">
        <f t="shared" si="2"/>
        <v>5916</v>
      </c>
      <c r="R28" s="111">
        <f t="shared" si="3"/>
        <v>130</v>
      </c>
      <c r="S28" s="117">
        <f t="shared" si="4"/>
        <v>870</v>
      </c>
    </row>
    <row r="29" spans="1:38" s="9" customFormat="1" ht="24.75" customHeight="1">
      <c r="A29" s="180"/>
      <c r="B29" s="181"/>
      <c r="C29" s="181" t="s">
        <v>60</v>
      </c>
      <c r="D29" s="180"/>
      <c r="E29" s="182"/>
      <c r="F29" s="180"/>
      <c r="G29" s="180"/>
      <c r="H29" s="180"/>
      <c r="I29" s="180"/>
      <c r="J29" s="180"/>
      <c r="K29" s="180"/>
      <c r="L29" s="180"/>
      <c r="M29" s="14"/>
      <c r="N29" s="100"/>
      <c r="O29" s="100"/>
      <c r="P29" s="111">
        <f t="shared" si="1"/>
        <v>0</v>
      </c>
      <c r="Q29" s="111">
        <f t="shared" si="2"/>
        <v>0</v>
      </c>
      <c r="R29" s="111">
        <f t="shared" si="3"/>
        <v>0</v>
      </c>
      <c r="S29" s="117">
        <f t="shared" si="4"/>
        <v>0</v>
      </c>
      <c r="T29" s="14"/>
      <c r="U29" s="14"/>
      <c r="V29" s="14"/>
      <c r="W29" s="14"/>
      <c r="X29" s="14"/>
      <c r="Y29" s="14"/>
      <c r="Z29" s="14"/>
      <c r="AA29" s="14"/>
      <c r="AB29" s="14"/>
      <c r="AC29" s="14"/>
      <c r="AD29" s="14"/>
      <c r="AE29" s="14"/>
      <c r="AF29" s="14"/>
      <c r="AG29" s="14"/>
      <c r="AH29" s="14"/>
      <c r="AI29" s="14"/>
      <c r="AJ29" s="14"/>
      <c r="AK29" s="14"/>
      <c r="AL29" s="14"/>
    </row>
    <row r="30" spans="1:38" s="25" customFormat="1" ht="36.75" customHeight="1">
      <c r="A30" s="188" t="s">
        <v>41</v>
      </c>
      <c r="B30" s="191"/>
      <c r="C30" s="174" t="s">
        <v>140</v>
      </c>
      <c r="D30" s="192">
        <v>6</v>
      </c>
      <c r="E30" s="172" t="str">
        <f t="shared" si="12"/>
        <v>Nos.</v>
      </c>
      <c r="F30" s="178">
        <v>10005</v>
      </c>
      <c r="G30" s="178">
        <f t="shared" ref="G30:G33" si="13">F30*D30</f>
        <v>60030</v>
      </c>
      <c r="H30" s="178">
        <v>870</v>
      </c>
      <c r="I30" s="178">
        <f t="shared" ref="I30:I33" si="14">H30*D30</f>
        <v>5220</v>
      </c>
      <c r="J30" s="178">
        <f t="shared" ref="J30:J33" si="15">I30+G30</f>
        <v>65250</v>
      </c>
      <c r="K30" s="193" t="s">
        <v>267</v>
      </c>
      <c r="L30" s="193" t="s">
        <v>268</v>
      </c>
      <c r="N30" s="103">
        <v>11500</v>
      </c>
      <c r="O30" s="103">
        <v>1000</v>
      </c>
      <c r="P30" s="111">
        <f t="shared" si="1"/>
        <v>1495</v>
      </c>
      <c r="Q30" s="111">
        <f t="shared" si="2"/>
        <v>10005</v>
      </c>
      <c r="R30" s="111">
        <f t="shared" si="3"/>
        <v>130</v>
      </c>
      <c r="S30" s="117">
        <f t="shared" si="4"/>
        <v>870</v>
      </c>
    </row>
    <row r="31" spans="1:38" s="25" customFormat="1" ht="36.75" customHeight="1">
      <c r="A31" s="188" t="s">
        <v>34</v>
      </c>
      <c r="B31" s="191"/>
      <c r="C31" s="174" t="s">
        <v>141</v>
      </c>
      <c r="D31" s="192">
        <v>6</v>
      </c>
      <c r="E31" s="172" t="str">
        <f t="shared" si="12"/>
        <v>Nos.</v>
      </c>
      <c r="F31" s="178">
        <v>8613</v>
      </c>
      <c r="G31" s="178">
        <f t="shared" si="13"/>
        <v>51678</v>
      </c>
      <c r="H31" s="178">
        <v>870</v>
      </c>
      <c r="I31" s="178">
        <f t="shared" si="14"/>
        <v>5220</v>
      </c>
      <c r="J31" s="178">
        <f t="shared" si="15"/>
        <v>56898</v>
      </c>
      <c r="K31" s="193" t="s">
        <v>267</v>
      </c>
      <c r="L31" s="193" t="s">
        <v>268</v>
      </c>
      <c r="N31" s="103">
        <v>9900</v>
      </c>
      <c r="O31" s="103">
        <v>1000</v>
      </c>
      <c r="P31" s="111">
        <f t="shared" si="1"/>
        <v>1287</v>
      </c>
      <c r="Q31" s="111">
        <f t="shared" si="2"/>
        <v>8613</v>
      </c>
      <c r="R31" s="111">
        <f t="shared" si="3"/>
        <v>130</v>
      </c>
      <c r="S31" s="117">
        <f t="shared" si="4"/>
        <v>870</v>
      </c>
    </row>
    <row r="32" spans="1:38" s="25" customFormat="1" ht="36.75" customHeight="1">
      <c r="A32" s="188" t="s">
        <v>5</v>
      </c>
      <c r="B32" s="191"/>
      <c r="C32" s="174" t="s">
        <v>142</v>
      </c>
      <c r="D32" s="192">
        <v>3</v>
      </c>
      <c r="E32" s="172" t="str">
        <f t="shared" ref="E32" si="16">IF(D32&gt;1,"Nos.","No.")</f>
        <v>Nos.</v>
      </c>
      <c r="F32" s="178">
        <v>4176</v>
      </c>
      <c r="G32" s="178">
        <f t="shared" si="13"/>
        <v>12528</v>
      </c>
      <c r="H32" s="178">
        <v>870</v>
      </c>
      <c r="I32" s="178">
        <f t="shared" si="14"/>
        <v>2610</v>
      </c>
      <c r="J32" s="178">
        <f t="shared" si="15"/>
        <v>15138</v>
      </c>
      <c r="K32" s="193" t="s">
        <v>269</v>
      </c>
      <c r="L32" s="193" t="s">
        <v>270</v>
      </c>
      <c r="N32" s="103">
        <v>4800</v>
      </c>
      <c r="O32" s="103">
        <v>1000</v>
      </c>
      <c r="P32" s="111">
        <f t="shared" si="1"/>
        <v>624</v>
      </c>
      <c r="Q32" s="111">
        <f t="shared" si="2"/>
        <v>4176</v>
      </c>
      <c r="R32" s="111">
        <f t="shared" si="3"/>
        <v>130</v>
      </c>
      <c r="S32" s="117">
        <f t="shared" si="4"/>
        <v>870</v>
      </c>
    </row>
    <row r="33" spans="1:38" s="26" customFormat="1" ht="36.75" customHeight="1">
      <c r="A33" s="188" t="s">
        <v>9</v>
      </c>
      <c r="B33" s="204"/>
      <c r="C33" s="174" t="s">
        <v>150</v>
      </c>
      <c r="D33" s="177">
        <v>6</v>
      </c>
      <c r="E33" s="172" t="s">
        <v>130</v>
      </c>
      <c r="F33" s="178">
        <v>10005</v>
      </c>
      <c r="G33" s="178">
        <f t="shared" si="13"/>
        <v>60030</v>
      </c>
      <c r="H33" s="178">
        <v>870</v>
      </c>
      <c r="I33" s="178">
        <f t="shared" si="14"/>
        <v>5220</v>
      </c>
      <c r="J33" s="178">
        <f t="shared" si="15"/>
        <v>65250</v>
      </c>
      <c r="K33" s="193" t="s">
        <v>265</v>
      </c>
      <c r="L33" s="198" t="s">
        <v>268</v>
      </c>
      <c r="N33" s="104">
        <v>11500</v>
      </c>
      <c r="O33" s="104">
        <v>1000</v>
      </c>
      <c r="P33" s="111">
        <f t="shared" si="1"/>
        <v>1495</v>
      </c>
      <c r="Q33" s="111">
        <f t="shared" si="2"/>
        <v>10005</v>
      </c>
      <c r="R33" s="111">
        <f t="shared" si="3"/>
        <v>130</v>
      </c>
      <c r="S33" s="117">
        <f t="shared" si="4"/>
        <v>870</v>
      </c>
    </row>
    <row r="34" spans="1:38" ht="60" customHeight="1">
      <c r="A34" s="172"/>
      <c r="B34" s="172" t="s">
        <v>3</v>
      </c>
      <c r="C34" s="176" t="s">
        <v>48</v>
      </c>
      <c r="D34" s="177"/>
      <c r="E34" s="172"/>
      <c r="F34" s="175"/>
      <c r="G34" s="175"/>
      <c r="H34" s="175"/>
      <c r="I34" s="175"/>
      <c r="J34" s="175"/>
      <c r="K34" s="179"/>
      <c r="L34" s="179"/>
      <c r="M34" s="12"/>
      <c r="N34" s="89"/>
      <c r="O34" s="89"/>
      <c r="P34" s="111">
        <f t="shared" si="1"/>
        <v>0</v>
      </c>
      <c r="Q34" s="111">
        <f t="shared" si="2"/>
        <v>0</v>
      </c>
      <c r="R34" s="111">
        <f t="shared" si="3"/>
        <v>0</v>
      </c>
      <c r="S34" s="117">
        <f t="shared" si="4"/>
        <v>0</v>
      </c>
      <c r="T34" s="12"/>
      <c r="U34" s="12"/>
      <c r="V34" s="12"/>
      <c r="W34" s="12"/>
      <c r="X34" s="12"/>
      <c r="Y34" s="12"/>
      <c r="Z34" s="12"/>
      <c r="AA34" s="12"/>
      <c r="AB34" s="12"/>
      <c r="AC34" s="12"/>
      <c r="AD34" s="12"/>
      <c r="AE34" s="12"/>
      <c r="AF34" s="12"/>
      <c r="AG34" s="12"/>
      <c r="AH34" s="12"/>
      <c r="AI34" s="12"/>
      <c r="AJ34" s="12"/>
      <c r="AK34" s="12"/>
      <c r="AL34" s="12"/>
    </row>
    <row r="35" spans="1:38" ht="23.25" customHeight="1">
      <c r="A35" s="172"/>
      <c r="B35" s="172"/>
      <c r="C35" s="173" t="s">
        <v>232</v>
      </c>
      <c r="D35" s="177"/>
      <c r="E35" s="172"/>
      <c r="F35" s="175"/>
      <c r="G35" s="175"/>
      <c r="H35" s="175"/>
      <c r="I35" s="175"/>
      <c r="J35" s="175"/>
      <c r="K35" s="205" t="s">
        <v>55</v>
      </c>
      <c r="L35" s="205" t="s">
        <v>55</v>
      </c>
      <c r="M35" s="12"/>
      <c r="N35" s="89"/>
      <c r="O35" s="89"/>
      <c r="P35" s="111">
        <f t="shared" si="1"/>
        <v>0</v>
      </c>
      <c r="Q35" s="111">
        <f t="shared" si="2"/>
        <v>0</v>
      </c>
      <c r="R35" s="111">
        <f t="shared" si="3"/>
        <v>0</v>
      </c>
      <c r="S35" s="117">
        <f t="shared" si="4"/>
        <v>0</v>
      </c>
      <c r="T35" s="12"/>
      <c r="U35" s="12"/>
      <c r="V35" s="12"/>
      <c r="W35" s="12"/>
      <c r="X35" s="12"/>
      <c r="Y35" s="12"/>
      <c r="Z35" s="12"/>
      <c r="AA35" s="12"/>
      <c r="AB35" s="12"/>
      <c r="AC35" s="12"/>
      <c r="AD35" s="12"/>
      <c r="AE35" s="12"/>
      <c r="AF35" s="12"/>
      <c r="AG35" s="12"/>
      <c r="AH35" s="12"/>
      <c r="AI35" s="12"/>
      <c r="AJ35" s="12"/>
      <c r="AK35" s="12"/>
      <c r="AL35" s="12"/>
    </row>
    <row r="36" spans="1:38" ht="23.25" customHeight="1">
      <c r="A36" s="172" t="s">
        <v>25</v>
      </c>
      <c r="B36" s="172"/>
      <c r="C36" s="174" t="s">
        <v>123</v>
      </c>
      <c r="D36" s="177">
        <v>403.74513882163416</v>
      </c>
      <c r="E36" s="206" t="s">
        <v>117</v>
      </c>
      <c r="F36" s="178">
        <v>4263</v>
      </c>
      <c r="G36" s="178">
        <f t="shared" ref="G36:G38" si="17">F36*D36</f>
        <v>1721165.5267966264</v>
      </c>
      <c r="H36" s="178">
        <v>695.13</v>
      </c>
      <c r="I36" s="178">
        <f t="shared" ref="I36:I38" si="18">H36*D36</f>
        <v>280655.35834908253</v>
      </c>
      <c r="J36" s="178">
        <f t="shared" ref="J36:J38" si="19">I36+G36</f>
        <v>2001820.8851457089</v>
      </c>
      <c r="K36" s="207" t="s">
        <v>271</v>
      </c>
      <c r="L36" s="207" t="s">
        <v>272</v>
      </c>
      <c r="M36" s="12"/>
      <c r="N36" s="89">
        <v>4900</v>
      </c>
      <c r="O36" s="89">
        <v>799</v>
      </c>
      <c r="P36" s="111">
        <f t="shared" si="1"/>
        <v>637</v>
      </c>
      <c r="Q36" s="111">
        <f t="shared" si="2"/>
        <v>4263</v>
      </c>
      <c r="R36" s="111">
        <f t="shared" si="3"/>
        <v>103.87</v>
      </c>
      <c r="S36" s="117">
        <f t="shared" si="4"/>
        <v>695.13</v>
      </c>
      <c r="T36" s="12"/>
      <c r="U36" s="12"/>
      <c r="V36" s="12"/>
      <c r="W36" s="12"/>
      <c r="X36" s="12"/>
      <c r="Y36" s="12"/>
      <c r="Z36" s="12"/>
      <c r="AA36" s="12"/>
      <c r="AB36" s="12"/>
      <c r="AC36" s="12"/>
      <c r="AD36" s="12"/>
      <c r="AE36" s="12"/>
      <c r="AF36" s="12"/>
      <c r="AG36" s="12"/>
      <c r="AH36" s="12"/>
      <c r="AI36" s="12"/>
      <c r="AJ36" s="12"/>
      <c r="AK36" s="12"/>
      <c r="AL36" s="12"/>
    </row>
    <row r="37" spans="1:38" ht="23.25" customHeight="1">
      <c r="A37" s="172" t="s">
        <v>27</v>
      </c>
      <c r="B37" s="172"/>
      <c r="C37" s="174" t="s">
        <v>124</v>
      </c>
      <c r="D37" s="177">
        <v>185.09672979793635</v>
      </c>
      <c r="E37" s="206" t="s">
        <v>117</v>
      </c>
      <c r="F37" s="178">
        <v>4089</v>
      </c>
      <c r="G37" s="178">
        <f t="shared" si="17"/>
        <v>756860.52814376168</v>
      </c>
      <c r="H37" s="178">
        <v>682.95</v>
      </c>
      <c r="I37" s="178">
        <f t="shared" si="18"/>
        <v>126411.81161550064</v>
      </c>
      <c r="J37" s="178">
        <f t="shared" si="19"/>
        <v>883272.33975926228</v>
      </c>
      <c r="K37" s="207" t="s">
        <v>271</v>
      </c>
      <c r="L37" s="207" t="s">
        <v>272</v>
      </c>
      <c r="M37" s="12"/>
      <c r="N37" s="89">
        <v>4700</v>
      </c>
      <c r="O37" s="89">
        <v>785</v>
      </c>
      <c r="P37" s="111">
        <f t="shared" si="1"/>
        <v>611</v>
      </c>
      <c r="Q37" s="111">
        <f t="shared" si="2"/>
        <v>4089</v>
      </c>
      <c r="R37" s="111">
        <f t="shared" si="3"/>
        <v>102.05</v>
      </c>
      <c r="S37" s="117">
        <f t="shared" si="4"/>
        <v>682.95</v>
      </c>
      <c r="T37" s="12"/>
      <c r="U37" s="12"/>
      <c r="V37" s="12"/>
      <c r="W37" s="12"/>
      <c r="X37" s="12"/>
      <c r="Y37" s="12"/>
      <c r="Z37" s="12"/>
      <c r="AA37" s="12"/>
      <c r="AB37" s="12"/>
      <c r="AC37" s="12"/>
      <c r="AD37" s="12"/>
      <c r="AE37" s="12"/>
      <c r="AF37" s="12"/>
      <c r="AG37" s="12"/>
      <c r="AH37" s="12"/>
      <c r="AI37" s="12"/>
      <c r="AJ37" s="12"/>
      <c r="AK37" s="12"/>
      <c r="AL37" s="12"/>
    </row>
    <row r="38" spans="1:38" ht="23.25" customHeight="1">
      <c r="A38" s="172" t="s">
        <v>30</v>
      </c>
      <c r="B38" s="172"/>
      <c r="C38" s="174" t="s">
        <v>125</v>
      </c>
      <c r="D38" s="177">
        <v>10.312151616499444</v>
      </c>
      <c r="E38" s="206" t="s">
        <v>117</v>
      </c>
      <c r="F38" s="178">
        <v>3915</v>
      </c>
      <c r="G38" s="178">
        <f t="shared" si="17"/>
        <v>40372.073578595322</v>
      </c>
      <c r="H38" s="178">
        <v>669.9</v>
      </c>
      <c r="I38" s="178">
        <f t="shared" si="18"/>
        <v>6908.1103678929767</v>
      </c>
      <c r="J38" s="178">
        <f t="shared" si="19"/>
        <v>47280.183946488301</v>
      </c>
      <c r="K38" s="207" t="s">
        <v>271</v>
      </c>
      <c r="L38" s="207" t="s">
        <v>272</v>
      </c>
      <c r="M38" s="12"/>
      <c r="N38" s="89">
        <v>4500</v>
      </c>
      <c r="O38" s="89">
        <v>770</v>
      </c>
      <c r="P38" s="111">
        <f t="shared" si="1"/>
        <v>585</v>
      </c>
      <c r="Q38" s="111">
        <f t="shared" si="2"/>
        <v>3915</v>
      </c>
      <c r="R38" s="111">
        <f t="shared" si="3"/>
        <v>100.10000000000001</v>
      </c>
      <c r="S38" s="117">
        <f t="shared" si="4"/>
        <v>669.9</v>
      </c>
      <c r="T38" s="12"/>
      <c r="U38" s="12"/>
      <c r="V38" s="12"/>
      <c r="W38" s="12"/>
      <c r="X38" s="12"/>
      <c r="Y38" s="12"/>
      <c r="Z38" s="12"/>
      <c r="AA38" s="12"/>
      <c r="AB38" s="12"/>
      <c r="AC38" s="12"/>
      <c r="AD38" s="12"/>
      <c r="AE38" s="12"/>
      <c r="AF38" s="12"/>
      <c r="AG38" s="12"/>
      <c r="AH38" s="12"/>
      <c r="AI38" s="12"/>
      <c r="AJ38" s="12"/>
      <c r="AK38" s="12"/>
      <c r="AL38" s="12"/>
    </row>
    <row r="39" spans="1:38" s="61" customFormat="1" ht="58.9" customHeight="1">
      <c r="A39" s="206" t="s">
        <v>31</v>
      </c>
      <c r="B39" s="208" t="s">
        <v>35</v>
      </c>
      <c r="C39" s="209" t="s">
        <v>233</v>
      </c>
      <c r="D39" s="210">
        <f>7094/10.76</f>
        <v>659.29368029739783</v>
      </c>
      <c r="E39" s="206" t="s">
        <v>117</v>
      </c>
      <c r="F39" s="178">
        <v>5742</v>
      </c>
      <c r="G39" s="178">
        <f>F39*D39</f>
        <v>3785664.3122676583</v>
      </c>
      <c r="H39" s="178">
        <v>652.5</v>
      </c>
      <c r="I39" s="178">
        <f>H39*D39</f>
        <v>430189.12639405206</v>
      </c>
      <c r="J39" s="178">
        <f>I39+G39</f>
        <v>4215853.4386617104</v>
      </c>
      <c r="K39" s="211" t="s">
        <v>273</v>
      </c>
      <c r="L39" s="211" t="s">
        <v>268</v>
      </c>
      <c r="M39" s="60"/>
      <c r="N39" s="105">
        <v>6600</v>
      </c>
      <c r="O39" s="105">
        <v>750</v>
      </c>
      <c r="P39" s="111">
        <f t="shared" si="1"/>
        <v>858</v>
      </c>
      <c r="Q39" s="111">
        <f t="shared" si="2"/>
        <v>5742</v>
      </c>
      <c r="R39" s="111">
        <f t="shared" si="3"/>
        <v>97.5</v>
      </c>
      <c r="S39" s="117">
        <f t="shared" si="4"/>
        <v>652.5</v>
      </c>
      <c r="T39" s="60"/>
      <c r="U39" s="60"/>
      <c r="V39" s="60"/>
      <c r="W39" s="60"/>
      <c r="X39" s="60"/>
      <c r="Y39" s="60"/>
      <c r="Z39" s="60"/>
      <c r="AA39" s="60"/>
      <c r="AB39" s="60"/>
      <c r="AC39" s="60"/>
      <c r="AD39" s="60"/>
      <c r="AE39" s="60"/>
      <c r="AF39" s="60"/>
      <c r="AG39" s="60"/>
      <c r="AH39" s="60"/>
      <c r="AI39" s="60"/>
      <c r="AJ39" s="60"/>
      <c r="AK39" s="60"/>
      <c r="AL39" s="60"/>
    </row>
    <row r="40" spans="1:38" s="7" customFormat="1" ht="36.75" customHeight="1">
      <c r="A40" s="188"/>
      <c r="B40" s="188" t="s">
        <v>49</v>
      </c>
      <c r="C40" s="212" t="s">
        <v>50</v>
      </c>
      <c r="D40" s="189"/>
      <c r="E40" s="184"/>
      <c r="F40" s="198"/>
      <c r="G40" s="198"/>
      <c r="H40" s="198"/>
      <c r="I40" s="198"/>
      <c r="J40" s="189"/>
      <c r="K40" s="205"/>
      <c r="L40" s="205"/>
      <c r="M40" s="21"/>
      <c r="N40" s="102"/>
      <c r="O40" s="102"/>
      <c r="P40" s="111">
        <f t="shared" si="1"/>
        <v>0</v>
      </c>
      <c r="Q40" s="111">
        <f t="shared" si="2"/>
        <v>0</v>
      </c>
      <c r="R40" s="111">
        <f t="shared" si="3"/>
        <v>0</v>
      </c>
      <c r="S40" s="117">
        <f t="shared" si="4"/>
        <v>0</v>
      </c>
    </row>
    <row r="41" spans="1:38" s="22" customFormat="1" ht="23.25" customHeight="1">
      <c r="A41" s="188" t="s">
        <v>42</v>
      </c>
      <c r="B41" s="213"/>
      <c r="C41" s="214" t="s">
        <v>69</v>
      </c>
      <c r="D41" s="177">
        <v>17</v>
      </c>
      <c r="E41" s="172" t="str">
        <f t="shared" ref="E41:E42" si="20">IF(D41&gt;1,"Nos.","No.")</f>
        <v>Nos.</v>
      </c>
      <c r="F41" s="178">
        <v>417.6</v>
      </c>
      <c r="G41" s="178">
        <f t="shared" ref="G41:G42" si="21">F41*D41</f>
        <v>7099.2000000000007</v>
      </c>
      <c r="H41" s="178">
        <v>104.4</v>
      </c>
      <c r="I41" s="178">
        <f t="shared" ref="I41:I42" si="22">H41*D41</f>
        <v>1774.8000000000002</v>
      </c>
      <c r="J41" s="178">
        <f t="shared" ref="J41:J42" si="23">I41+G41</f>
        <v>8874</v>
      </c>
      <c r="K41" s="207" t="s">
        <v>274</v>
      </c>
      <c r="L41" s="207" t="s">
        <v>275</v>
      </c>
      <c r="N41" s="106">
        <v>480</v>
      </c>
      <c r="O41" s="106">
        <v>120</v>
      </c>
      <c r="P41" s="111">
        <f t="shared" si="1"/>
        <v>62.400000000000006</v>
      </c>
      <c r="Q41" s="111">
        <f t="shared" si="2"/>
        <v>417.6</v>
      </c>
      <c r="R41" s="111">
        <f t="shared" si="3"/>
        <v>15.600000000000001</v>
      </c>
      <c r="S41" s="117">
        <f t="shared" si="4"/>
        <v>104.4</v>
      </c>
    </row>
    <row r="42" spans="1:38" s="22" customFormat="1" ht="23.25" customHeight="1">
      <c r="A42" s="188" t="s">
        <v>43</v>
      </c>
      <c r="B42" s="213"/>
      <c r="C42" s="214" t="s">
        <v>70</v>
      </c>
      <c r="D42" s="177">
        <v>18</v>
      </c>
      <c r="E42" s="172" t="str">
        <f t="shared" si="20"/>
        <v>Nos.</v>
      </c>
      <c r="F42" s="178">
        <v>478.5</v>
      </c>
      <c r="G42" s="178">
        <f t="shared" si="21"/>
        <v>8613</v>
      </c>
      <c r="H42" s="178">
        <v>104.4</v>
      </c>
      <c r="I42" s="178">
        <f t="shared" si="22"/>
        <v>1879.2</v>
      </c>
      <c r="J42" s="178">
        <f t="shared" si="23"/>
        <v>10492.2</v>
      </c>
      <c r="K42" s="207" t="s">
        <v>274</v>
      </c>
      <c r="L42" s="207" t="s">
        <v>275</v>
      </c>
      <c r="N42" s="106">
        <v>550</v>
      </c>
      <c r="O42" s="106">
        <v>120</v>
      </c>
      <c r="P42" s="111">
        <f t="shared" si="1"/>
        <v>71.5</v>
      </c>
      <c r="Q42" s="111">
        <f t="shared" si="2"/>
        <v>478.5</v>
      </c>
      <c r="R42" s="111">
        <f t="shared" si="3"/>
        <v>15.600000000000001</v>
      </c>
      <c r="S42" s="117">
        <f t="shared" si="4"/>
        <v>104.4</v>
      </c>
    </row>
    <row r="43" spans="1:38" s="9" customFormat="1" ht="24.75" customHeight="1">
      <c r="A43" s="180"/>
      <c r="B43" s="181"/>
      <c r="C43" s="181" t="s">
        <v>39</v>
      </c>
      <c r="D43" s="180"/>
      <c r="E43" s="182"/>
      <c r="F43" s="180"/>
      <c r="G43" s="180"/>
      <c r="H43" s="180"/>
      <c r="I43" s="180"/>
      <c r="J43" s="180"/>
      <c r="K43" s="180"/>
      <c r="L43" s="180"/>
      <c r="M43" s="14"/>
      <c r="N43" s="100"/>
      <c r="O43" s="100"/>
      <c r="P43" s="111">
        <f t="shared" si="1"/>
        <v>0</v>
      </c>
      <c r="Q43" s="111">
        <f t="shared" si="2"/>
        <v>0</v>
      </c>
      <c r="R43" s="111">
        <f t="shared" si="3"/>
        <v>0</v>
      </c>
      <c r="S43" s="117">
        <f t="shared" si="4"/>
        <v>0</v>
      </c>
      <c r="T43" s="14"/>
      <c r="U43" s="14"/>
      <c r="V43" s="14"/>
      <c r="W43" s="14"/>
      <c r="X43" s="14"/>
      <c r="Y43" s="14"/>
      <c r="Z43" s="14"/>
      <c r="AA43" s="14"/>
      <c r="AB43" s="14"/>
      <c r="AC43" s="14"/>
      <c r="AD43" s="14"/>
      <c r="AE43" s="14"/>
      <c r="AF43" s="14"/>
      <c r="AG43" s="14"/>
      <c r="AH43" s="14"/>
      <c r="AI43" s="14"/>
      <c r="AJ43" s="14"/>
      <c r="AK43" s="14"/>
      <c r="AL43" s="14"/>
    </row>
    <row r="44" spans="1:38" ht="36.75" customHeight="1">
      <c r="A44" s="172"/>
      <c r="B44" s="172" t="s">
        <v>2</v>
      </c>
      <c r="C44" s="176" t="s">
        <v>115</v>
      </c>
      <c r="D44" s="172"/>
      <c r="E44" s="172"/>
      <c r="F44" s="175"/>
      <c r="G44" s="175"/>
      <c r="H44" s="175"/>
      <c r="I44" s="175"/>
      <c r="J44" s="175"/>
      <c r="K44" s="205"/>
      <c r="L44" s="205"/>
      <c r="M44" s="12"/>
      <c r="N44" s="89"/>
      <c r="O44" s="89"/>
      <c r="P44" s="111">
        <f t="shared" si="1"/>
        <v>0</v>
      </c>
      <c r="Q44" s="111">
        <f t="shared" si="2"/>
        <v>0</v>
      </c>
      <c r="R44" s="111">
        <f t="shared" si="3"/>
        <v>0</v>
      </c>
      <c r="S44" s="117">
        <f t="shared" si="4"/>
        <v>0</v>
      </c>
      <c r="T44" s="12"/>
      <c r="U44" s="12"/>
      <c r="V44" s="12"/>
      <c r="W44" s="12"/>
      <c r="X44" s="12"/>
      <c r="Y44" s="12"/>
      <c r="Z44" s="12"/>
      <c r="AA44" s="12"/>
      <c r="AB44" s="12"/>
      <c r="AC44" s="12"/>
      <c r="AD44" s="12"/>
      <c r="AE44" s="12"/>
      <c r="AF44" s="12"/>
      <c r="AG44" s="12"/>
      <c r="AH44" s="12"/>
      <c r="AI44" s="12"/>
      <c r="AJ44" s="12"/>
      <c r="AK44" s="12"/>
      <c r="AL44" s="12"/>
    </row>
    <row r="45" spans="1:38" s="61" customFormat="1" ht="22.5" customHeight="1">
      <c r="A45" s="206"/>
      <c r="B45" s="206"/>
      <c r="C45" s="215" t="s">
        <v>152</v>
      </c>
      <c r="D45" s="206"/>
      <c r="E45" s="206"/>
      <c r="F45" s="216"/>
      <c r="G45" s="216"/>
      <c r="H45" s="216"/>
      <c r="I45" s="216"/>
      <c r="J45" s="216"/>
      <c r="K45" s="211"/>
      <c r="L45" s="211"/>
      <c r="M45" s="60"/>
      <c r="N45" s="105"/>
      <c r="O45" s="105"/>
      <c r="P45" s="111">
        <f t="shared" si="1"/>
        <v>0</v>
      </c>
      <c r="Q45" s="111">
        <f t="shared" si="2"/>
        <v>0</v>
      </c>
      <c r="R45" s="111">
        <f t="shared" si="3"/>
        <v>0</v>
      </c>
      <c r="S45" s="117">
        <f t="shared" si="4"/>
        <v>0</v>
      </c>
      <c r="T45" s="60"/>
      <c r="U45" s="60"/>
      <c r="V45" s="60"/>
      <c r="W45" s="60"/>
      <c r="X45" s="60"/>
      <c r="Y45" s="60"/>
      <c r="Z45" s="60"/>
      <c r="AA45" s="60"/>
      <c r="AB45" s="60"/>
      <c r="AC45" s="60"/>
      <c r="AD45" s="60"/>
      <c r="AE45" s="60"/>
      <c r="AF45" s="60"/>
      <c r="AG45" s="60"/>
      <c r="AH45" s="60"/>
      <c r="AI45" s="60"/>
      <c r="AJ45" s="60"/>
      <c r="AK45" s="60"/>
      <c r="AL45" s="60"/>
    </row>
    <row r="46" spans="1:38" s="22" customFormat="1" ht="22.5" customHeight="1">
      <c r="A46" s="188" t="s">
        <v>41</v>
      </c>
      <c r="B46" s="213"/>
      <c r="C46" s="214" t="s">
        <v>71</v>
      </c>
      <c r="D46" s="177">
        <v>3</v>
      </c>
      <c r="E46" s="172" t="str">
        <f t="shared" ref="E46:E63" si="24">IF(D46&gt;1,"Nos.","No.")</f>
        <v>Nos.</v>
      </c>
      <c r="F46" s="178">
        <v>10875</v>
      </c>
      <c r="G46" s="178">
        <f t="shared" ref="G46:G50" si="25">F46*D46</f>
        <v>32625</v>
      </c>
      <c r="H46" s="178">
        <v>1740</v>
      </c>
      <c r="I46" s="178">
        <f t="shared" ref="I46:I50" si="26">H46*D46</f>
        <v>5220</v>
      </c>
      <c r="J46" s="178">
        <f t="shared" ref="J46:J50" si="27">I46+G46</f>
        <v>37845</v>
      </c>
      <c r="K46" s="387" t="s">
        <v>277</v>
      </c>
      <c r="L46" s="388" t="s">
        <v>278</v>
      </c>
      <c r="N46" s="106">
        <v>12500</v>
      </c>
      <c r="O46" s="106">
        <v>2000</v>
      </c>
      <c r="P46" s="111">
        <f t="shared" si="1"/>
        <v>1625</v>
      </c>
      <c r="Q46" s="111">
        <f t="shared" si="2"/>
        <v>10875</v>
      </c>
      <c r="R46" s="111">
        <f t="shared" si="3"/>
        <v>260</v>
      </c>
      <c r="S46" s="117">
        <f t="shared" si="4"/>
        <v>1740</v>
      </c>
    </row>
    <row r="47" spans="1:38" s="22" customFormat="1" ht="22.5" customHeight="1">
      <c r="A47" s="188" t="s">
        <v>34</v>
      </c>
      <c r="B47" s="213"/>
      <c r="C47" s="214" t="s">
        <v>72</v>
      </c>
      <c r="D47" s="177">
        <v>10</v>
      </c>
      <c r="E47" s="172" t="str">
        <f t="shared" si="24"/>
        <v>Nos.</v>
      </c>
      <c r="F47" s="178">
        <v>8613</v>
      </c>
      <c r="G47" s="178">
        <f t="shared" si="25"/>
        <v>86130</v>
      </c>
      <c r="H47" s="178">
        <v>1740</v>
      </c>
      <c r="I47" s="178">
        <f t="shared" si="26"/>
        <v>17400</v>
      </c>
      <c r="J47" s="178">
        <f t="shared" si="27"/>
        <v>103530</v>
      </c>
      <c r="K47" s="387"/>
      <c r="L47" s="388"/>
      <c r="N47" s="106">
        <v>9900</v>
      </c>
      <c r="O47" s="106">
        <v>2000</v>
      </c>
      <c r="P47" s="111">
        <f t="shared" si="1"/>
        <v>1287</v>
      </c>
      <c r="Q47" s="111">
        <f t="shared" si="2"/>
        <v>8613</v>
      </c>
      <c r="R47" s="111">
        <f t="shared" si="3"/>
        <v>260</v>
      </c>
      <c r="S47" s="117">
        <f t="shared" si="4"/>
        <v>1740</v>
      </c>
    </row>
    <row r="48" spans="1:38" s="22" customFormat="1" ht="22.5" customHeight="1">
      <c r="A48" s="188" t="s">
        <v>5</v>
      </c>
      <c r="B48" s="213"/>
      <c r="C48" s="214" t="s">
        <v>73</v>
      </c>
      <c r="D48" s="177">
        <v>1</v>
      </c>
      <c r="E48" s="172" t="str">
        <f t="shared" si="24"/>
        <v>No.</v>
      </c>
      <c r="F48" s="178">
        <v>6525</v>
      </c>
      <c r="G48" s="178">
        <f t="shared" si="25"/>
        <v>6525</v>
      </c>
      <c r="H48" s="178">
        <v>1740</v>
      </c>
      <c r="I48" s="178">
        <f t="shared" si="26"/>
        <v>1740</v>
      </c>
      <c r="J48" s="178">
        <f t="shared" si="27"/>
        <v>8265</v>
      </c>
      <c r="K48" s="387"/>
      <c r="L48" s="388"/>
      <c r="N48" s="106">
        <v>7500</v>
      </c>
      <c r="O48" s="106">
        <v>2000</v>
      </c>
      <c r="P48" s="111">
        <f t="shared" si="1"/>
        <v>975</v>
      </c>
      <c r="Q48" s="111">
        <f t="shared" si="2"/>
        <v>6525</v>
      </c>
      <c r="R48" s="111">
        <f t="shared" si="3"/>
        <v>260</v>
      </c>
      <c r="S48" s="117">
        <f t="shared" si="4"/>
        <v>1740</v>
      </c>
    </row>
    <row r="49" spans="1:38" s="22" customFormat="1" ht="22.5" customHeight="1">
      <c r="A49" s="188" t="s">
        <v>9</v>
      </c>
      <c r="B49" s="213"/>
      <c r="C49" s="214" t="s">
        <v>74</v>
      </c>
      <c r="D49" s="177">
        <v>2</v>
      </c>
      <c r="E49" s="172" t="str">
        <f t="shared" si="24"/>
        <v>Nos.</v>
      </c>
      <c r="F49" s="178">
        <v>6003</v>
      </c>
      <c r="G49" s="178">
        <f t="shared" si="25"/>
        <v>12006</v>
      </c>
      <c r="H49" s="178">
        <v>1305</v>
      </c>
      <c r="I49" s="178">
        <f t="shared" si="26"/>
        <v>2610</v>
      </c>
      <c r="J49" s="178">
        <f t="shared" si="27"/>
        <v>14616</v>
      </c>
      <c r="K49" s="387"/>
      <c r="L49" s="388"/>
      <c r="N49" s="106">
        <v>6900</v>
      </c>
      <c r="O49" s="106">
        <v>1500</v>
      </c>
      <c r="P49" s="111">
        <f t="shared" si="1"/>
        <v>897</v>
      </c>
      <c r="Q49" s="111">
        <f t="shared" si="2"/>
        <v>6003</v>
      </c>
      <c r="R49" s="111">
        <f t="shared" si="3"/>
        <v>195</v>
      </c>
      <c r="S49" s="117">
        <f t="shared" si="4"/>
        <v>1305</v>
      </c>
    </row>
    <row r="50" spans="1:38" s="22" customFormat="1" ht="22.5" customHeight="1">
      <c r="A50" s="188" t="s">
        <v>25</v>
      </c>
      <c r="B50" s="213"/>
      <c r="C50" s="214" t="s">
        <v>75</v>
      </c>
      <c r="D50" s="177">
        <v>1</v>
      </c>
      <c r="E50" s="172" t="str">
        <f t="shared" si="24"/>
        <v>No.</v>
      </c>
      <c r="F50" s="178">
        <v>3306</v>
      </c>
      <c r="G50" s="178">
        <f t="shared" si="25"/>
        <v>3306</v>
      </c>
      <c r="H50" s="178">
        <v>870</v>
      </c>
      <c r="I50" s="178">
        <f t="shared" si="26"/>
        <v>870</v>
      </c>
      <c r="J50" s="178">
        <f t="shared" si="27"/>
        <v>4176</v>
      </c>
      <c r="K50" s="387"/>
      <c r="L50" s="388"/>
      <c r="N50" s="106">
        <v>3800</v>
      </c>
      <c r="O50" s="106">
        <v>1000</v>
      </c>
      <c r="P50" s="111">
        <f t="shared" si="1"/>
        <v>494</v>
      </c>
      <c r="Q50" s="111">
        <f t="shared" si="2"/>
        <v>3306</v>
      </c>
      <c r="R50" s="111">
        <f t="shared" si="3"/>
        <v>130</v>
      </c>
      <c r="S50" s="117">
        <f t="shared" si="4"/>
        <v>870</v>
      </c>
    </row>
    <row r="51" spans="1:38" s="62" customFormat="1" ht="22.5" customHeight="1">
      <c r="A51" s="217"/>
      <c r="B51" s="206"/>
      <c r="C51" s="215" t="s">
        <v>153</v>
      </c>
      <c r="D51" s="206"/>
      <c r="E51" s="206"/>
      <c r="F51" s="218"/>
      <c r="G51" s="218"/>
      <c r="H51" s="218"/>
      <c r="I51" s="218"/>
      <c r="J51" s="219"/>
      <c r="K51" s="244"/>
      <c r="L51" s="244"/>
      <c r="N51" s="107"/>
      <c r="O51" s="107"/>
      <c r="P51" s="111">
        <f t="shared" si="1"/>
        <v>0</v>
      </c>
      <c r="Q51" s="111">
        <f t="shared" si="2"/>
        <v>0</v>
      </c>
      <c r="R51" s="111">
        <f t="shared" si="3"/>
        <v>0</v>
      </c>
      <c r="S51" s="117">
        <f t="shared" si="4"/>
        <v>0</v>
      </c>
    </row>
    <row r="52" spans="1:38" s="22" customFormat="1" ht="22.5" customHeight="1">
      <c r="A52" s="188" t="s">
        <v>27</v>
      </c>
      <c r="B52" s="213"/>
      <c r="C52" s="214" t="s">
        <v>73</v>
      </c>
      <c r="D52" s="177">
        <v>1</v>
      </c>
      <c r="E52" s="172" t="str">
        <f t="shared" si="24"/>
        <v>No.</v>
      </c>
      <c r="F52" s="178">
        <v>5394</v>
      </c>
      <c r="G52" s="178">
        <f t="shared" ref="G52:G55" si="28">F52*D52</f>
        <v>5394</v>
      </c>
      <c r="H52" s="178">
        <v>870</v>
      </c>
      <c r="I52" s="178">
        <f t="shared" ref="I52:I55" si="29">H52*D52</f>
        <v>870</v>
      </c>
      <c r="J52" s="178">
        <f t="shared" ref="J52:J55" si="30">I52+G52</f>
        <v>6264</v>
      </c>
      <c r="K52" s="387" t="s">
        <v>277</v>
      </c>
      <c r="L52" s="388" t="s">
        <v>278</v>
      </c>
      <c r="N52" s="106">
        <v>6200</v>
      </c>
      <c r="O52" s="106">
        <v>1000</v>
      </c>
      <c r="P52" s="111">
        <f t="shared" si="1"/>
        <v>806</v>
      </c>
      <c r="Q52" s="111">
        <f t="shared" si="2"/>
        <v>5394</v>
      </c>
      <c r="R52" s="111">
        <f t="shared" si="3"/>
        <v>130</v>
      </c>
      <c r="S52" s="117">
        <f t="shared" si="4"/>
        <v>870</v>
      </c>
    </row>
    <row r="53" spans="1:38" ht="22.5" customHeight="1">
      <c r="A53" s="172" t="s">
        <v>30</v>
      </c>
      <c r="B53" s="213"/>
      <c r="C53" s="214" t="s">
        <v>76</v>
      </c>
      <c r="D53" s="177">
        <v>1</v>
      </c>
      <c r="E53" s="172" t="str">
        <f t="shared" si="24"/>
        <v>No.</v>
      </c>
      <c r="F53" s="178">
        <v>108750</v>
      </c>
      <c r="G53" s="178">
        <f t="shared" si="28"/>
        <v>108750</v>
      </c>
      <c r="H53" s="178">
        <v>6090</v>
      </c>
      <c r="I53" s="178">
        <f t="shared" si="29"/>
        <v>6090</v>
      </c>
      <c r="J53" s="178">
        <f t="shared" si="30"/>
        <v>114840</v>
      </c>
      <c r="K53" s="387"/>
      <c r="L53" s="388"/>
      <c r="M53" s="12"/>
      <c r="N53" s="89">
        <v>125000</v>
      </c>
      <c r="O53" s="89">
        <v>7000</v>
      </c>
      <c r="P53" s="111">
        <f t="shared" si="1"/>
        <v>16250</v>
      </c>
      <c r="Q53" s="111">
        <f t="shared" si="2"/>
        <v>108750</v>
      </c>
      <c r="R53" s="111">
        <f t="shared" si="3"/>
        <v>910</v>
      </c>
      <c r="S53" s="117">
        <f t="shared" si="4"/>
        <v>6090</v>
      </c>
      <c r="T53" s="12"/>
      <c r="U53" s="12"/>
      <c r="V53" s="12"/>
      <c r="W53" s="12"/>
      <c r="X53" s="12"/>
      <c r="Y53" s="12"/>
      <c r="Z53" s="12"/>
      <c r="AA53" s="12"/>
      <c r="AB53" s="12"/>
      <c r="AC53" s="12"/>
      <c r="AD53" s="12"/>
      <c r="AE53" s="12"/>
      <c r="AF53" s="12"/>
      <c r="AG53" s="12"/>
      <c r="AH53" s="12"/>
      <c r="AI53" s="12"/>
      <c r="AJ53" s="12"/>
      <c r="AK53" s="12"/>
      <c r="AL53" s="12"/>
    </row>
    <row r="54" spans="1:38" ht="22.5" customHeight="1">
      <c r="A54" s="172" t="s">
        <v>31</v>
      </c>
      <c r="B54" s="213"/>
      <c r="C54" s="214" t="s">
        <v>77</v>
      </c>
      <c r="D54" s="177">
        <v>2</v>
      </c>
      <c r="E54" s="172" t="str">
        <f t="shared" si="24"/>
        <v>Nos.</v>
      </c>
      <c r="F54" s="178">
        <v>106140</v>
      </c>
      <c r="G54" s="178">
        <f t="shared" si="28"/>
        <v>212280</v>
      </c>
      <c r="H54" s="178">
        <v>6090</v>
      </c>
      <c r="I54" s="178">
        <f t="shared" si="29"/>
        <v>12180</v>
      </c>
      <c r="J54" s="178">
        <f t="shared" si="30"/>
        <v>224460</v>
      </c>
      <c r="K54" s="387"/>
      <c r="L54" s="388"/>
      <c r="M54" s="12" t="s">
        <v>277</v>
      </c>
      <c r="N54" s="89">
        <v>122000</v>
      </c>
      <c r="O54" s="89">
        <v>7000</v>
      </c>
      <c r="P54" s="111">
        <f t="shared" si="1"/>
        <v>15860</v>
      </c>
      <c r="Q54" s="111">
        <f t="shared" si="2"/>
        <v>106140</v>
      </c>
      <c r="R54" s="111">
        <f t="shared" si="3"/>
        <v>910</v>
      </c>
      <c r="S54" s="117">
        <f t="shared" si="4"/>
        <v>6090</v>
      </c>
      <c r="T54" s="12"/>
      <c r="U54" s="12"/>
      <c r="V54" s="12"/>
      <c r="W54" s="12"/>
      <c r="X54" s="12"/>
      <c r="Y54" s="12"/>
      <c r="Z54" s="12"/>
      <c r="AA54" s="12"/>
      <c r="AB54" s="12"/>
      <c r="AC54" s="12"/>
      <c r="AD54" s="12"/>
      <c r="AE54" s="12"/>
      <c r="AF54" s="12"/>
      <c r="AG54" s="12"/>
      <c r="AH54" s="12"/>
      <c r="AI54" s="12"/>
      <c r="AJ54" s="12"/>
      <c r="AK54" s="12"/>
      <c r="AL54" s="12"/>
    </row>
    <row r="55" spans="1:38" ht="22.5" customHeight="1">
      <c r="A55" s="172" t="s">
        <v>42</v>
      </c>
      <c r="B55" s="213"/>
      <c r="C55" s="214" t="s">
        <v>247</v>
      </c>
      <c r="D55" s="177">
        <v>1</v>
      </c>
      <c r="E55" s="172" t="str">
        <f t="shared" ref="E55" si="31">IF(D55&gt;1,"Nos.","No.")</f>
        <v>No.</v>
      </c>
      <c r="F55" s="178">
        <v>12963</v>
      </c>
      <c r="G55" s="178">
        <f t="shared" si="28"/>
        <v>12963</v>
      </c>
      <c r="H55" s="178">
        <v>870</v>
      </c>
      <c r="I55" s="178">
        <f t="shared" si="29"/>
        <v>870</v>
      </c>
      <c r="J55" s="178">
        <f t="shared" si="30"/>
        <v>13833</v>
      </c>
      <c r="K55" s="387"/>
      <c r="L55" s="388"/>
      <c r="M55" s="12"/>
      <c r="N55" s="89">
        <v>14900</v>
      </c>
      <c r="O55" s="89">
        <v>1000</v>
      </c>
      <c r="P55" s="111">
        <f t="shared" si="1"/>
        <v>1937</v>
      </c>
      <c r="Q55" s="111">
        <f t="shared" si="2"/>
        <v>12963</v>
      </c>
      <c r="R55" s="111">
        <f t="shared" si="3"/>
        <v>130</v>
      </c>
      <c r="S55" s="117">
        <f t="shared" si="4"/>
        <v>870</v>
      </c>
      <c r="T55" s="12"/>
      <c r="U55" s="12"/>
      <c r="V55" s="12"/>
      <c r="W55" s="12"/>
      <c r="X55" s="12"/>
      <c r="Y55" s="12"/>
      <c r="Z55" s="12"/>
      <c r="AA55" s="12"/>
      <c r="AB55" s="12"/>
      <c r="AC55" s="12"/>
      <c r="AD55" s="12"/>
      <c r="AE55" s="12"/>
      <c r="AF55" s="12"/>
      <c r="AG55" s="12"/>
      <c r="AH55" s="12"/>
      <c r="AI55" s="12"/>
      <c r="AJ55" s="12"/>
      <c r="AK55" s="12"/>
      <c r="AL55" s="12"/>
    </row>
    <row r="56" spans="1:38" s="62" customFormat="1" ht="22.5" customHeight="1">
      <c r="A56" s="217"/>
      <c r="B56" s="206"/>
      <c r="C56" s="215" t="s">
        <v>154</v>
      </c>
      <c r="D56" s="206"/>
      <c r="E56" s="206"/>
      <c r="F56" s="218"/>
      <c r="G56" s="218"/>
      <c r="H56" s="218"/>
      <c r="I56" s="218"/>
      <c r="J56" s="219"/>
      <c r="K56" s="387"/>
      <c r="L56" s="388"/>
      <c r="N56" s="107"/>
      <c r="O56" s="107"/>
      <c r="P56" s="111">
        <f t="shared" si="1"/>
        <v>0</v>
      </c>
      <c r="Q56" s="111">
        <f t="shared" si="2"/>
        <v>0</v>
      </c>
      <c r="R56" s="111">
        <f t="shared" si="3"/>
        <v>0</v>
      </c>
      <c r="S56" s="117">
        <f t="shared" si="4"/>
        <v>0</v>
      </c>
    </row>
    <row r="57" spans="1:38" s="22" customFormat="1" ht="22.5" customHeight="1">
      <c r="A57" s="188" t="s">
        <v>43</v>
      </c>
      <c r="B57" s="213"/>
      <c r="C57" s="214" t="s">
        <v>78</v>
      </c>
      <c r="D57" s="177">
        <v>2</v>
      </c>
      <c r="E57" s="172" t="str">
        <f t="shared" si="24"/>
        <v>Nos.</v>
      </c>
      <c r="F57" s="178">
        <v>6699</v>
      </c>
      <c r="G57" s="178">
        <f t="shared" ref="G57:G60" si="32">F57*D57</f>
        <v>13398</v>
      </c>
      <c r="H57" s="178">
        <v>870</v>
      </c>
      <c r="I57" s="178">
        <f t="shared" ref="I57:I60" si="33">H57*D57</f>
        <v>1740</v>
      </c>
      <c r="J57" s="178">
        <f t="shared" ref="J57:J60" si="34">I57+G57</f>
        <v>15138</v>
      </c>
      <c r="K57" s="387" t="s">
        <v>277</v>
      </c>
      <c r="L57" s="388" t="s">
        <v>278</v>
      </c>
      <c r="N57" s="106">
        <v>7700</v>
      </c>
      <c r="O57" s="106">
        <v>1000</v>
      </c>
      <c r="P57" s="111">
        <f t="shared" si="1"/>
        <v>1001</v>
      </c>
      <c r="Q57" s="111">
        <f t="shared" si="2"/>
        <v>6699</v>
      </c>
      <c r="R57" s="111">
        <f t="shared" si="3"/>
        <v>130</v>
      </c>
      <c r="S57" s="117">
        <f t="shared" si="4"/>
        <v>870</v>
      </c>
    </row>
    <row r="58" spans="1:38" s="22" customFormat="1" ht="22.5" customHeight="1">
      <c r="A58" s="188" t="s">
        <v>44</v>
      </c>
      <c r="B58" s="213"/>
      <c r="C58" s="214" t="s">
        <v>79</v>
      </c>
      <c r="D58" s="177">
        <v>4</v>
      </c>
      <c r="E58" s="172" t="str">
        <f t="shared" si="24"/>
        <v>Nos.</v>
      </c>
      <c r="F58" s="178">
        <v>6003</v>
      </c>
      <c r="G58" s="178">
        <f t="shared" si="32"/>
        <v>24012</v>
      </c>
      <c r="H58" s="178">
        <v>870</v>
      </c>
      <c r="I58" s="178">
        <f t="shared" si="33"/>
        <v>3480</v>
      </c>
      <c r="J58" s="178">
        <f t="shared" si="34"/>
        <v>27492</v>
      </c>
      <c r="K58" s="387"/>
      <c r="L58" s="388"/>
      <c r="N58" s="106">
        <v>6900</v>
      </c>
      <c r="O58" s="106">
        <v>1000</v>
      </c>
      <c r="P58" s="111">
        <f t="shared" si="1"/>
        <v>897</v>
      </c>
      <c r="Q58" s="111">
        <f t="shared" si="2"/>
        <v>6003</v>
      </c>
      <c r="R58" s="111">
        <f t="shared" si="3"/>
        <v>130</v>
      </c>
      <c r="S58" s="117">
        <f t="shared" si="4"/>
        <v>870</v>
      </c>
    </row>
    <row r="59" spans="1:38" s="22" customFormat="1" ht="22.5" customHeight="1">
      <c r="A59" s="188" t="s">
        <v>149</v>
      </c>
      <c r="B59" s="213"/>
      <c r="C59" s="214" t="s">
        <v>80</v>
      </c>
      <c r="D59" s="177">
        <v>1</v>
      </c>
      <c r="E59" s="172" t="str">
        <f t="shared" si="24"/>
        <v>No.</v>
      </c>
      <c r="F59" s="178">
        <v>3306</v>
      </c>
      <c r="G59" s="178">
        <f t="shared" si="32"/>
        <v>3306</v>
      </c>
      <c r="H59" s="178">
        <v>870</v>
      </c>
      <c r="I59" s="178">
        <f t="shared" si="33"/>
        <v>870</v>
      </c>
      <c r="J59" s="178">
        <f t="shared" si="34"/>
        <v>4176</v>
      </c>
      <c r="K59" s="387"/>
      <c r="L59" s="388"/>
      <c r="N59" s="106">
        <v>3800</v>
      </c>
      <c r="O59" s="106">
        <v>1000</v>
      </c>
      <c r="P59" s="111">
        <f t="shared" si="1"/>
        <v>494</v>
      </c>
      <c r="Q59" s="111">
        <f t="shared" si="2"/>
        <v>3306</v>
      </c>
      <c r="R59" s="111">
        <f t="shared" si="3"/>
        <v>130</v>
      </c>
      <c r="S59" s="117">
        <f t="shared" si="4"/>
        <v>870</v>
      </c>
    </row>
    <row r="60" spans="1:38" s="22" customFormat="1" ht="22.5" customHeight="1">
      <c r="A60" s="188" t="s">
        <v>45</v>
      </c>
      <c r="B60" s="213"/>
      <c r="C60" s="214" t="s">
        <v>116</v>
      </c>
      <c r="D60" s="177">
        <v>1</v>
      </c>
      <c r="E60" s="172" t="str">
        <f t="shared" si="24"/>
        <v>No.</v>
      </c>
      <c r="F60" s="178">
        <v>12006</v>
      </c>
      <c r="G60" s="178">
        <f t="shared" si="32"/>
        <v>12006</v>
      </c>
      <c r="H60" s="178">
        <v>870</v>
      </c>
      <c r="I60" s="178">
        <f t="shared" si="33"/>
        <v>870</v>
      </c>
      <c r="J60" s="178">
        <f t="shared" si="34"/>
        <v>12876</v>
      </c>
      <c r="K60" s="387"/>
      <c r="L60" s="388"/>
      <c r="N60" s="106">
        <v>13800</v>
      </c>
      <c r="O60" s="106">
        <v>1000</v>
      </c>
      <c r="P60" s="111">
        <f t="shared" si="1"/>
        <v>1794</v>
      </c>
      <c r="Q60" s="111">
        <f t="shared" si="2"/>
        <v>12006</v>
      </c>
      <c r="R60" s="111">
        <f t="shared" si="3"/>
        <v>130</v>
      </c>
      <c r="S60" s="117">
        <f t="shared" si="4"/>
        <v>870</v>
      </c>
    </row>
    <row r="61" spans="1:38" s="61" customFormat="1" ht="22.5" customHeight="1">
      <c r="A61" s="206"/>
      <c r="B61" s="220"/>
      <c r="C61" s="215" t="s">
        <v>155</v>
      </c>
      <c r="D61" s="221"/>
      <c r="E61" s="206"/>
      <c r="F61" s="216"/>
      <c r="G61" s="216"/>
      <c r="H61" s="216"/>
      <c r="I61" s="216"/>
      <c r="J61" s="216"/>
      <c r="K61" s="387"/>
      <c r="L61" s="388"/>
      <c r="M61" s="60"/>
      <c r="N61" s="105"/>
      <c r="O61" s="105"/>
      <c r="P61" s="111">
        <f t="shared" si="1"/>
        <v>0</v>
      </c>
      <c r="Q61" s="111">
        <f t="shared" si="2"/>
        <v>0</v>
      </c>
      <c r="R61" s="111">
        <f t="shared" si="3"/>
        <v>0</v>
      </c>
      <c r="S61" s="117">
        <f t="shared" si="4"/>
        <v>0</v>
      </c>
      <c r="T61" s="60"/>
      <c r="U61" s="60"/>
      <c r="V61" s="60"/>
      <c r="W61" s="60"/>
      <c r="X61" s="60"/>
      <c r="Y61" s="60"/>
      <c r="Z61" s="60"/>
      <c r="AA61" s="60"/>
      <c r="AB61" s="60"/>
      <c r="AC61" s="60"/>
      <c r="AD61" s="60"/>
      <c r="AE61" s="60"/>
      <c r="AF61" s="60"/>
      <c r="AG61" s="60"/>
      <c r="AH61" s="60"/>
      <c r="AI61" s="60"/>
      <c r="AJ61" s="60"/>
      <c r="AK61" s="60"/>
      <c r="AL61" s="60"/>
    </row>
    <row r="62" spans="1:38" s="22" customFormat="1" ht="22.5" customHeight="1">
      <c r="A62" s="188" t="s">
        <v>46</v>
      </c>
      <c r="B62" s="213"/>
      <c r="C62" s="214" t="s">
        <v>81</v>
      </c>
      <c r="D62" s="222">
        <v>1</v>
      </c>
      <c r="E62" s="172" t="str">
        <f t="shared" si="24"/>
        <v>No.</v>
      </c>
      <c r="F62" s="178">
        <v>7134</v>
      </c>
      <c r="G62" s="178">
        <f t="shared" ref="G62:G63" si="35">F62*D62</f>
        <v>7134</v>
      </c>
      <c r="H62" s="178">
        <v>870</v>
      </c>
      <c r="I62" s="178">
        <f t="shared" ref="I62:I63" si="36">H62*D62</f>
        <v>870</v>
      </c>
      <c r="J62" s="178">
        <f t="shared" ref="J62:J63" si="37">I62+G62</f>
        <v>8004</v>
      </c>
      <c r="K62" s="245"/>
      <c r="L62" s="245"/>
      <c r="N62" s="106">
        <v>8200</v>
      </c>
      <c r="O62" s="106">
        <v>1000</v>
      </c>
      <c r="P62" s="111">
        <f t="shared" si="1"/>
        <v>1066</v>
      </c>
      <c r="Q62" s="111">
        <f t="shared" si="2"/>
        <v>7134</v>
      </c>
      <c r="R62" s="111">
        <f t="shared" si="3"/>
        <v>130</v>
      </c>
      <c r="S62" s="117">
        <f t="shared" si="4"/>
        <v>870</v>
      </c>
    </row>
    <row r="63" spans="1:38" s="22" customFormat="1" ht="22.5" customHeight="1">
      <c r="A63" s="188" t="s">
        <v>47</v>
      </c>
      <c r="B63" s="213"/>
      <c r="C63" s="214" t="s">
        <v>82</v>
      </c>
      <c r="D63" s="222">
        <v>2</v>
      </c>
      <c r="E63" s="172" t="str">
        <f t="shared" si="24"/>
        <v>Nos.</v>
      </c>
      <c r="F63" s="178">
        <v>8613</v>
      </c>
      <c r="G63" s="178">
        <f t="shared" si="35"/>
        <v>17226</v>
      </c>
      <c r="H63" s="178">
        <v>870</v>
      </c>
      <c r="I63" s="178">
        <f t="shared" si="36"/>
        <v>1740</v>
      </c>
      <c r="J63" s="178">
        <f t="shared" si="37"/>
        <v>18966</v>
      </c>
      <c r="K63" s="245" t="s">
        <v>277</v>
      </c>
      <c r="L63" s="245" t="s">
        <v>278</v>
      </c>
      <c r="N63" s="106">
        <v>9900</v>
      </c>
      <c r="O63" s="106">
        <v>1000</v>
      </c>
      <c r="P63" s="111">
        <f t="shared" si="1"/>
        <v>1287</v>
      </c>
      <c r="Q63" s="111">
        <f t="shared" si="2"/>
        <v>8613</v>
      </c>
      <c r="R63" s="111">
        <f t="shared" si="3"/>
        <v>130</v>
      </c>
      <c r="S63" s="117">
        <f t="shared" si="4"/>
        <v>870</v>
      </c>
    </row>
    <row r="64" spans="1:38" s="9" customFormat="1" ht="24.75" customHeight="1">
      <c r="A64" s="180"/>
      <c r="B64" s="181"/>
      <c r="C64" s="181" t="s">
        <v>51</v>
      </c>
      <c r="D64" s="180"/>
      <c r="E64" s="182"/>
      <c r="F64" s="180"/>
      <c r="G64" s="180"/>
      <c r="H64" s="180"/>
      <c r="I64" s="180"/>
      <c r="J64" s="180"/>
      <c r="K64" s="180"/>
      <c r="L64" s="180"/>
      <c r="M64" s="14"/>
      <c r="N64" s="100"/>
      <c r="O64" s="100"/>
      <c r="P64" s="111">
        <f t="shared" si="1"/>
        <v>0</v>
      </c>
      <c r="Q64" s="111">
        <f t="shared" si="2"/>
        <v>0</v>
      </c>
      <c r="R64" s="111">
        <f t="shared" si="3"/>
        <v>0</v>
      </c>
      <c r="S64" s="117">
        <f t="shared" si="4"/>
        <v>0</v>
      </c>
      <c r="T64" s="14"/>
      <c r="U64" s="14"/>
      <c r="V64" s="14"/>
      <c r="W64" s="14"/>
      <c r="X64" s="14"/>
      <c r="Y64" s="14"/>
      <c r="Z64" s="14"/>
      <c r="AA64" s="14"/>
      <c r="AB64" s="14"/>
      <c r="AC64" s="14"/>
      <c r="AD64" s="14"/>
      <c r="AE64" s="14"/>
      <c r="AF64" s="14"/>
      <c r="AG64" s="14"/>
      <c r="AH64" s="14"/>
      <c r="AI64" s="14"/>
      <c r="AJ64" s="14"/>
      <c r="AK64" s="14"/>
      <c r="AL64" s="14"/>
    </row>
    <row r="65" spans="1:38" s="61" customFormat="1" ht="27.75" customHeight="1">
      <c r="A65" s="206"/>
      <c r="B65" s="220"/>
      <c r="C65" s="215" t="s">
        <v>156</v>
      </c>
      <c r="D65" s="221"/>
      <c r="E65" s="206"/>
      <c r="F65" s="216"/>
      <c r="G65" s="216"/>
      <c r="H65" s="216"/>
      <c r="I65" s="216"/>
      <c r="J65" s="216"/>
      <c r="K65" s="246"/>
      <c r="L65" s="246"/>
      <c r="M65" s="60"/>
      <c r="N65" s="105"/>
      <c r="O65" s="105"/>
      <c r="P65" s="111">
        <f t="shared" si="1"/>
        <v>0</v>
      </c>
      <c r="Q65" s="111">
        <f t="shared" si="2"/>
        <v>0</v>
      </c>
      <c r="R65" s="111">
        <f t="shared" si="3"/>
        <v>0</v>
      </c>
      <c r="S65" s="117">
        <f t="shared" si="4"/>
        <v>0</v>
      </c>
      <c r="T65" s="60"/>
      <c r="U65" s="60"/>
      <c r="V65" s="60"/>
      <c r="W65" s="60"/>
      <c r="X65" s="60"/>
      <c r="Y65" s="60"/>
      <c r="Z65" s="60"/>
      <c r="AA65" s="60"/>
      <c r="AB65" s="60"/>
      <c r="AC65" s="60"/>
      <c r="AD65" s="60"/>
      <c r="AE65" s="60"/>
      <c r="AF65" s="60"/>
      <c r="AG65" s="60"/>
      <c r="AH65" s="60"/>
      <c r="AI65" s="60"/>
      <c r="AJ65" s="60"/>
      <c r="AK65" s="60"/>
      <c r="AL65" s="60"/>
    </row>
    <row r="66" spans="1:38" s="22" customFormat="1" ht="27.75" customHeight="1">
      <c r="A66" s="188" t="s">
        <v>41</v>
      </c>
      <c r="B66" s="213"/>
      <c r="C66" s="214" t="s">
        <v>78</v>
      </c>
      <c r="D66" s="222">
        <v>2</v>
      </c>
      <c r="E66" s="172" t="str">
        <f t="shared" ref="E66:E70" si="38">IF(D66&gt;1,"Nos.","No.")</f>
        <v>Nos.</v>
      </c>
      <c r="F66" s="178">
        <v>6525</v>
      </c>
      <c r="G66" s="178">
        <f>F66*D66</f>
        <v>13050</v>
      </c>
      <c r="H66" s="178">
        <v>870</v>
      </c>
      <c r="I66" s="178">
        <f>H66*D66</f>
        <v>1740</v>
      </c>
      <c r="J66" s="178">
        <f>I66+G66</f>
        <v>14790</v>
      </c>
      <c r="K66" s="245" t="s">
        <v>277</v>
      </c>
      <c r="L66" s="245" t="s">
        <v>278</v>
      </c>
      <c r="N66" s="106">
        <v>7500</v>
      </c>
      <c r="O66" s="106">
        <v>1000</v>
      </c>
      <c r="P66" s="111">
        <f t="shared" si="1"/>
        <v>975</v>
      </c>
      <c r="Q66" s="111">
        <f t="shared" si="2"/>
        <v>6525</v>
      </c>
      <c r="R66" s="111">
        <f t="shared" si="3"/>
        <v>130</v>
      </c>
      <c r="S66" s="117">
        <f t="shared" si="4"/>
        <v>870</v>
      </c>
    </row>
    <row r="67" spans="1:38" s="62" customFormat="1" ht="27.75" customHeight="1">
      <c r="A67" s="217"/>
      <c r="B67" s="220"/>
      <c r="C67" s="215" t="s">
        <v>157</v>
      </c>
      <c r="D67" s="221"/>
      <c r="E67" s="206"/>
      <c r="F67" s="218"/>
      <c r="G67" s="218"/>
      <c r="H67" s="218"/>
      <c r="I67" s="218"/>
      <c r="J67" s="219"/>
      <c r="K67" s="90"/>
      <c r="L67" s="90"/>
      <c r="N67" s="107"/>
      <c r="O67" s="107"/>
      <c r="P67" s="111">
        <f t="shared" si="1"/>
        <v>0</v>
      </c>
      <c r="Q67" s="111">
        <f t="shared" si="2"/>
        <v>0</v>
      </c>
      <c r="R67" s="111">
        <f t="shared" si="3"/>
        <v>0</v>
      </c>
      <c r="S67" s="117">
        <f t="shared" si="4"/>
        <v>0</v>
      </c>
    </row>
    <row r="68" spans="1:38" s="22" customFormat="1" ht="27.75" customHeight="1">
      <c r="A68" s="188" t="s">
        <v>34</v>
      </c>
      <c r="B68" s="213"/>
      <c r="C68" s="214" t="s">
        <v>83</v>
      </c>
      <c r="D68" s="222">
        <v>8</v>
      </c>
      <c r="E68" s="172" t="str">
        <f t="shared" si="38"/>
        <v>Nos.</v>
      </c>
      <c r="F68" s="178">
        <v>3306</v>
      </c>
      <c r="G68" s="178">
        <f>F68*D68</f>
        <v>26448</v>
      </c>
      <c r="H68" s="178">
        <v>870</v>
      </c>
      <c r="I68" s="178">
        <f>H68*D68</f>
        <v>6960</v>
      </c>
      <c r="J68" s="178">
        <f>I68+G68</f>
        <v>33408</v>
      </c>
      <c r="K68" s="245" t="s">
        <v>277</v>
      </c>
      <c r="L68" s="245" t="s">
        <v>278</v>
      </c>
      <c r="N68" s="106">
        <v>3800</v>
      </c>
      <c r="O68" s="106">
        <v>1000</v>
      </c>
      <c r="P68" s="111">
        <f t="shared" si="1"/>
        <v>494</v>
      </c>
      <c r="Q68" s="111">
        <f t="shared" si="2"/>
        <v>3306</v>
      </c>
      <c r="R68" s="111">
        <f t="shared" si="3"/>
        <v>130</v>
      </c>
      <c r="S68" s="117">
        <f t="shared" si="4"/>
        <v>870</v>
      </c>
    </row>
    <row r="69" spans="1:38" s="62" customFormat="1" ht="27.75" customHeight="1">
      <c r="A69" s="217"/>
      <c r="B69" s="220"/>
      <c r="C69" s="215" t="s">
        <v>158</v>
      </c>
      <c r="D69" s="221"/>
      <c r="E69" s="206"/>
      <c r="F69" s="218"/>
      <c r="G69" s="218"/>
      <c r="H69" s="218"/>
      <c r="I69" s="218"/>
      <c r="J69" s="219"/>
      <c r="K69" s="90"/>
      <c r="L69" s="90"/>
      <c r="N69" s="107"/>
      <c r="O69" s="107"/>
      <c r="P69" s="111">
        <f t="shared" si="1"/>
        <v>0</v>
      </c>
      <c r="Q69" s="111">
        <f t="shared" si="2"/>
        <v>0</v>
      </c>
      <c r="R69" s="111">
        <f t="shared" si="3"/>
        <v>0</v>
      </c>
      <c r="S69" s="117">
        <f t="shared" si="4"/>
        <v>0</v>
      </c>
    </row>
    <row r="70" spans="1:38" s="22" customFormat="1" ht="27.75" customHeight="1">
      <c r="A70" s="188" t="s">
        <v>5</v>
      </c>
      <c r="B70" s="213"/>
      <c r="C70" s="214" t="s">
        <v>114</v>
      </c>
      <c r="D70" s="222">
        <v>1</v>
      </c>
      <c r="E70" s="172" t="str">
        <f t="shared" si="38"/>
        <v>No.</v>
      </c>
      <c r="F70" s="178">
        <v>2436</v>
      </c>
      <c r="G70" s="178">
        <f>F70*D70</f>
        <v>2436</v>
      </c>
      <c r="H70" s="178">
        <v>870</v>
      </c>
      <c r="I70" s="178">
        <f>H70*D70</f>
        <v>870</v>
      </c>
      <c r="J70" s="178">
        <f>I70+G70</f>
        <v>3306</v>
      </c>
      <c r="K70" s="245" t="s">
        <v>277</v>
      </c>
      <c r="L70" s="245" t="s">
        <v>278</v>
      </c>
      <c r="N70" s="106">
        <v>2800</v>
      </c>
      <c r="O70" s="106">
        <v>1000</v>
      </c>
      <c r="P70" s="111">
        <f t="shared" si="1"/>
        <v>364</v>
      </c>
      <c r="Q70" s="111">
        <f t="shared" si="2"/>
        <v>2436</v>
      </c>
      <c r="R70" s="111">
        <f t="shared" si="3"/>
        <v>130</v>
      </c>
      <c r="S70" s="117">
        <f t="shared" si="4"/>
        <v>870</v>
      </c>
    </row>
    <row r="71" spans="1:38" s="61" customFormat="1" ht="27.75" customHeight="1">
      <c r="A71" s="206"/>
      <c r="B71" s="206"/>
      <c r="C71" s="215" t="s">
        <v>62</v>
      </c>
      <c r="D71" s="206"/>
      <c r="E71" s="206"/>
      <c r="F71" s="216"/>
      <c r="G71" s="216"/>
      <c r="H71" s="216"/>
      <c r="I71" s="216"/>
      <c r="J71" s="216"/>
      <c r="K71" s="246"/>
      <c r="L71" s="246"/>
      <c r="M71" s="60"/>
      <c r="N71" s="105"/>
      <c r="O71" s="105"/>
      <c r="P71" s="111">
        <f t="shared" si="1"/>
        <v>0</v>
      </c>
      <c r="Q71" s="111">
        <f t="shared" si="2"/>
        <v>0</v>
      </c>
      <c r="R71" s="111">
        <f t="shared" si="3"/>
        <v>0</v>
      </c>
      <c r="S71" s="117">
        <f t="shared" si="4"/>
        <v>0</v>
      </c>
      <c r="T71" s="60"/>
      <c r="U71" s="60"/>
      <c r="V71" s="60"/>
      <c r="W71" s="60"/>
      <c r="X71" s="60"/>
      <c r="Y71" s="60"/>
      <c r="Z71" s="60"/>
      <c r="AA71" s="60"/>
      <c r="AB71" s="60"/>
      <c r="AC71" s="60"/>
      <c r="AD71" s="60"/>
      <c r="AE71" s="60"/>
      <c r="AF71" s="60"/>
      <c r="AG71" s="60"/>
      <c r="AH71" s="60"/>
      <c r="AI71" s="60"/>
      <c r="AJ71" s="60"/>
      <c r="AK71" s="60"/>
      <c r="AL71" s="60"/>
    </row>
    <row r="72" spans="1:38" ht="27.75" customHeight="1">
      <c r="A72" s="172" t="s">
        <v>9</v>
      </c>
      <c r="B72" s="172"/>
      <c r="C72" s="223">
        <v>182678</v>
      </c>
      <c r="D72" s="172">
        <v>1</v>
      </c>
      <c r="E72" s="172" t="str">
        <f t="shared" ref="E72:E89" si="39">IF(D72&gt;1,"Nos.","No.")</f>
        <v>No.</v>
      </c>
      <c r="F72" s="178">
        <v>12006</v>
      </c>
      <c r="G72" s="178">
        <f t="shared" ref="G72:G79" si="40">F72*D72</f>
        <v>12006</v>
      </c>
      <c r="H72" s="178">
        <v>870</v>
      </c>
      <c r="I72" s="178">
        <f t="shared" ref="I72:I79" si="41">H72*D72</f>
        <v>870</v>
      </c>
      <c r="J72" s="178">
        <f t="shared" ref="J72:J79" si="42">I72+G72</f>
        <v>12876</v>
      </c>
      <c r="K72" s="388" t="s">
        <v>277</v>
      </c>
      <c r="L72" s="388" t="s">
        <v>278</v>
      </c>
      <c r="M72" s="12"/>
      <c r="N72" s="89">
        <v>13800</v>
      </c>
      <c r="O72" s="89">
        <v>1000</v>
      </c>
      <c r="P72" s="111">
        <f t="shared" ref="P72:P135" si="43">N72*13%</f>
        <v>1794</v>
      </c>
      <c r="Q72" s="111">
        <f t="shared" ref="Q72:Q135" si="44">N72-P72</f>
        <v>12006</v>
      </c>
      <c r="R72" s="111">
        <f t="shared" ref="R72:R135" si="45">O72*13%</f>
        <v>130</v>
      </c>
      <c r="S72" s="117">
        <f t="shared" ref="S72:S135" si="46">O72-R72</f>
        <v>870</v>
      </c>
      <c r="T72" s="12"/>
      <c r="U72" s="12"/>
      <c r="V72" s="12"/>
      <c r="W72" s="12"/>
      <c r="X72" s="12"/>
      <c r="Y72" s="12"/>
      <c r="Z72" s="12"/>
      <c r="AA72" s="12"/>
      <c r="AB72" s="12"/>
      <c r="AC72" s="12"/>
      <c r="AD72" s="12"/>
      <c r="AE72" s="12"/>
      <c r="AF72" s="12"/>
      <c r="AG72" s="12"/>
      <c r="AH72" s="12"/>
      <c r="AI72" s="12"/>
      <c r="AJ72" s="12"/>
      <c r="AK72" s="12"/>
      <c r="AL72" s="12"/>
    </row>
    <row r="73" spans="1:38" ht="27.75" customHeight="1">
      <c r="A73" s="172" t="s">
        <v>25</v>
      </c>
      <c r="B73" s="172"/>
      <c r="C73" s="174" t="s">
        <v>88</v>
      </c>
      <c r="D73" s="172">
        <v>1</v>
      </c>
      <c r="E73" s="172" t="str">
        <f t="shared" si="39"/>
        <v>No.</v>
      </c>
      <c r="F73" s="178">
        <v>8613</v>
      </c>
      <c r="G73" s="178">
        <f t="shared" si="40"/>
        <v>8613</v>
      </c>
      <c r="H73" s="178">
        <v>1305</v>
      </c>
      <c r="I73" s="178">
        <f t="shared" si="41"/>
        <v>1305</v>
      </c>
      <c r="J73" s="178">
        <f t="shared" si="42"/>
        <v>9918</v>
      </c>
      <c r="K73" s="388"/>
      <c r="L73" s="388"/>
      <c r="M73" s="12"/>
      <c r="N73" s="89">
        <v>9900</v>
      </c>
      <c r="O73" s="89">
        <v>1500</v>
      </c>
      <c r="P73" s="111">
        <f t="shared" si="43"/>
        <v>1287</v>
      </c>
      <c r="Q73" s="111">
        <f t="shared" si="44"/>
        <v>8613</v>
      </c>
      <c r="R73" s="111">
        <f t="shared" si="45"/>
        <v>195</v>
      </c>
      <c r="S73" s="117">
        <f t="shared" si="46"/>
        <v>1305</v>
      </c>
      <c r="T73" s="12"/>
      <c r="U73" s="12"/>
      <c r="V73" s="12"/>
      <c r="W73" s="12"/>
      <c r="X73" s="12"/>
      <c r="Y73" s="12"/>
      <c r="Z73" s="12"/>
      <c r="AA73" s="12"/>
      <c r="AB73" s="12"/>
      <c r="AC73" s="12"/>
      <c r="AD73" s="12"/>
      <c r="AE73" s="12"/>
      <c r="AF73" s="12"/>
      <c r="AG73" s="12"/>
      <c r="AH73" s="12"/>
      <c r="AI73" s="12"/>
      <c r="AJ73" s="12"/>
      <c r="AK73" s="12"/>
      <c r="AL73" s="12"/>
    </row>
    <row r="74" spans="1:38" ht="27.75" customHeight="1">
      <c r="A74" s="172" t="s">
        <v>27</v>
      </c>
      <c r="B74" s="172"/>
      <c r="C74" s="223">
        <v>109630</v>
      </c>
      <c r="D74" s="172">
        <v>2</v>
      </c>
      <c r="E74" s="172" t="str">
        <f t="shared" si="39"/>
        <v>Nos.</v>
      </c>
      <c r="F74" s="178">
        <v>11136</v>
      </c>
      <c r="G74" s="178">
        <f t="shared" si="40"/>
        <v>22272</v>
      </c>
      <c r="H74" s="178">
        <v>1740</v>
      </c>
      <c r="I74" s="178">
        <f t="shared" si="41"/>
        <v>3480</v>
      </c>
      <c r="J74" s="178">
        <f t="shared" si="42"/>
        <v>25752</v>
      </c>
      <c r="K74" s="388"/>
      <c r="L74" s="388"/>
      <c r="M74" s="12"/>
      <c r="N74" s="89">
        <v>12800</v>
      </c>
      <c r="O74" s="89">
        <v>2000</v>
      </c>
      <c r="P74" s="111">
        <f t="shared" si="43"/>
        <v>1664</v>
      </c>
      <c r="Q74" s="111">
        <f t="shared" si="44"/>
        <v>11136</v>
      </c>
      <c r="R74" s="111">
        <f t="shared" si="45"/>
        <v>260</v>
      </c>
      <c r="S74" s="117">
        <f t="shared" si="46"/>
        <v>1740</v>
      </c>
      <c r="T74" s="12"/>
      <c r="U74" s="12"/>
      <c r="V74" s="12"/>
      <c r="W74" s="12"/>
      <c r="X74" s="12"/>
      <c r="Y74" s="12"/>
      <c r="Z74" s="12"/>
      <c r="AA74" s="12"/>
      <c r="AB74" s="12"/>
      <c r="AC74" s="12"/>
      <c r="AD74" s="12"/>
      <c r="AE74" s="12"/>
      <c r="AF74" s="12"/>
      <c r="AG74" s="12"/>
      <c r="AH74" s="12"/>
      <c r="AI74" s="12"/>
      <c r="AJ74" s="12"/>
      <c r="AK74" s="12"/>
      <c r="AL74" s="12"/>
    </row>
    <row r="75" spans="1:38" ht="27.75" customHeight="1">
      <c r="A75" s="172" t="s">
        <v>30</v>
      </c>
      <c r="B75" s="172"/>
      <c r="C75" s="174" t="s">
        <v>89</v>
      </c>
      <c r="D75" s="172">
        <v>1</v>
      </c>
      <c r="E75" s="172" t="str">
        <f t="shared" si="39"/>
        <v>No.</v>
      </c>
      <c r="F75" s="178">
        <v>6090</v>
      </c>
      <c r="G75" s="178">
        <f t="shared" si="40"/>
        <v>6090</v>
      </c>
      <c r="H75" s="178">
        <v>1305</v>
      </c>
      <c r="I75" s="178">
        <f t="shared" si="41"/>
        <v>1305</v>
      </c>
      <c r="J75" s="178">
        <f t="shared" si="42"/>
        <v>7395</v>
      </c>
      <c r="K75" s="388"/>
      <c r="L75" s="388"/>
      <c r="M75" s="12"/>
      <c r="N75" s="89">
        <v>7000</v>
      </c>
      <c r="O75" s="89">
        <v>1500</v>
      </c>
      <c r="P75" s="111">
        <f t="shared" si="43"/>
        <v>910</v>
      </c>
      <c r="Q75" s="111">
        <f t="shared" si="44"/>
        <v>6090</v>
      </c>
      <c r="R75" s="111">
        <f t="shared" si="45"/>
        <v>195</v>
      </c>
      <c r="S75" s="117">
        <f t="shared" si="46"/>
        <v>1305</v>
      </c>
      <c r="T75" s="12"/>
      <c r="U75" s="12"/>
      <c r="V75" s="12"/>
      <c r="W75" s="12"/>
      <c r="X75" s="12"/>
      <c r="Y75" s="12"/>
      <c r="Z75" s="12"/>
      <c r="AA75" s="12"/>
      <c r="AB75" s="12"/>
      <c r="AC75" s="12"/>
      <c r="AD75" s="12"/>
      <c r="AE75" s="12"/>
      <c r="AF75" s="12"/>
      <c r="AG75" s="12"/>
      <c r="AH75" s="12"/>
      <c r="AI75" s="12"/>
      <c r="AJ75" s="12"/>
      <c r="AK75" s="12"/>
      <c r="AL75" s="12"/>
    </row>
    <row r="76" spans="1:38" ht="27.75" customHeight="1">
      <c r="A76" s="172" t="s">
        <v>31</v>
      </c>
      <c r="B76" s="172"/>
      <c r="C76" s="174" t="s">
        <v>90</v>
      </c>
      <c r="D76" s="172">
        <v>1</v>
      </c>
      <c r="E76" s="172" t="str">
        <f t="shared" si="39"/>
        <v>No.</v>
      </c>
      <c r="F76" s="178">
        <v>6003</v>
      </c>
      <c r="G76" s="178">
        <f t="shared" si="40"/>
        <v>6003</v>
      </c>
      <c r="H76" s="178">
        <v>870</v>
      </c>
      <c r="I76" s="178">
        <f t="shared" si="41"/>
        <v>870</v>
      </c>
      <c r="J76" s="178">
        <f t="shared" si="42"/>
        <v>6873</v>
      </c>
      <c r="K76" s="388"/>
      <c r="L76" s="388"/>
      <c r="M76" s="12"/>
      <c r="N76" s="89">
        <v>6900</v>
      </c>
      <c r="O76" s="89">
        <v>1000</v>
      </c>
      <c r="P76" s="111">
        <f t="shared" si="43"/>
        <v>897</v>
      </c>
      <c r="Q76" s="111">
        <f t="shared" si="44"/>
        <v>6003</v>
      </c>
      <c r="R76" s="111">
        <f t="shared" si="45"/>
        <v>130</v>
      </c>
      <c r="S76" s="117">
        <f t="shared" si="46"/>
        <v>870</v>
      </c>
      <c r="T76" s="12"/>
      <c r="U76" s="12"/>
      <c r="V76" s="12"/>
      <c r="W76" s="12"/>
      <c r="X76" s="12"/>
      <c r="Y76" s="12"/>
      <c r="Z76" s="12"/>
      <c r="AA76" s="12"/>
      <c r="AB76" s="12"/>
      <c r="AC76" s="12"/>
      <c r="AD76" s="12"/>
      <c r="AE76" s="12"/>
      <c r="AF76" s="12"/>
      <c r="AG76" s="12"/>
      <c r="AH76" s="12"/>
      <c r="AI76" s="12"/>
      <c r="AJ76" s="12"/>
      <c r="AK76" s="12"/>
      <c r="AL76" s="12"/>
    </row>
    <row r="77" spans="1:38" ht="27.75" customHeight="1">
      <c r="A77" s="172" t="s">
        <v>42</v>
      </c>
      <c r="B77" s="172"/>
      <c r="C77" s="223">
        <v>584445</v>
      </c>
      <c r="D77" s="172">
        <v>1</v>
      </c>
      <c r="E77" s="172" t="str">
        <f t="shared" si="39"/>
        <v>No.</v>
      </c>
      <c r="F77" s="178">
        <v>13050</v>
      </c>
      <c r="G77" s="178">
        <f t="shared" si="40"/>
        <v>13050</v>
      </c>
      <c r="H77" s="178">
        <v>870</v>
      </c>
      <c r="I77" s="178">
        <f t="shared" si="41"/>
        <v>870</v>
      </c>
      <c r="J77" s="178">
        <f t="shared" si="42"/>
        <v>13920</v>
      </c>
      <c r="K77" s="388"/>
      <c r="L77" s="388"/>
      <c r="M77" s="12"/>
      <c r="N77" s="89">
        <v>15000</v>
      </c>
      <c r="O77" s="89">
        <v>1000</v>
      </c>
      <c r="P77" s="111">
        <f t="shared" si="43"/>
        <v>1950</v>
      </c>
      <c r="Q77" s="111">
        <f t="shared" si="44"/>
        <v>13050</v>
      </c>
      <c r="R77" s="111">
        <f t="shared" si="45"/>
        <v>130</v>
      </c>
      <c r="S77" s="117">
        <f t="shared" si="46"/>
        <v>870</v>
      </c>
      <c r="T77" s="12"/>
      <c r="U77" s="12"/>
      <c r="V77" s="12"/>
      <c r="W77" s="12"/>
      <c r="X77" s="12"/>
      <c r="Y77" s="12"/>
      <c r="Z77" s="12"/>
      <c r="AA77" s="12"/>
      <c r="AB77" s="12"/>
      <c r="AC77" s="12"/>
      <c r="AD77" s="12"/>
      <c r="AE77" s="12"/>
      <c r="AF77" s="12"/>
      <c r="AG77" s="12"/>
      <c r="AH77" s="12"/>
      <c r="AI77" s="12"/>
      <c r="AJ77" s="12"/>
      <c r="AK77" s="12"/>
      <c r="AL77" s="12"/>
    </row>
    <row r="78" spans="1:38" ht="27.75" customHeight="1">
      <c r="A78" s="172" t="s">
        <v>43</v>
      </c>
      <c r="B78" s="172"/>
      <c r="C78" s="223">
        <v>584473</v>
      </c>
      <c r="D78" s="172">
        <v>1</v>
      </c>
      <c r="E78" s="172" t="str">
        <f t="shared" si="39"/>
        <v>No.</v>
      </c>
      <c r="F78" s="178">
        <v>15399</v>
      </c>
      <c r="G78" s="178">
        <f t="shared" si="40"/>
        <v>15399</v>
      </c>
      <c r="H78" s="178">
        <v>870</v>
      </c>
      <c r="I78" s="178">
        <f t="shared" si="41"/>
        <v>870</v>
      </c>
      <c r="J78" s="178">
        <f t="shared" si="42"/>
        <v>16269</v>
      </c>
      <c r="K78" s="388"/>
      <c r="L78" s="388"/>
      <c r="M78" s="12"/>
      <c r="N78" s="89">
        <v>17700</v>
      </c>
      <c r="O78" s="89">
        <v>1000</v>
      </c>
      <c r="P78" s="111">
        <f t="shared" si="43"/>
        <v>2301</v>
      </c>
      <c r="Q78" s="111">
        <f t="shared" si="44"/>
        <v>15399</v>
      </c>
      <c r="R78" s="111">
        <f t="shared" si="45"/>
        <v>130</v>
      </c>
      <c r="S78" s="117">
        <f t="shared" si="46"/>
        <v>870</v>
      </c>
      <c r="T78" s="12"/>
      <c r="U78" s="12"/>
      <c r="V78" s="12"/>
      <c r="W78" s="12"/>
      <c r="X78" s="12"/>
      <c r="Y78" s="12"/>
      <c r="Z78" s="12"/>
      <c r="AA78" s="12"/>
      <c r="AB78" s="12"/>
      <c r="AC78" s="12"/>
      <c r="AD78" s="12"/>
      <c r="AE78" s="12"/>
      <c r="AF78" s="12"/>
      <c r="AG78" s="12"/>
      <c r="AH78" s="12"/>
      <c r="AI78" s="12"/>
      <c r="AJ78" s="12"/>
      <c r="AK78" s="12"/>
      <c r="AL78" s="12"/>
    </row>
    <row r="79" spans="1:38" ht="27.75" customHeight="1">
      <c r="A79" s="172" t="s">
        <v>44</v>
      </c>
      <c r="B79" s="172"/>
      <c r="C79" s="174" t="s">
        <v>91</v>
      </c>
      <c r="D79" s="172">
        <v>1</v>
      </c>
      <c r="E79" s="172" t="str">
        <f t="shared" si="39"/>
        <v>No.</v>
      </c>
      <c r="F79" s="178">
        <v>5916</v>
      </c>
      <c r="G79" s="178">
        <f t="shared" si="40"/>
        <v>5916</v>
      </c>
      <c r="H79" s="178">
        <v>870</v>
      </c>
      <c r="I79" s="178">
        <f t="shared" si="41"/>
        <v>870</v>
      </c>
      <c r="J79" s="178">
        <f t="shared" si="42"/>
        <v>6786</v>
      </c>
      <c r="K79" s="388"/>
      <c r="L79" s="388"/>
      <c r="M79" s="12"/>
      <c r="N79" s="89">
        <v>6800</v>
      </c>
      <c r="O79" s="89">
        <v>1000</v>
      </c>
      <c r="P79" s="111">
        <f t="shared" si="43"/>
        <v>884</v>
      </c>
      <c r="Q79" s="111">
        <f t="shared" si="44"/>
        <v>5916</v>
      </c>
      <c r="R79" s="111">
        <f t="shared" si="45"/>
        <v>130</v>
      </c>
      <c r="S79" s="117">
        <f t="shared" si="46"/>
        <v>870</v>
      </c>
      <c r="T79" s="12"/>
      <c r="U79" s="12"/>
      <c r="V79" s="12"/>
      <c r="W79" s="12"/>
      <c r="X79" s="12"/>
      <c r="Y79" s="12"/>
      <c r="Z79" s="12"/>
      <c r="AA79" s="12"/>
      <c r="AB79" s="12"/>
      <c r="AC79" s="12"/>
      <c r="AD79" s="12"/>
      <c r="AE79" s="12"/>
      <c r="AF79" s="12"/>
      <c r="AG79" s="12"/>
      <c r="AH79" s="12"/>
      <c r="AI79" s="12"/>
      <c r="AJ79" s="12"/>
      <c r="AK79" s="12"/>
      <c r="AL79" s="12"/>
    </row>
    <row r="80" spans="1:38" s="9" customFormat="1" ht="24.75" customHeight="1">
      <c r="A80" s="180"/>
      <c r="B80" s="181"/>
      <c r="C80" s="181" t="s">
        <v>40</v>
      </c>
      <c r="D80" s="180"/>
      <c r="E80" s="182"/>
      <c r="F80" s="180"/>
      <c r="G80" s="180"/>
      <c r="H80" s="180"/>
      <c r="I80" s="180"/>
      <c r="J80" s="180"/>
      <c r="K80" s="180"/>
      <c r="L80" s="180"/>
      <c r="M80" s="14"/>
      <c r="N80" s="100"/>
      <c r="O80" s="100"/>
      <c r="P80" s="111">
        <f t="shared" si="43"/>
        <v>0</v>
      </c>
      <c r="Q80" s="111">
        <f t="shared" si="44"/>
        <v>0</v>
      </c>
      <c r="R80" s="111">
        <f t="shared" si="45"/>
        <v>0</v>
      </c>
      <c r="S80" s="117">
        <f t="shared" si="46"/>
        <v>0</v>
      </c>
      <c r="T80" s="14"/>
      <c r="U80" s="14"/>
      <c r="V80" s="14"/>
      <c r="W80" s="14"/>
      <c r="X80" s="14"/>
      <c r="Y80" s="14"/>
      <c r="Z80" s="14"/>
      <c r="AA80" s="14"/>
      <c r="AB80" s="14"/>
      <c r="AC80" s="14"/>
      <c r="AD80" s="14"/>
      <c r="AE80" s="14"/>
      <c r="AF80" s="14"/>
      <c r="AG80" s="14"/>
      <c r="AH80" s="14"/>
      <c r="AI80" s="14"/>
      <c r="AJ80" s="14"/>
      <c r="AK80" s="14"/>
      <c r="AL80" s="14"/>
    </row>
    <row r="81" spans="1:38" ht="21" customHeight="1">
      <c r="A81" s="172"/>
      <c r="B81" s="172"/>
      <c r="C81" s="173" t="s">
        <v>58</v>
      </c>
      <c r="D81" s="172"/>
      <c r="E81" s="172"/>
      <c r="F81" s="175"/>
      <c r="G81" s="175"/>
      <c r="H81" s="175"/>
      <c r="I81" s="175"/>
      <c r="J81" s="175"/>
      <c r="K81" s="224"/>
      <c r="L81" s="224"/>
      <c r="M81" s="12"/>
      <c r="N81" s="89"/>
      <c r="O81" s="89"/>
      <c r="P81" s="111">
        <f t="shared" si="43"/>
        <v>0</v>
      </c>
      <c r="Q81" s="111">
        <f t="shared" si="44"/>
        <v>0</v>
      </c>
      <c r="R81" s="111">
        <f t="shared" si="45"/>
        <v>0</v>
      </c>
      <c r="S81" s="117">
        <f t="shared" si="46"/>
        <v>0</v>
      </c>
      <c r="T81" s="12"/>
      <c r="U81" s="12"/>
      <c r="V81" s="12"/>
      <c r="W81" s="12"/>
      <c r="X81" s="12"/>
      <c r="Y81" s="12"/>
      <c r="Z81" s="12"/>
      <c r="AA81" s="12"/>
      <c r="AB81" s="12"/>
      <c r="AC81" s="12"/>
      <c r="AD81" s="12"/>
      <c r="AE81" s="12"/>
      <c r="AF81" s="12"/>
      <c r="AG81" s="12"/>
      <c r="AH81" s="12"/>
      <c r="AI81" s="12"/>
      <c r="AJ81" s="12"/>
      <c r="AK81" s="12"/>
      <c r="AL81" s="12"/>
    </row>
    <row r="82" spans="1:38" ht="21" customHeight="1">
      <c r="A82" s="172" t="s">
        <v>41</v>
      </c>
      <c r="B82" s="172"/>
      <c r="C82" s="223">
        <v>182678</v>
      </c>
      <c r="D82" s="172">
        <v>1</v>
      </c>
      <c r="E82" s="172" t="str">
        <f t="shared" si="39"/>
        <v>No.</v>
      </c>
      <c r="F82" s="178">
        <v>10875</v>
      </c>
      <c r="G82" s="178">
        <f t="shared" ref="G82:G90" si="47">F82*D82</f>
        <v>10875</v>
      </c>
      <c r="H82" s="178">
        <v>870</v>
      </c>
      <c r="I82" s="178">
        <f t="shared" ref="I82:I90" si="48">H82*D82</f>
        <v>870</v>
      </c>
      <c r="J82" s="178">
        <f t="shared" ref="J82:J90" si="49">I82+G82</f>
        <v>11745</v>
      </c>
      <c r="K82" s="389" t="s">
        <v>277</v>
      </c>
      <c r="L82" s="389" t="s">
        <v>278</v>
      </c>
      <c r="M82" s="12"/>
      <c r="N82" s="89">
        <v>12500</v>
      </c>
      <c r="O82" s="89">
        <v>1000</v>
      </c>
      <c r="P82" s="111">
        <f t="shared" si="43"/>
        <v>1625</v>
      </c>
      <c r="Q82" s="111">
        <f t="shared" si="44"/>
        <v>10875</v>
      </c>
      <c r="R82" s="111">
        <f t="shared" si="45"/>
        <v>130</v>
      </c>
      <c r="S82" s="117">
        <f t="shared" si="46"/>
        <v>870</v>
      </c>
      <c r="T82" s="12"/>
      <c r="U82" s="12"/>
      <c r="V82" s="12"/>
      <c r="W82" s="12"/>
      <c r="X82" s="12"/>
      <c r="Y82" s="12"/>
      <c r="Z82" s="12"/>
      <c r="AA82" s="12"/>
      <c r="AB82" s="12"/>
      <c r="AC82" s="12"/>
      <c r="AD82" s="12"/>
      <c r="AE82" s="12"/>
      <c r="AF82" s="12"/>
      <c r="AG82" s="12"/>
      <c r="AH82" s="12"/>
      <c r="AI82" s="12"/>
      <c r="AJ82" s="12"/>
      <c r="AK82" s="12"/>
      <c r="AL82" s="12"/>
    </row>
    <row r="83" spans="1:38" ht="21" customHeight="1">
      <c r="A83" s="172" t="s">
        <v>34</v>
      </c>
      <c r="B83" s="172"/>
      <c r="C83" s="174" t="s">
        <v>88</v>
      </c>
      <c r="D83" s="172">
        <v>1</v>
      </c>
      <c r="E83" s="172" t="str">
        <f t="shared" si="39"/>
        <v>No.</v>
      </c>
      <c r="F83" s="178">
        <v>7134</v>
      </c>
      <c r="G83" s="178">
        <f t="shared" si="47"/>
        <v>7134</v>
      </c>
      <c r="H83" s="178">
        <v>870</v>
      </c>
      <c r="I83" s="178">
        <f t="shared" si="48"/>
        <v>870</v>
      </c>
      <c r="J83" s="178">
        <f t="shared" si="49"/>
        <v>8004</v>
      </c>
      <c r="K83" s="389"/>
      <c r="L83" s="389"/>
      <c r="M83" s="12"/>
      <c r="N83" s="89">
        <v>8200</v>
      </c>
      <c r="O83" s="89">
        <v>1000</v>
      </c>
      <c r="P83" s="111">
        <f t="shared" si="43"/>
        <v>1066</v>
      </c>
      <c r="Q83" s="111">
        <f t="shared" si="44"/>
        <v>7134</v>
      </c>
      <c r="R83" s="111">
        <f t="shared" si="45"/>
        <v>130</v>
      </c>
      <c r="S83" s="117">
        <f t="shared" si="46"/>
        <v>870</v>
      </c>
      <c r="T83" s="12"/>
      <c r="U83" s="12"/>
      <c r="V83" s="12"/>
      <c r="W83" s="12"/>
      <c r="X83" s="12"/>
      <c r="Y83" s="12"/>
      <c r="Z83" s="12"/>
      <c r="AA83" s="12"/>
      <c r="AB83" s="12"/>
      <c r="AC83" s="12"/>
      <c r="AD83" s="12"/>
      <c r="AE83" s="12"/>
      <c r="AF83" s="12"/>
      <c r="AG83" s="12"/>
      <c r="AH83" s="12"/>
      <c r="AI83" s="12"/>
      <c r="AJ83" s="12"/>
      <c r="AK83" s="12"/>
      <c r="AL83" s="12"/>
    </row>
    <row r="84" spans="1:38" ht="21" customHeight="1">
      <c r="A84" s="172" t="s">
        <v>5</v>
      </c>
      <c r="B84" s="172"/>
      <c r="C84" s="223">
        <v>109630</v>
      </c>
      <c r="D84" s="172">
        <v>1</v>
      </c>
      <c r="E84" s="172" t="str">
        <f t="shared" si="39"/>
        <v>No.</v>
      </c>
      <c r="F84" s="178">
        <v>9396</v>
      </c>
      <c r="G84" s="178">
        <f t="shared" si="47"/>
        <v>9396</v>
      </c>
      <c r="H84" s="178">
        <v>870</v>
      </c>
      <c r="I84" s="178">
        <f t="shared" si="48"/>
        <v>870</v>
      </c>
      <c r="J84" s="178">
        <f t="shared" si="49"/>
        <v>10266</v>
      </c>
      <c r="K84" s="389"/>
      <c r="L84" s="389"/>
      <c r="M84" s="12"/>
      <c r="N84" s="89">
        <v>10800</v>
      </c>
      <c r="O84" s="89">
        <v>1000</v>
      </c>
      <c r="P84" s="111">
        <f t="shared" si="43"/>
        <v>1404</v>
      </c>
      <c r="Q84" s="111">
        <f t="shared" si="44"/>
        <v>9396</v>
      </c>
      <c r="R84" s="111">
        <f t="shared" si="45"/>
        <v>130</v>
      </c>
      <c r="S84" s="117">
        <f t="shared" si="46"/>
        <v>870</v>
      </c>
      <c r="T84" s="12"/>
      <c r="U84" s="12"/>
      <c r="V84" s="12"/>
      <c r="W84" s="12"/>
      <c r="X84" s="12"/>
      <c r="Y84" s="12"/>
      <c r="Z84" s="12"/>
      <c r="AA84" s="12"/>
      <c r="AB84" s="12"/>
      <c r="AC84" s="12"/>
      <c r="AD84" s="12"/>
      <c r="AE84" s="12"/>
      <c r="AF84" s="12"/>
      <c r="AG84" s="12"/>
      <c r="AH84" s="12"/>
      <c r="AI84" s="12"/>
      <c r="AJ84" s="12"/>
      <c r="AK84" s="12"/>
      <c r="AL84" s="12"/>
    </row>
    <row r="85" spans="1:38" ht="21" customHeight="1">
      <c r="A85" s="172" t="s">
        <v>9</v>
      </c>
      <c r="B85" s="172"/>
      <c r="C85" s="174" t="s">
        <v>89</v>
      </c>
      <c r="D85" s="172">
        <v>1</v>
      </c>
      <c r="E85" s="172" t="str">
        <f t="shared" si="39"/>
        <v>No.</v>
      </c>
      <c r="F85" s="178">
        <v>6003</v>
      </c>
      <c r="G85" s="178">
        <f t="shared" si="47"/>
        <v>6003</v>
      </c>
      <c r="H85" s="178">
        <v>870</v>
      </c>
      <c r="I85" s="178">
        <f t="shared" si="48"/>
        <v>870</v>
      </c>
      <c r="J85" s="178">
        <f t="shared" si="49"/>
        <v>6873</v>
      </c>
      <c r="K85" s="389"/>
      <c r="L85" s="389"/>
      <c r="M85" s="12"/>
      <c r="N85" s="89">
        <v>6900</v>
      </c>
      <c r="O85" s="89">
        <v>1000</v>
      </c>
      <c r="P85" s="111">
        <f t="shared" si="43"/>
        <v>897</v>
      </c>
      <c r="Q85" s="111">
        <f t="shared" si="44"/>
        <v>6003</v>
      </c>
      <c r="R85" s="111">
        <f t="shared" si="45"/>
        <v>130</v>
      </c>
      <c r="S85" s="117">
        <f t="shared" si="46"/>
        <v>870</v>
      </c>
      <c r="T85" s="12"/>
      <c r="U85" s="12"/>
      <c r="V85" s="12"/>
      <c r="W85" s="12"/>
      <c r="X85" s="12"/>
      <c r="Y85" s="12"/>
      <c r="Z85" s="12"/>
      <c r="AA85" s="12"/>
      <c r="AB85" s="12"/>
      <c r="AC85" s="12"/>
      <c r="AD85" s="12"/>
      <c r="AE85" s="12"/>
      <c r="AF85" s="12"/>
      <c r="AG85" s="12"/>
      <c r="AH85" s="12"/>
      <c r="AI85" s="12"/>
      <c r="AJ85" s="12"/>
      <c r="AK85" s="12"/>
      <c r="AL85" s="12"/>
    </row>
    <row r="86" spans="1:38" ht="21" customHeight="1">
      <c r="A86" s="172" t="s">
        <v>25</v>
      </c>
      <c r="B86" s="172"/>
      <c r="C86" s="174" t="s">
        <v>90</v>
      </c>
      <c r="D86" s="172">
        <v>1</v>
      </c>
      <c r="E86" s="172" t="str">
        <f t="shared" si="39"/>
        <v>No.</v>
      </c>
      <c r="F86" s="178">
        <v>5220</v>
      </c>
      <c r="G86" s="178">
        <f t="shared" si="47"/>
        <v>5220</v>
      </c>
      <c r="H86" s="178">
        <v>870</v>
      </c>
      <c r="I86" s="178">
        <f t="shared" si="48"/>
        <v>870</v>
      </c>
      <c r="J86" s="178">
        <f t="shared" si="49"/>
        <v>6090</v>
      </c>
      <c r="K86" s="389"/>
      <c r="L86" s="389"/>
      <c r="M86" s="12"/>
      <c r="N86" s="89">
        <v>6000</v>
      </c>
      <c r="O86" s="89">
        <v>1000</v>
      </c>
      <c r="P86" s="111">
        <f t="shared" si="43"/>
        <v>780</v>
      </c>
      <c r="Q86" s="111">
        <f t="shared" si="44"/>
        <v>5220</v>
      </c>
      <c r="R86" s="111">
        <f t="shared" si="45"/>
        <v>130</v>
      </c>
      <c r="S86" s="117">
        <f t="shared" si="46"/>
        <v>870</v>
      </c>
      <c r="T86" s="12"/>
      <c r="U86" s="12"/>
      <c r="V86" s="12"/>
      <c r="W86" s="12"/>
      <c r="X86" s="12"/>
      <c r="Y86" s="12"/>
      <c r="Z86" s="12"/>
      <c r="AA86" s="12"/>
      <c r="AB86" s="12"/>
      <c r="AC86" s="12"/>
      <c r="AD86" s="12"/>
      <c r="AE86" s="12"/>
      <c r="AF86" s="12"/>
      <c r="AG86" s="12"/>
      <c r="AH86" s="12"/>
      <c r="AI86" s="12"/>
      <c r="AJ86" s="12"/>
      <c r="AK86" s="12"/>
      <c r="AL86" s="12"/>
    </row>
    <row r="87" spans="1:38" ht="21" customHeight="1">
      <c r="A87" s="172" t="s">
        <v>27</v>
      </c>
      <c r="B87" s="172"/>
      <c r="C87" s="223">
        <v>584445</v>
      </c>
      <c r="D87" s="172">
        <v>1</v>
      </c>
      <c r="E87" s="172" t="str">
        <f t="shared" si="39"/>
        <v>No.</v>
      </c>
      <c r="F87" s="178">
        <v>14790</v>
      </c>
      <c r="G87" s="178">
        <f t="shared" si="47"/>
        <v>14790</v>
      </c>
      <c r="H87" s="178">
        <v>870</v>
      </c>
      <c r="I87" s="178">
        <f t="shared" si="48"/>
        <v>870</v>
      </c>
      <c r="J87" s="178">
        <f t="shared" si="49"/>
        <v>15660</v>
      </c>
      <c r="K87" s="389"/>
      <c r="L87" s="389"/>
      <c r="M87" s="12"/>
      <c r="N87" s="89">
        <v>17000</v>
      </c>
      <c r="O87" s="89">
        <v>1000</v>
      </c>
      <c r="P87" s="111">
        <f t="shared" si="43"/>
        <v>2210</v>
      </c>
      <c r="Q87" s="111">
        <f t="shared" si="44"/>
        <v>14790</v>
      </c>
      <c r="R87" s="111">
        <f t="shared" si="45"/>
        <v>130</v>
      </c>
      <c r="S87" s="117">
        <f t="shared" si="46"/>
        <v>870</v>
      </c>
      <c r="T87" s="12"/>
      <c r="U87" s="12"/>
      <c r="V87" s="12"/>
      <c r="W87" s="12"/>
      <c r="X87" s="12"/>
      <c r="Y87" s="12"/>
      <c r="Z87" s="12"/>
      <c r="AA87" s="12"/>
      <c r="AB87" s="12"/>
      <c r="AC87" s="12"/>
      <c r="AD87" s="12"/>
      <c r="AE87" s="12"/>
      <c r="AF87" s="12"/>
      <c r="AG87" s="12"/>
      <c r="AH87" s="12"/>
      <c r="AI87" s="12"/>
      <c r="AJ87" s="12"/>
      <c r="AK87" s="12"/>
      <c r="AL87" s="12"/>
    </row>
    <row r="88" spans="1:38" ht="21" customHeight="1">
      <c r="A88" s="172" t="s">
        <v>30</v>
      </c>
      <c r="B88" s="172"/>
      <c r="C88" s="223">
        <v>584473</v>
      </c>
      <c r="D88" s="172">
        <v>1</v>
      </c>
      <c r="E88" s="172" t="str">
        <f t="shared" si="39"/>
        <v>No.</v>
      </c>
      <c r="F88" s="178">
        <v>14703</v>
      </c>
      <c r="G88" s="178">
        <f t="shared" si="47"/>
        <v>14703</v>
      </c>
      <c r="H88" s="178">
        <v>870</v>
      </c>
      <c r="I88" s="178">
        <f t="shared" si="48"/>
        <v>870</v>
      </c>
      <c r="J88" s="178">
        <f t="shared" si="49"/>
        <v>15573</v>
      </c>
      <c r="K88" s="389"/>
      <c r="L88" s="389"/>
      <c r="M88" s="12"/>
      <c r="N88" s="89">
        <v>16900</v>
      </c>
      <c r="O88" s="89">
        <v>1000</v>
      </c>
      <c r="P88" s="111">
        <f t="shared" si="43"/>
        <v>2197</v>
      </c>
      <c r="Q88" s="111">
        <f t="shared" si="44"/>
        <v>14703</v>
      </c>
      <c r="R88" s="111">
        <f t="shared" si="45"/>
        <v>130</v>
      </c>
      <c r="S88" s="117">
        <f t="shared" si="46"/>
        <v>870</v>
      </c>
      <c r="T88" s="12"/>
      <c r="U88" s="12"/>
      <c r="V88" s="12"/>
      <c r="W88" s="12"/>
      <c r="X88" s="12"/>
      <c r="Y88" s="12"/>
      <c r="Z88" s="12"/>
      <c r="AA88" s="12"/>
      <c r="AB88" s="12"/>
      <c r="AC88" s="12"/>
      <c r="AD88" s="12"/>
      <c r="AE88" s="12"/>
      <c r="AF88" s="12"/>
      <c r="AG88" s="12"/>
      <c r="AH88" s="12"/>
      <c r="AI88" s="12"/>
      <c r="AJ88" s="12"/>
      <c r="AK88" s="12"/>
      <c r="AL88" s="12"/>
    </row>
    <row r="89" spans="1:38" ht="21" customHeight="1">
      <c r="A89" s="172" t="s">
        <v>31</v>
      </c>
      <c r="B89" s="172"/>
      <c r="C89" s="223" t="s">
        <v>92</v>
      </c>
      <c r="D89" s="172">
        <v>1</v>
      </c>
      <c r="E89" s="172" t="str">
        <f t="shared" si="39"/>
        <v>No.</v>
      </c>
      <c r="F89" s="178">
        <v>6786</v>
      </c>
      <c r="G89" s="178">
        <f t="shared" si="47"/>
        <v>6786</v>
      </c>
      <c r="H89" s="178">
        <v>870</v>
      </c>
      <c r="I89" s="178">
        <f t="shared" si="48"/>
        <v>870</v>
      </c>
      <c r="J89" s="178">
        <f t="shared" si="49"/>
        <v>7656</v>
      </c>
      <c r="K89" s="389"/>
      <c r="L89" s="389"/>
      <c r="M89" s="12"/>
      <c r="N89" s="89">
        <v>7800</v>
      </c>
      <c r="O89" s="89">
        <v>1000</v>
      </c>
      <c r="P89" s="111">
        <f t="shared" si="43"/>
        <v>1014</v>
      </c>
      <c r="Q89" s="111">
        <f t="shared" si="44"/>
        <v>6786</v>
      </c>
      <c r="R89" s="111">
        <f t="shared" si="45"/>
        <v>130</v>
      </c>
      <c r="S89" s="117">
        <f t="shared" si="46"/>
        <v>870</v>
      </c>
      <c r="T89" s="12"/>
      <c r="U89" s="12"/>
      <c r="V89" s="12"/>
      <c r="W89" s="12"/>
      <c r="X89" s="12"/>
      <c r="Y89" s="12"/>
      <c r="Z89" s="12"/>
      <c r="AA89" s="12"/>
      <c r="AB89" s="12"/>
      <c r="AC89" s="12"/>
      <c r="AD89" s="12"/>
      <c r="AE89" s="12"/>
      <c r="AF89" s="12"/>
      <c r="AG89" s="12"/>
      <c r="AH89" s="12"/>
      <c r="AI89" s="12"/>
      <c r="AJ89" s="12"/>
      <c r="AK89" s="12"/>
      <c r="AL89" s="12"/>
    </row>
    <row r="90" spans="1:38" ht="21" customHeight="1">
      <c r="A90" s="172" t="s">
        <v>42</v>
      </c>
      <c r="B90" s="172"/>
      <c r="C90" s="174" t="s">
        <v>91</v>
      </c>
      <c r="D90" s="172">
        <v>1</v>
      </c>
      <c r="E90" s="172" t="e">
        <f>#N/A</f>
        <v>#N/A</v>
      </c>
      <c r="F90" s="178">
        <v>5655</v>
      </c>
      <c r="G90" s="178">
        <f t="shared" si="47"/>
        <v>5655</v>
      </c>
      <c r="H90" s="178">
        <v>870</v>
      </c>
      <c r="I90" s="178">
        <f t="shared" si="48"/>
        <v>870</v>
      </c>
      <c r="J90" s="178">
        <f t="shared" si="49"/>
        <v>6525</v>
      </c>
      <c r="K90" s="224"/>
      <c r="L90" s="224"/>
      <c r="M90" s="12"/>
      <c r="N90" s="89">
        <v>6500</v>
      </c>
      <c r="O90" s="89">
        <v>1000</v>
      </c>
      <c r="P90" s="111">
        <f t="shared" si="43"/>
        <v>845</v>
      </c>
      <c r="Q90" s="111">
        <f t="shared" si="44"/>
        <v>5655</v>
      </c>
      <c r="R90" s="111">
        <f t="shared" si="45"/>
        <v>130</v>
      </c>
      <c r="S90" s="117">
        <f t="shared" si="46"/>
        <v>870</v>
      </c>
      <c r="T90" s="12"/>
      <c r="U90" s="12"/>
      <c r="V90" s="12"/>
      <c r="W90" s="12"/>
      <c r="X90" s="12"/>
      <c r="Y90" s="12"/>
      <c r="Z90" s="12"/>
      <c r="AA90" s="12"/>
      <c r="AB90" s="12"/>
      <c r="AC90" s="12"/>
      <c r="AD90" s="12"/>
      <c r="AE90" s="12"/>
      <c r="AF90" s="12"/>
      <c r="AG90" s="12"/>
      <c r="AH90" s="12"/>
      <c r="AI90" s="12"/>
      <c r="AJ90" s="12"/>
      <c r="AK90" s="12"/>
      <c r="AL90" s="12"/>
    </row>
    <row r="91" spans="1:38" ht="21" customHeight="1">
      <c r="A91" s="172"/>
      <c r="B91" s="172"/>
      <c r="C91" s="173" t="s">
        <v>64</v>
      </c>
      <c r="D91" s="172"/>
      <c r="E91" s="172"/>
      <c r="F91" s="175"/>
      <c r="G91" s="175"/>
      <c r="H91" s="175"/>
      <c r="I91" s="175"/>
      <c r="J91" s="175"/>
      <c r="K91" s="224"/>
      <c r="L91" s="224"/>
      <c r="M91" s="12"/>
      <c r="N91" s="89"/>
      <c r="O91" s="89"/>
      <c r="P91" s="111">
        <f t="shared" si="43"/>
        <v>0</v>
      </c>
      <c r="Q91" s="111">
        <f t="shared" si="44"/>
        <v>0</v>
      </c>
      <c r="R91" s="111">
        <f t="shared" si="45"/>
        <v>0</v>
      </c>
      <c r="S91" s="117">
        <f t="shared" si="46"/>
        <v>0</v>
      </c>
      <c r="T91" s="12"/>
      <c r="U91" s="12"/>
      <c r="V91" s="12"/>
      <c r="W91" s="12"/>
      <c r="X91" s="12"/>
      <c r="Y91" s="12"/>
      <c r="Z91" s="12"/>
      <c r="AA91" s="12"/>
      <c r="AB91" s="12"/>
      <c r="AC91" s="12"/>
      <c r="AD91" s="12"/>
      <c r="AE91" s="12"/>
      <c r="AF91" s="12"/>
      <c r="AG91" s="12"/>
      <c r="AH91" s="12"/>
      <c r="AI91" s="12"/>
      <c r="AJ91" s="12"/>
      <c r="AK91" s="12"/>
      <c r="AL91" s="12"/>
    </row>
    <row r="92" spans="1:38" ht="21" customHeight="1">
      <c r="A92" s="172" t="s">
        <v>43</v>
      </c>
      <c r="B92" s="172"/>
      <c r="C92" s="174" t="s">
        <v>84</v>
      </c>
      <c r="D92" s="172">
        <v>7</v>
      </c>
      <c r="E92" s="172" t="str">
        <f t="shared" ref="E92:E100" si="50">IF(D92&gt;1,"Nos.","No.")</f>
        <v>Nos.</v>
      </c>
      <c r="F92" s="178">
        <v>1914</v>
      </c>
      <c r="G92" s="178">
        <f t="shared" ref="G92:G95" si="51">F92*D92</f>
        <v>13398</v>
      </c>
      <c r="H92" s="178">
        <v>609</v>
      </c>
      <c r="I92" s="178">
        <f t="shared" ref="I92:I95" si="52">H92*D92</f>
        <v>4263</v>
      </c>
      <c r="J92" s="178">
        <f t="shared" ref="J92:J95" si="53">I92+G92</f>
        <v>17661</v>
      </c>
      <c r="K92" s="390" t="s">
        <v>277</v>
      </c>
      <c r="L92" s="390" t="s">
        <v>278</v>
      </c>
      <c r="M92" s="12"/>
      <c r="N92" s="89">
        <v>2200</v>
      </c>
      <c r="O92" s="89">
        <v>700</v>
      </c>
      <c r="P92" s="111">
        <f t="shared" si="43"/>
        <v>286</v>
      </c>
      <c r="Q92" s="111">
        <f t="shared" si="44"/>
        <v>1914</v>
      </c>
      <c r="R92" s="111">
        <f t="shared" si="45"/>
        <v>91</v>
      </c>
      <c r="S92" s="117">
        <f t="shared" si="46"/>
        <v>609</v>
      </c>
      <c r="T92" s="12"/>
      <c r="U92" s="12"/>
      <c r="V92" s="12"/>
      <c r="W92" s="12"/>
      <c r="X92" s="12"/>
      <c r="Y92" s="12"/>
      <c r="Z92" s="12"/>
      <c r="AA92" s="12"/>
      <c r="AB92" s="12"/>
      <c r="AC92" s="12"/>
      <c r="AD92" s="12"/>
      <c r="AE92" s="12"/>
      <c r="AF92" s="12"/>
      <c r="AG92" s="12"/>
      <c r="AH92" s="12"/>
      <c r="AI92" s="12"/>
      <c r="AJ92" s="12"/>
      <c r="AK92" s="12"/>
      <c r="AL92" s="12"/>
    </row>
    <row r="93" spans="1:38" ht="21" customHeight="1">
      <c r="A93" s="172" t="s">
        <v>44</v>
      </c>
      <c r="B93" s="172"/>
      <c r="C93" s="174" t="s">
        <v>85</v>
      </c>
      <c r="D93" s="172">
        <v>10</v>
      </c>
      <c r="E93" s="172" t="str">
        <f t="shared" si="50"/>
        <v>Nos.</v>
      </c>
      <c r="F93" s="178">
        <v>6090</v>
      </c>
      <c r="G93" s="178">
        <f t="shared" si="51"/>
        <v>60900</v>
      </c>
      <c r="H93" s="178">
        <v>870</v>
      </c>
      <c r="I93" s="178">
        <f t="shared" si="52"/>
        <v>8700</v>
      </c>
      <c r="J93" s="178">
        <f t="shared" si="53"/>
        <v>69600</v>
      </c>
      <c r="K93" s="390"/>
      <c r="L93" s="390"/>
      <c r="M93" s="12"/>
      <c r="N93" s="89">
        <v>7000</v>
      </c>
      <c r="O93" s="89">
        <v>1000</v>
      </c>
      <c r="P93" s="111">
        <f t="shared" si="43"/>
        <v>910</v>
      </c>
      <c r="Q93" s="111">
        <f t="shared" si="44"/>
        <v>6090</v>
      </c>
      <c r="R93" s="111">
        <f t="shared" si="45"/>
        <v>130</v>
      </c>
      <c r="S93" s="117">
        <f t="shared" si="46"/>
        <v>870</v>
      </c>
      <c r="T93" s="12"/>
      <c r="U93" s="12"/>
      <c r="V93" s="12"/>
      <c r="W93" s="12"/>
      <c r="X93" s="12"/>
      <c r="Y93" s="12"/>
      <c r="Z93" s="12"/>
      <c r="AA93" s="12"/>
      <c r="AB93" s="12"/>
      <c r="AC93" s="12"/>
      <c r="AD93" s="12"/>
      <c r="AE93" s="12"/>
      <c r="AF93" s="12"/>
      <c r="AG93" s="12"/>
      <c r="AH93" s="12"/>
      <c r="AI93" s="12"/>
      <c r="AJ93" s="12"/>
      <c r="AK93" s="12"/>
      <c r="AL93" s="12"/>
    </row>
    <row r="94" spans="1:38" ht="21" customHeight="1">
      <c r="A94" s="172" t="s">
        <v>149</v>
      </c>
      <c r="B94" s="172"/>
      <c r="C94" s="174" t="s">
        <v>86</v>
      </c>
      <c r="D94" s="172">
        <v>3</v>
      </c>
      <c r="E94" s="172" t="str">
        <f t="shared" si="50"/>
        <v>Nos.</v>
      </c>
      <c r="F94" s="178">
        <v>7830</v>
      </c>
      <c r="G94" s="178">
        <f t="shared" si="51"/>
        <v>23490</v>
      </c>
      <c r="H94" s="178">
        <v>870</v>
      </c>
      <c r="I94" s="178">
        <f t="shared" si="52"/>
        <v>2610</v>
      </c>
      <c r="J94" s="178">
        <f t="shared" si="53"/>
        <v>26100</v>
      </c>
      <c r="K94" s="390"/>
      <c r="L94" s="390"/>
      <c r="M94" s="12"/>
      <c r="N94" s="89">
        <v>9000</v>
      </c>
      <c r="O94" s="89">
        <v>1000</v>
      </c>
      <c r="P94" s="111">
        <f t="shared" si="43"/>
        <v>1170</v>
      </c>
      <c r="Q94" s="111">
        <f t="shared" si="44"/>
        <v>7830</v>
      </c>
      <c r="R94" s="111">
        <f t="shared" si="45"/>
        <v>130</v>
      </c>
      <c r="S94" s="117">
        <f t="shared" si="46"/>
        <v>870</v>
      </c>
      <c r="T94" s="12"/>
      <c r="U94" s="12"/>
      <c r="V94" s="12"/>
      <c r="W94" s="12"/>
      <c r="X94" s="12"/>
      <c r="Y94" s="12"/>
      <c r="Z94" s="12"/>
      <c r="AA94" s="12"/>
      <c r="AB94" s="12"/>
      <c r="AC94" s="12"/>
      <c r="AD94" s="12"/>
      <c r="AE94" s="12"/>
      <c r="AF94" s="12"/>
      <c r="AG94" s="12"/>
      <c r="AH94" s="12"/>
      <c r="AI94" s="12"/>
      <c r="AJ94" s="12"/>
      <c r="AK94" s="12"/>
      <c r="AL94" s="12"/>
    </row>
    <row r="95" spans="1:38" ht="21" customHeight="1">
      <c r="A95" s="172" t="s">
        <v>45</v>
      </c>
      <c r="B95" s="172"/>
      <c r="C95" s="174" t="s">
        <v>87</v>
      </c>
      <c r="D95" s="172">
        <v>2</v>
      </c>
      <c r="E95" s="172" t="str">
        <f t="shared" si="50"/>
        <v>Nos.</v>
      </c>
      <c r="F95" s="178">
        <v>5916</v>
      </c>
      <c r="G95" s="178">
        <f t="shared" si="51"/>
        <v>11832</v>
      </c>
      <c r="H95" s="178">
        <v>870</v>
      </c>
      <c r="I95" s="178">
        <f t="shared" si="52"/>
        <v>1740</v>
      </c>
      <c r="J95" s="178">
        <f t="shared" si="53"/>
        <v>13572</v>
      </c>
      <c r="K95" s="390"/>
      <c r="L95" s="390"/>
      <c r="M95" s="12"/>
      <c r="N95" s="89">
        <v>6800</v>
      </c>
      <c r="O95" s="89">
        <v>1000</v>
      </c>
      <c r="P95" s="111">
        <f t="shared" si="43"/>
        <v>884</v>
      </c>
      <c r="Q95" s="111">
        <f t="shared" si="44"/>
        <v>5916</v>
      </c>
      <c r="R95" s="111">
        <f t="shared" si="45"/>
        <v>130</v>
      </c>
      <c r="S95" s="117">
        <f t="shared" si="46"/>
        <v>870</v>
      </c>
      <c r="T95" s="12"/>
      <c r="U95" s="12"/>
      <c r="V95" s="12"/>
      <c r="W95" s="12"/>
      <c r="X95" s="12"/>
      <c r="Y95" s="12"/>
      <c r="Z95" s="12"/>
      <c r="AA95" s="12"/>
      <c r="AB95" s="12"/>
      <c r="AC95" s="12"/>
      <c r="AD95" s="12"/>
      <c r="AE95" s="12"/>
      <c r="AF95" s="12"/>
      <c r="AG95" s="12"/>
      <c r="AH95" s="12"/>
      <c r="AI95" s="12"/>
      <c r="AJ95" s="12"/>
      <c r="AK95" s="12"/>
      <c r="AL95" s="12"/>
    </row>
    <row r="96" spans="1:38" ht="21" customHeight="1">
      <c r="A96" s="172"/>
      <c r="B96" s="172"/>
      <c r="C96" s="173" t="s">
        <v>93</v>
      </c>
      <c r="D96" s="172"/>
      <c r="E96" s="172"/>
      <c r="F96" s="175"/>
      <c r="G96" s="175"/>
      <c r="H96" s="175"/>
      <c r="I96" s="175"/>
      <c r="J96" s="175"/>
      <c r="K96" s="224"/>
      <c r="L96" s="224"/>
      <c r="M96" s="12"/>
      <c r="N96" s="89"/>
      <c r="O96" s="89"/>
      <c r="P96" s="111">
        <f t="shared" si="43"/>
        <v>0</v>
      </c>
      <c r="Q96" s="111">
        <f t="shared" si="44"/>
        <v>0</v>
      </c>
      <c r="R96" s="111">
        <f t="shared" si="45"/>
        <v>0</v>
      </c>
      <c r="S96" s="117">
        <f t="shared" si="46"/>
        <v>0</v>
      </c>
      <c r="T96" s="12"/>
      <c r="U96" s="12"/>
      <c r="V96" s="12"/>
      <c r="W96" s="12"/>
      <c r="X96" s="12"/>
      <c r="Y96" s="12"/>
      <c r="Z96" s="12"/>
      <c r="AA96" s="12"/>
      <c r="AB96" s="12"/>
      <c r="AC96" s="12"/>
      <c r="AD96" s="12"/>
      <c r="AE96" s="12"/>
      <c r="AF96" s="12"/>
      <c r="AG96" s="12"/>
      <c r="AH96" s="12"/>
      <c r="AI96" s="12"/>
      <c r="AJ96" s="12"/>
      <c r="AK96" s="12"/>
      <c r="AL96" s="12"/>
    </row>
    <row r="97" spans="1:38" ht="21" customHeight="1">
      <c r="A97" s="172" t="s">
        <v>46</v>
      </c>
      <c r="B97" s="172"/>
      <c r="C97" s="174" t="s">
        <v>95</v>
      </c>
      <c r="D97" s="172">
        <v>2</v>
      </c>
      <c r="E97" s="172" t="str">
        <f t="shared" si="50"/>
        <v>Nos.</v>
      </c>
      <c r="F97" s="178">
        <v>5655</v>
      </c>
      <c r="G97" s="178">
        <f t="shared" ref="G97:G98" si="54">F97*D97</f>
        <v>11310</v>
      </c>
      <c r="H97" s="178">
        <v>870</v>
      </c>
      <c r="I97" s="178">
        <f t="shared" ref="I97:I98" si="55">H97*D97</f>
        <v>1740</v>
      </c>
      <c r="J97" s="178">
        <f t="shared" ref="J97:J98" si="56">I97+G97</f>
        <v>13050</v>
      </c>
      <c r="K97" s="390" t="s">
        <v>277</v>
      </c>
      <c r="L97" s="390" t="s">
        <v>278</v>
      </c>
      <c r="M97" s="12"/>
      <c r="N97" s="89">
        <v>6500</v>
      </c>
      <c r="O97" s="89">
        <v>1000</v>
      </c>
      <c r="P97" s="111">
        <f t="shared" si="43"/>
        <v>845</v>
      </c>
      <c r="Q97" s="111">
        <f t="shared" si="44"/>
        <v>5655</v>
      </c>
      <c r="R97" s="111">
        <f t="shared" si="45"/>
        <v>130</v>
      </c>
      <c r="S97" s="117">
        <f t="shared" si="46"/>
        <v>870</v>
      </c>
      <c r="T97" s="12"/>
      <c r="U97" s="12"/>
      <c r="V97" s="12"/>
      <c r="W97" s="12"/>
      <c r="X97" s="12"/>
      <c r="Y97" s="12"/>
      <c r="Z97" s="12"/>
      <c r="AA97" s="12"/>
      <c r="AB97" s="12"/>
      <c r="AC97" s="12"/>
      <c r="AD97" s="12"/>
      <c r="AE97" s="12"/>
      <c r="AF97" s="12"/>
      <c r="AG97" s="12"/>
      <c r="AH97" s="12"/>
      <c r="AI97" s="12"/>
      <c r="AJ97" s="12"/>
      <c r="AK97" s="12"/>
      <c r="AL97" s="12"/>
    </row>
    <row r="98" spans="1:38" ht="21" customHeight="1">
      <c r="A98" s="172" t="s">
        <v>47</v>
      </c>
      <c r="B98" s="172"/>
      <c r="C98" s="174" t="s">
        <v>96</v>
      </c>
      <c r="D98" s="172">
        <v>2</v>
      </c>
      <c r="E98" s="172" t="s">
        <v>122</v>
      </c>
      <c r="F98" s="178">
        <v>7743</v>
      </c>
      <c r="G98" s="178">
        <f t="shared" si="54"/>
        <v>15486</v>
      </c>
      <c r="H98" s="178">
        <v>870</v>
      </c>
      <c r="I98" s="178">
        <f t="shared" si="55"/>
        <v>1740</v>
      </c>
      <c r="J98" s="178">
        <f t="shared" si="56"/>
        <v>17226</v>
      </c>
      <c r="K98" s="390"/>
      <c r="L98" s="390"/>
      <c r="M98" s="12"/>
      <c r="N98" s="89">
        <v>8900</v>
      </c>
      <c r="O98" s="89">
        <v>1000</v>
      </c>
      <c r="P98" s="111">
        <f t="shared" si="43"/>
        <v>1157</v>
      </c>
      <c r="Q98" s="111">
        <f t="shared" si="44"/>
        <v>7743</v>
      </c>
      <c r="R98" s="111">
        <f t="shared" si="45"/>
        <v>130</v>
      </c>
      <c r="S98" s="117">
        <f t="shared" si="46"/>
        <v>870</v>
      </c>
      <c r="T98" s="12"/>
      <c r="U98" s="12"/>
      <c r="V98" s="12"/>
      <c r="W98" s="12"/>
      <c r="X98" s="12"/>
      <c r="Y98" s="12"/>
      <c r="Z98" s="12"/>
      <c r="AA98" s="12"/>
      <c r="AB98" s="12"/>
      <c r="AC98" s="12"/>
      <c r="AD98" s="12"/>
      <c r="AE98" s="12"/>
      <c r="AF98" s="12"/>
      <c r="AG98" s="12"/>
      <c r="AH98" s="12"/>
      <c r="AI98" s="12"/>
      <c r="AJ98" s="12"/>
      <c r="AK98" s="12"/>
      <c r="AL98" s="12"/>
    </row>
    <row r="99" spans="1:38" ht="21" customHeight="1">
      <c r="A99" s="172"/>
      <c r="B99" s="172"/>
      <c r="C99" s="173" t="s">
        <v>94</v>
      </c>
      <c r="D99" s="172"/>
      <c r="E99" s="172"/>
      <c r="F99" s="175"/>
      <c r="G99" s="175"/>
      <c r="H99" s="175"/>
      <c r="I99" s="175"/>
      <c r="J99" s="175"/>
      <c r="K99" s="224"/>
      <c r="L99" s="224"/>
      <c r="M99" s="12"/>
      <c r="N99" s="89"/>
      <c r="O99" s="89"/>
      <c r="P99" s="111">
        <f t="shared" si="43"/>
        <v>0</v>
      </c>
      <c r="Q99" s="111">
        <f t="shared" si="44"/>
        <v>0</v>
      </c>
      <c r="R99" s="111">
        <f t="shared" si="45"/>
        <v>0</v>
      </c>
      <c r="S99" s="117">
        <f t="shared" si="46"/>
        <v>0</v>
      </c>
      <c r="T99" s="12"/>
      <c r="U99" s="12"/>
      <c r="V99" s="12"/>
      <c r="W99" s="12"/>
      <c r="X99" s="12"/>
      <c r="Y99" s="12"/>
      <c r="Z99" s="12"/>
      <c r="AA99" s="12"/>
      <c r="AB99" s="12"/>
      <c r="AC99" s="12"/>
      <c r="AD99" s="12"/>
      <c r="AE99" s="12"/>
      <c r="AF99" s="12"/>
      <c r="AG99" s="12"/>
      <c r="AH99" s="12"/>
      <c r="AI99" s="12"/>
      <c r="AJ99" s="12"/>
      <c r="AK99" s="12"/>
      <c r="AL99" s="12"/>
    </row>
    <row r="100" spans="1:38" ht="21" customHeight="1">
      <c r="A100" s="172" t="s">
        <v>63</v>
      </c>
      <c r="B100" s="172"/>
      <c r="C100" s="174" t="s">
        <v>96</v>
      </c>
      <c r="D100" s="172">
        <v>2</v>
      </c>
      <c r="E100" s="172" t="str">
        <f t="shared" si="50"/>
        <v>Nos.</v>
      </c>
      <c r="F100" s="178">
        <v>12006</v>
      </c>
      <c r="G100" s="178">
        <f t="shared" ref="G100:G101" si="57">F100*D100</f>
        <v>24012</v>
      </c>
      <c r="H100" s="178">
        <v>870</v>
      </c>
      <c r="I100" s="178">
        <f t="shared" ref="I100:I101" si="58">H100*D100</f>
        <v>1740</v>
      </c>
      <c r="J100" s="178">
        <f t="shared" ref="J100:J101" si="59">I100+G100</f>
        <v>25752</v>
      </c>
      <c r="K100" s="390" t="s">
        <v>277</v>
      </c>
      <c r="L100" s="390" t="s">
        <v>278</v>
      </c>
      <c r="M100" s="12"/>
      <c r="N100" s="89">
        <v>13800</v>
      </c>
      <c r="O100" s="89">
        <v>1000</v>
      </c>
      <c r="P100" s="111">
        <f t="shared" si="43"/>
        <v>1794</v>
      </c>
      <c r="Q100" s="111">
        <f t="shared" si="44"/>
        <v>12006</v>
      </c>
      <c r="R100" s="111">
        <f t="shared" si="45"/>
        <v>130</v>
      </c>
      <c r="S100" s="117">
        <f t="shared" si="46"/>
        <v>870</v>
      </c>
      <c r="T100" s="12"/>
      <c r="U100" s="12"/>
      <c r="V100" s="12"/>
      <c r="W100" s="12"/>
      <c r="X100" s="12"/>
      <c r="Y100" s="12"/>
      <c r="Z100" s="12"/>
      <c r="AA100" s="12"/>
      <c r="AB100" s="12"/>
      <c r="AC100" s="12"/>
      <c r="AD100" s="12"/>
      <c r="AE100" s="12"/>
      <c r="AF100" s="12"/>
      <c r="AG100" s="12"/>
      <c r="AH100" s="12"/>
      <c r="AI100" s="12"/>
      <c r="AJ100" s="12"/>
      <c r="AK100" s="12"/>
      <c r="AL100" s="12"/>
    </row>
    <row r="101" spans="1:38" ht="21" customHeight="1">
      <c r="A101" s="172" t="s">
        <v>65</v>
      </c>
      <c r="B101" s="172"/>
      <c r="C101" s="174" t="s">
        <v>84</v>
      </c>
      <c r="D101" s="172">
        <v>1</v>
      </c>
      <c r="E101" s="172" t="str">
        <f t="shared" ref="E101" si="60">IF(D101&gt;1,"Nos.","No.")</f>
        <v>No.</v>
      </c>
      <c r="F101" s="178">
        <v>2436</v>
      </c>
      <c r="G101" s="178">
        <f t="shared" si="57"/>
        <v>2436</v>
      </c>
      <c r="H101" s="178">
        <v>870</v>
      </c>
      <c r="I101" s="178">
        <f t="shared" si="58"/>
        <v>870</v>
      </c>
      <c r="J101" s="178">
        <f t="shared" si="59"/>
        <v>3306</v>
      </c>
      <c r="K101" s="390"/>
      <c r="L101" s="390"/>
      <c r="M101" s="12"/>
      <c r="N101" s="89">
        <v>2800</v>
      </c>
      <c r="O101" s="89">
        <v>1000</v>
      </c>
      <c r="P101" s="111">
        <f t="shared" si="43"/>
        <v>364</v>
      </c>
      <c r="Q101" s="111">
        <f t="shared" si="44"/>
        <v>2436</v>
      </c>
      <c r="R101" s="111">
        <f t="shared" si="45"/>
        <v>130</v>
      </c>
      <c r="S101" s="117">
        <f t="shared" si="46"/>
        <v>870</v>
      </c>
      <c r="T101" s="12"/>
      <c r="U101" s="12"/>
      <c r="V101" s="12"/>
      <c r="W101" s="12"/>
      <c r="X101" s="12"/>
      <c r="Y101" s="12"/>
      <c r="Z101" s="12"/>
      <c r="AA101" s="12"/>
      <c r="AB101" s="12"/>
      <c r="AC101" s="12"/>
      <c r="AD101" s="12"/>
      <c r="AE101" s="12"/>
      <c r="AF101" s="12"/>
      <c r="AG101" s="12"/>
      <c r="AH101" s="12"/>
      <c r="AI101" s="12"/>
      <c r="AJ101" s="12"/>
      <c r="AK101" s="12"/>
      <c r="AL101" s="12"/>
    </row>
    <row r="102" spans="1:38" s="9" customFormat="1" ht="24.75" customHeight="1">
      <c r="A102" s="180"/>
      <c r="B102" s="181"/>
      <c r="C102" s="181" t="s">
        <v>52</v>
      </c>
      <c r="D102" s="180"/>
      <c r="E102" s="182"/>
      <c r="F102" s="180"/>
      <c r="G102" s="180"/>
      <c r="H102" s="180"/>
      <c r="I102" s="180"/>
      <c r="J102" s="180"/>
      <c r="K102" s="180"/>
      <c r="L102" s="180"/>
      <c r="M102" s="14"/>
      <c r="N102" s="100"/>
      <c r="O102" s="100"/>
      <c r="P102" s="111">
        <f t="shared" si="43"/>
        <v>0</v>
      </c>
      <c r="Q102" s="111">
        <f t="shared" si="44"/>
        <v>0</v>
      </c>
      <c r="R102" s="111">
        <f t="shared" si="45"/>
        <v>0</v>
      </c>
      <c r="S102" s="117">
        <f t="shared" si="46"/>
        <v>0</v>
      </c>
      <c r="T102" s="14"/>
      <c r="U102" s="14"/>
      <c r="V102" s="14"/>
      <c r="W102" s="14"/>
      <c r="X102" s="14"/>
      <c r="Y102" s="14"/>
      <c r="Z102" s="14"/>
      <c r="AA102" s="14"/>
      <c r="AB102" s="14"/>
      <c r="AC102" s="14"/>
      <c r="AD102" s="14"/>
      <c r="AE102" s="14"/>
      <c r="AF102" s="14"/>
      <c r="AG102" s="14"/>
      <c r="AH102" s="14"/>
      <c r="AI102" s="14"/>
      <c r="AJ102" s="14"/>
      <c r="AK102" s="14"/>
      <c r="AL102" s="14"/>
    </row>
    <row r="103" spans="1:38" s="61" customFormat="1" ht="36.75" customHeight="1">
      <c r="A103" s="206"/>
      <c r="B103" s="206" t="s">
        <v>36</v>
      </c>
      <c r="C103" s="225" t="s">
        <v>151</v>
      </c>
      <c r="D103" s="206"/>
      <c r="E103" s="206"/>
      <c r="F103" s="216"/>
      <c r="G103" s="216"/>
      <c r="H103" s="216"/>
      <c r="I103" s="216"/>
      <c r="J103" s="216"/>
      <c r="K103" s="224"/>
      <c r="L103" s="224"/>
      <c r="M103" s="60"/>
      <c r="N103" s="105"/>
      <c r="O103" s="105"/>
      <c r="P103" s="111">
        <f t="shared" si="43"/>
        <v>0</v>
      </c>
      <c r="Q103" s="111">
        <f t="shared" si="44"/>
        <v>0</v>
      </c>
      <c r="R103" s="111">
        <f t="shared" si="45"/>
        <v>0</v>
      </c>
      <c r="S103" s="117">
        <f t="shared" si="46"/>
        <v>0</v>
      </c>
      <c r="T103" s="60"/>
      <c r="U103" s="60"/>
      <c r="V103" s="60"/>
      <c r="W103" s="60"/>
      <c r="X103" s="60"/>
      <c r="Y103" s="60"/>
      <c r="Z103" s="60"/>
      <c r="AA103" s="60"/>
      <c r="AB103" s="60"/>
      <c r="AC103" s="60"/>
      <c r="AD103" s="60"/>
      <c r="AE103" s="60"/>
      <c r="AF103" s="60"/>
      <c r="AG103" s="60"/>
      <c r="AH103" s="60"/>
      <c r="AI103" s="60"/>
      <c r="AJ103" s="60"/>
      <c r="AK103" s="60"/>
      <c r="AL103" s="60"/>
    </row>
    <row r="104" spans="1:38" ht="18.75" customHeight="1">
      <c r="A104" s="172"/>
      <c r="B104" s="172"/>
      <c r="C104" s="173" t="s">
        <v>1</v>
      </c>
      <c r="D104" s="172"/>
      <c r="E104" s="172"/>
      <c r="F104" s="175"/>
      <c r="G104" s="175"/>
      <c r="H104" s="175"/>
      <c r="I104" s="175"/>
      <c r="J104" s="175"/>
      <c r="K104" s="172"/>
      <c r="L104" s="172"/>
      <c r="M104" s="12"/>
      <c r="N104" s="89"/>
      <c r="O104" s="89"/>
      <c r="P104" s="111">
        <f t="shared" si="43"/>
        <v>0</v>
      </c>
      <c r="Q104" s="111">
        <f t="shared" si="44"/>
        <v>0</v>
      </c>
      <c r="R104" s="111">
        <f t="shared" si="45"/>
        <v>0</v>
      </c>
      <c r="S104" s="117">
        <f t="shared" si="46"/>
        <v>0</v>
      </c>
      <c r="T104" s="12"/>
      <c r="U104" s="12"/>
      <c r="V104" s="12"/>
      <c r="W104" s="12"/>
      <c r="X104" s="12"/>
      <c r="Y104" s="12"/>
      <c r="Z104" s="12"/>
      <c r="AA104" s="12"/>
      <c r="AB104" s="12"/>
      <c r="AC104" s="12"/>
      <c r="AD104" s="12"/>
      <c r="AE104" s="12"/>
      <c r="AF104" s="12"/>
      <c r="AG104" s="12"/>
      <c r="AH104" s="12"/>
      <c r="AI104" s="12"/>
      <c r="AJ104" s="12"/>
      <c r="AK104" s="12"/>
      <c r="AL104" s="12"/>
    </row>
    <row r="105" spans="1:38" ht="18.75" customHeight="1">
      <c r="A105" s="172" t="s">
        <v>41</v>
      </c>
      <c r="B105" s="172"/>
      <c r="C105" s="226" t="s">
        <v>97</v>
      </c>
      <c r="D105" s="172">
        <v>1</v>
      </c>
      <c r="E105" s="172" t="str">
        <f t="shared" ref="E105:E120" si="61">IF(D105&gt;1,"Nos.","No.")</f>
        <v>No.</v>
      </c>
      <c r="F105" s="178">
        <v>203434.71</v>
      </c>
      <c r="G105" s="178">
        <f t="shared" ref="G105:G120" si="62">F105*D105</f>
        <v>203434.71</v>
      </c>
      <c r="H105" s="178">
        <v>4350</v>
      </c>
      <c r="I105" s="178">
        <f t="shared" ref="I105:I120" si="63">H105*D105</f>
        <v>4350</v>
      </c>
      <c r="J105" s="178">
        <f t="shared" ref="J105:J120" si="64">I105+G105</f>
        <v>207784.71</v>
      </c>
      <c r="K105" s="391" t="s">
        <v>263</v>
      </c>
      <c r="L105" s="391" t="s">
        <v>276</v>
      </c>
      <c r="M105" s="89"/>
      <c r="N105" s="89">
        <v>233833</v>
      </c>
      <c r="O105" s="89">
        <v>5000</v>
      </c>
      <c r="P105" s="111">
        <f t="shared" si="43"/>
        <v>30398.29</v>
      </c>
      <c r="Q105" s="111">
        <f t="shared" si="44"/>
        <v>203434.71</v>
      </c>
      <c r="R105" s="111">
        <f t="shared" si="45"/>
        <v>650</v>
      </c>
      <c r="S105" s="117">
        <f t="shared" si="46"/>
        <v>4350</v>
      </c>
      <c r="T105" s="12"/>
      <c r="U105" s="12"/>
      <c r="V105" s="12"/>
      <c r="W105" s="12"/>
      <c r="X105" s="12"/>
      <c r="Y105" s="12"/>
      <c r="Z105" s="12"/>
      <c r="AA105" s="12"/>
      <c r="AB105" s="12"/>
      <c r="AC105" s="12"/>
      <c r="AD105" s="12"/>
      <c r="AE105" s="12"/>
      <c r="AF105" s="12"/>
      <c r="AG105" s="12"/>
      <c r="AH105" s="12"/>
      <c r="AI105" s="12"/>
      <c r="AJ105" s="12"/>
      <c r="AK105" s="12"/>
      <c r="AL105" s="12"/>
    </row>
    <row r="106" spans="1:38" ht="18.75" customHeight="1">
      <c r="A106" s="172" t="s">
        <v>34</v>
      </c>
      <c r="B106" s="172"/>
      <c r="C106" s="226" t="s">
        <v>98</v>
      </c>
      <c r="D106" s="172">
        <v>1</v>
      </c>
      <c r="E106" s="172" t="str">
        <f t="shared" si="61"/>
        <v>No.</v>
      </c>
      <c r="F106" s="178">
        <v>203434.71</v>
      </c>
      <c r="G106" s="178">
        <f t="shared" si="62"/>
        <v>203434.71</v>
      </c>
      <c r="H106" s="178">
        <v>4350</v>
      </c>
      <c r="I106" s="178">
        <f t="shared" si="63"/>
        <v>4350</v>
      </c>
      <c r="J106" s="178">
        <f t="shared" si="64"/>
        <v>207784.71</v>
      </c>
      <c r="K106" s="391"/>
      <c r="L106" s="391"/>
      <c r="M106" s="89"/>
      <c r="N106" s="89">
        <v>233833</v>
      </c>
      <c r="O106" s="89">
        <v>5000</v>
      </c>
      <c r="P106" s="111">
        <f t="shared" si="43"/>
        <v>30398.29</v>
      </c>
      <c r="Q106" s="111">
        <f t="shared" si="44"/>
        <v>203434.71</v>
      </c>
      <c r="R106" s="111">
        <f t="shared" si="45"/>
        <v>650</v>
      </c>
      <c r="S106" s="117">
        <f t="shared" si="46"/>
        <v>4350</v>
      </c>
      <c r="T106" s="12"/>
      <c r="U106" s="12"/>
      <c r="V106" s="12"/>
      <c r="W106" s="12"/>
      <c r="X106" s="12"/>
      <c r="Y106" s="12"/>
      <c r="Z106" s="12"/>
      <c r="AA106" s="12"/>
      <c r="AB106" s="12"/>
      <c r="AC106" s="12"/>
      <c r="AD106" s="12"/>
      <c r="AE106" s="12"/>
      <c r="AF106" s="12"/>
      <c r="AG106" s="12"/>
      <c r="AH106" s="12"/>
      <c r="AI106" s="12"/>
      <c r="AJ106" s="12"/>
      <c r="AK106" s="12"/>
      <c r="AL106" s="12"/>
    </row>
    <row r="107" spans="1:38" ht="18.75" customHeight="1">
      <c r="A107" s="172" t="s">
        <v>5</v>
      </c>
      <c r="B107" s="172"/>
      <c r="C107" s="226" t="s">
        <v>104</v>
      </c>
      <c r="D107" s="172">
        <v>1</v>
      </c>
      <c r="E107" s="172" t="str">
        <f t="shared" si="61"/>
        <v>No.</v>
      </c>
      <c r="F107" s="178">
        <v>205131.21</v>
      </c>
      <c r="G107" s="178">
        <f t="shared" si="62"/>
        <v>205131.21</v>
      </c>
      <c r="H107" s="178">
        <v>4350</v>
      </c>
      <c r="I107" s="178">
        <f t="shared" si="63"/>
        <v>4350</v>
      </c>
      <c r="J107" s="178">
        <f t="shared" si="64"/>
        <v>209481.21</v>
      </c>
      <c r="K107" s="391"/>
      <c r="L107" s="391"/>
      <c r="M107" s="89"/>
      <c r="N107" s="89">
        <v>235783</v>
      </c>
      <c r="O107" s="89">
        <v>5000</v>
      </c>
      <c r="P107" s="111">
        <f t="shared" si="43"/>
        <v>30651.79</v>
      </c>
      <c r="Q107" s="111">
        <f t="shared" si="44"/>
        <v>205131.21</v>
      </c>
      <c r="R107" s="111">
        <f t="shared" si="45"/>
        <v>650</v>
      </c>
      <c r="S107" s="117">
        <f t="shared" si="46"/>
        <v>4350</v>
      </c>
      <c r="T107" s="12"/>
      <c r="U107" s="12"/>
      <c r="V107" s="12"/>
      <c r="W107" s="12"/>
      <c r="X107" s="12"/>
      <c r="Y107" s="12"/>
      <c r="Z107" s="12"/>
      <c r="AA107" s="12"/>
      <c r="AB107" s="12"/>
      <c r="AC107" s="12"/>
      <c r="AD107" s="12"/>
      <c r="AE107" s="12"/>
      <c r="AF107" s="12"/>
      <c r="AG107" s="12"/>
      <c r="AH107" s="12"/>
      <c r="AI107" s="12"/>
      <c r="AJ107" s="12"/>
      <c r="AK107" s="12"/>
      <c r="AL107" s="12"/>
    </row>
    <row r="108" spans="1:38" ht="18.75" customHeight="1">
      <c r="A108" s="172" t="s">
        <v>9</v>
      </c>
      <c r="B108" s="172"/>
      <c r="C108" s="226" t="s">
        <v>105</v>
      </c>
      <c r="D108" s="172">
        <v>1</v>
      </c>
      <c r="E108" s="172" t="str">
        <f t="shared" si="61"/>
        <v>No.</v>
      </c>
      <c r="F108" s="178">
        <v>203434.71</v>
      </c>
      <c r="G108" s="178">
        <f t="shared" si="62"/>
        <v>203434.71</v>
      </c>
      <c r="H108" s="178">
        <v>4350</v>
      </c>
      <c r="I108" s="178">
        <f t="shared" si="63"/>
        <v>4350</v>
      </c>
      <c r="J108" s="178">
        <f t="shared" si="64"/>
        <v>207784.71</v>
      </c>
      <c r="K108" s="391"/>
      <c r="L108" s="391"/>
      <c r="M108" s="89"/>
      <c r="N108" s="89">
        <v>233833</v>
      </c>
      <c r="O108" s="89">
        <v>5000</v>
      </c>
      <c r="P108" s="111">
        <f t="shared" si="43"/>
        <v>30398.29</v>
      </c>
      <c r="Q108" s="111">
        <f t="shared" si="44"/>
        <v>203434.71</v>
      </c>
      <c r="R108" s="111">
        <f t="shared" si="45"/>
        <v>650</v>
      </c>
      <c r="S108" s="117">
        <f t="shared" si="46"/>
        <v>4350</v>
      </c>
      <c r="T108" s="12"/>
      <c r="U108" s="12"/>
      <c r="V108" s="12"/>
      <c r="W108" s="12"/>
      <c r="X108" s="12"/>
      <c r="Y108" s="12"/>
      <c r="Z108" s="12"/>
      <c r="AA108" s="12"/>
      <c r="AB108" s="12"/>
      <c r="AC108" s="12"/>
      <c r="AD108" s="12"/>
      <c r="AE108" s="12"/>
      <c r="AF108" s="12"/>
      <c r="AG108" s="12"/>
      <c r="AH108" s="12"/>
      <c r="AI108" s="12"/>
      <c r="AJ108" s="12"/>
      <c r="AK108" s="12"/>
      <c r="AL108" s="12"/>
    </row>
    <row r="109" spans="1:38" ht="18.75" customHeight="1">
      <c r="A109" s="172" t="s">
        <v>25</v>
      </c>
      <c r="B109" s="172"/>
      <c r="C109" s="226" t="s">
        <v>99</v>
      </c>
      <c r="D109" s="172">
        <v>1</v>
      </c>
      <c r="E109" s="172" t="str">
        <f t="shared" si="61"/>
        <v>No.</v>
      </c>
      <c r="F109" s="178">
        <v>181747.35</v>
      </c>
      <c r="G109" s="178">
        <f t="shared" si="62"/>
        <v>181747.35</v>
      </c>
      <c r="H109" s="178">
        <v>4350</v>
      </c>
      <c r="I109" s="178">
        <f t="shared" si="63"/>
        <v>4350</v>
      </c>
      <c r="J109" s="178">
        <f t="shared" si="64"/>
        <v>186097.35</v>
      </c>
      <c r="K109" s="391"/>
      <c r="L109" s="391"/>
      <c r="M109" s="89"/>
      <c r="N109" s="89">
        <v>208905</v>
      </c>
      <c r="O109" s="89">
        <v>5000</v>
      </c>
      <c r="P109" s="111">
        <f t="shared" si="43"/>
        <v>27157.65</v>
      </c>
      <c r="Q109" s="111">
        <f t="shared" si="44"/>
        <v>181747.35</v>
      </c>
      <c r="R109" s="111">
        <f t="shared" si="45"/>
        <v>650</v>
      </c>
      <c r="S109" s="117">
        <f t="shared" si="46"/>
        <v>4350</v>
      </c>
      <c r="T109" s="12"/>
      <c r="U109" s="12"/>
      <c r="V109" s="12"/>
      <c r="W109" s="12"/>
      <c r="X109" s="12"/>
      <c r="Y109" s="12"/>
      <c r="Z109" s="12"/>
      <c r="AA109" s="12"/>
      <c r="AB109" s="12"/>
      <c r="AC109" s="12"/>
      <c r="AD109" s="12"/>
      <c r="AE109" s="12"/>
      <c r="AF109" s="12"/>
      <c r="AG109" s="12"/>
      <c r="AH109" s="12"/>
      <c r="AI109" s="12"/>
      <c r="AJ109" s="12"/>
      <c r="AK109" s="12"/>
      <c r="AL109" s="12"/>
    </row>
    <row r="110" spans="1:38" ht="18.75" customHeight="1">
      <c r="A110" s="172" t="s">
        <v>27</v>
      </c>
      <c r="B110" s="172"/>
      <c r="C110" s="226" t="s">
        <v>100</v>
      </c>
      <c r="D110" s="172">
        <v>1</v>
      </c>
      <c r="E110" s="172" t="str">
        <f t="shared" si="61"/>
        <v>No.</v>
      </c>
      <c r="F110" s="178">
        <v>184577.46</v>
      </c>
      <c r="G110" s="178">
        <f t="shared" si="62"/>
        <v>184577.46</v>
      </c>
      <c r="H110" s="178">
        <v>4350</v>
      </c>
      <c r="I110" s="178">
        <f t="shared" si="63"/>
        <v>4350</v>
      </c>
      <c r="J110" s="178">
        <f t="shared" si="64"/>
        <v>188927.46</v>
      </c>
      <c r="K110" s="391"/>
      <c r="L110" s="391"/>
      <c r="M110" s="89"/>
      <c r="N110" s="89">
        <v>212158</v>
      </c>
      <c r="O110" s="89">
        <v>5000</v>
      </c>
      <c r="P110" s="111">
        <f t="shared" si="43"/>
        <v>27580.54</v>
      </c>
      <c r="Q110" s="111">
        <f t="shared" si="44"/>
        <v>184577.46</v>
      </c>
      <c r="R110" s="111">
        <f t="shared" si="45"/>
        <v>650</v>
      </c>
      <c r="S110" s="117">
        <f t="shared" si="46"/>
        <v>4350</v>
      </c>
      <c r="T110" s="12"/>
      <c r="U110" s="12"/>
      <c r="V110" s="12"/>
      <c r="W110" s="12"/>
      <c r="X110" s="12"/>
      <c r="Y110" s="12"/>
      <c r="Z110" s="12"/>
      <c r="AA110" s="12"/>
      <c r="AB110" s="12"/>
      <c r="AC110" s="12"/>
      <c r="AD110" s="12"/>
      <c r="AE110" s="12"/>
      <c r="AF110" s="12"/>
      <c r="AG110" s="12"/>
      <c r="AH110" s="12"/>
      <c r="AI110" s="12"/>
      <c r="AJ110" s="12"/>
      <c r="AK110" s="12"/>
      <c r="AL110" s="12"/>
    </row>
    <row r="111" spans="1:38" ht="18.75" customHeight="1">
      <c r="A111" s="172" t="s">
        <v>30</v>
      </c>
      <c r="B111" s="172"/>
      <c r="C111" s="226" t="s">
        <v>101</v>
      </c>
      <c r="D111" s="172">
        <v>1</v>
      </c>
      <c r="E111" s="172" t="str">
        <f t="shared" si="61"/>
        <v>No.</v>
      </c>
      <c r="F111" s="178">
        <v>231722.76</v>
      </c>
      <c r="G111" s="178">
        <f t="shared" si="62"/>
        <v>231722.76</v>
      </c>
      <c r="H111" s="178">
        <v>4350</v>
      </c>
      <c r="I111" s="178">
        <f t="shared" si="63"/>
        <v>4350</v>
      </c>
      <c r="J111" s="178">
        <f t="shared" si="64"/>
        <v>236072.76</v>
      </c>
      <c r="K111" s="391"/>
      <c r="L111" s="391"/>
      <c r="M111" s="89"/>
      <c r="N111" s="89">
        <v>266348</v>
      </c>
      <c r="O111" s="89">
        <v>5000</v>
      </c>
      <c r="P111" s="111">
        <f t="shared" si="43"/>
        <v>34625.24</v>
      </c>
      <c r="Q111" s="111">
        <f t="shared" si="44"/>
        <v>231722.76</v>
      </c>
      <c r="R111" s="111">
        <f t="shared" si="45"/>
        <v>650</v>
      </c>
      <c r="S111" s="117">
        <f t="shared" si="46"/>
        <v>4350</v>
      </c>
      <c r="T111" s="12"/>
      <c r="U111" s="12"/>
      <c r="V111" s="12"/>
      <c r="W111" s="12"/>
      <c r="X111" s="12"/>
      <c r="Y111" s="12"/>
      <c r="Z111" s="12"/>
      <c r="AA111" s="12"/>
      <c r="AB111" s="12"/>
      <c r="AC111" s="12"/>
      <c r="AD111" s="12"/>
      <c r="AE111" s="12"/>
      <c r="AF111" s="12"/>
      <c r="AG111" s="12"/>
      <c r="AH111" s="12"/>
      <c r="AI111" s="12"/>
      <c r="AJ111" s="12"/>
      <c r="AK111" s="12"/>
      <c r="AL111" s="12"/>
    </row>
    <row r="112" spans="1:38" ht="18.75" customHeight="1">
      <c r="A112" s="172" t="s">
        <v>31</v>
      </c>
      <c r="B112" s="172"/>
      <c r="C112" s="226" t="s">
        <v>102</v>
      </c>
      <c r="D112" s="172">
        <v>1</v>
      </c>
      <c r="E112" s="172" t="str">
        <f t="shared" si="61"/>
        <v>No.</v>
      </c>
      <c r="F112" s="178">
        <v>223616.1</v>
      </c>
      <c r="G112" s="178">
        <f t="shared" si="62"/>
        <v>223616.1</v>
      </c>
      <c r="H112" s="178">
        <v>4350</v>
      </c>
      <c r="I112" s="178">
        <f t="shared" si="63"/>
        <v>4350</v>
      </c>
      <c r="J112" s="178">
        <f t="shared" si="64"/>
        <v>227966.1</v>
      </c>
      <c r="K112" s="391"/>
      <c r="L112" s="391"/>
      <c r="M112" s="89"/>
      <c r="N112" s="89">
        <v>257030</v>
      </c>
      <c r="O112" s="89">
        <v>5000</v>
      </c>
      <c r="P112" s="111">
        <f t="shared" si="43"/>
        <v>33413.9</v>
      </c>
      <c r="Q112" s="111">
        <f t="shared" si="44"/>
        <v>223616.1</v>
      </c>
      <c r="R112" s="111">
        <f t="shared" si="45"/>
        <v>650</v>
      </c>
      <c r="S112" s="117">
        <f t="shared" si="46"/>
        <v>4350</v>
      </c>
      <c r="T112" s="12"/>
      <c r="U112" s="12"/>
      <c r="V112" s="12"/>
      <c r="W112" s="12"/>
      <c r="X112" s="12"/>
      <c r="Y112" s="12"/>
      <c r="Z112" s="12"/>
      <c r="AA112" s="12"/>
      <c r="AB112" s="12"/>
      <c r="AC112" s="12"/>
      <c r="AD112" s="12"/>
      <c r="AE112" s="12"/>
      <c r="AF112" s="12"/>
      <c r="AG112" s="12"/>
      <c r="AH112" s="12"/>
      <c r="AI112" s="12"/>
      <c r="AJ112" s="12"/>
      <c r="AK112" s="12"/>
      <c r="AL112" s="12"/>
    </row>
    <row r="113" spans="1:38" ht="18.75" customHeight="1">
      <c r="A113" s="172" t="s">
        <v>42</v>
      </c>
      <c r="B113" s="172"/>
      <c r="C113" s="226" t="s">
        <v>103</v>
      </c>
      <c r="D113" s="172">
        <v>1</v>
      </c>
      <c r="E113" s="172" t="str">
        <f t="shared" si="61"/>
        <v>No.</v>
      </c>
      <c r="F113" s="178">
        <v>223616.1</v>
      </c>
      <c r="G113" s="178">
        <f t="shared" si="62"/>
        <v>223616.1</v>
      </c>
      <c r="H113" s="178">
        <v>4350</v>
      </c>
      <c r="I113" s="178">
        <f t="shared" si="63"/>
        <v>4350</v>
      </c>
      <c r="J113" s="178">
        <f t="shared" si="64"/>
        <v>227966.1</v>
      </c>
      <c r="K113" s="391"/>
      <c r="L113" s="391"/>
      <c r="M113" s="89"/>
      <c r="N113" s="89">
        <v>257030</v>
      </c>
      <c r="O113" s="89">
        <v>5000</v>
      </c>
      <c r="P113" s="111">
        <f t="shared" si="43"/>
        <v>33413.9</v>
      </c>
      <c r="Q113" s="111">
        <f t="shared" si="44"/>
        <v>223616.1</v>
      </c>
      <c r="R113" s="111">
        <f t="shared" si="45"/>
        <v>650</v>
      </c>
      <c r="S113" s="117">
        <f t="shared" si="46"/>
        <v>4350</v>
      </c>
      <c r="T113" s="12"/>
      <c r="U113" s="12"/>
      <c r="V113" s="12"/>
      <c r="W113" s="12"/>
      <c r="X113" s="12"/>
      <c r="Y113" s="12"/>
      <c r="Z113" s="12"/>
      <c r="AA113" s="12"/>
      <c r="AB113" s="12"/>
      <c r="AC113" s="12"/>
      <c r="AD113" s="12"/>
      <c r="AE113" s="12"/>
      <c r="AF113" s="12"/>
      <c r="AG113" s="12"/>
      <c r="AH113" s="12"/>
      <c r="AI113" s="12"/>
      <c r="AJ113" s="12"/>
      <c r="AK113" s="12"/>
      <c r="AL113" s="12"/>
    </row>
    <row r="114" spans="1:38" ht="18.75" customHeight="1">
      <c r="A114" s="172" t="s">
        <v>43</v>
      </c>
      <c r="B114" s="172"/>
      <c r="C114" s="226" t="s">
        <v>106</v>
      </c>
      <c r="D114" s="172">
        <v>1</v>
      </c>
      <c r="E114" s="172" t="str">
        <f t="shared" si="61"/>
        <v>No.</v>
      </c>
      <c r="F114" s="178">
        <v>177031.95</v>
      </c>
      <c r="G114" s="178">
        <f t="shared" si="62"/>
        <v>177031.95</v>
      </c>
      <c r="H114" s="178">
        <v>4350</v>
      </c>
      <c r="I114" s="178">
        <f t="shared" si="63"/>
        <v>4350</v>
      </c>
      <c r="J114" s="178">
        <f t="shared" si="64"/>
        <v>181381.95</v>
      </c>
      <c r="K114" s="391"/>
      <c r="L114" s="391"/>
      <c r="M114" s="89"/>
      <c r="N114" s="89">
        <v>203485</v>
      </c>
      <c r="O114" s="89">
        <v>5000</v>
      </c>
      <c r="P114" s="111">
        <f t="shared" si="43"/>
        <v>26453.05</v>
      </c>
      <c r="Q114" s="111">
        <f t="shared" si="44"/>
        <v>177031.95</v>
      </c>
      <c r="R114" s="111">
        <f t="shared" si="45"/>
        <v>650</v>
      </c>
      <c r="S114" s="117">
        <f t="shared" si="46"/>
        <v>4350</v>
      </c>
      <c r="T114" s="12"/>
      <c r="U114" s="12"/>
      <c r="V114" s="12"/>
      <c r="W114" s="12"/>
      <c r="X114" s="12"/>
      <c r="Y114" s="12"/>
      <c r="Z114" s="12"/>
      <c r="AA114" s="12"/>
      <c r="AB114" s="12"/>
      <c r="AC114" s="12"/>
      <c r="AD114" s="12"/>
      <c r="AE114" s="12"/>
      <c r="AF114" s="12"/>
      <c r="AG114" s="12"/>
      <c r="AH114" s="12"/>
      <c r="AI114" s="12"/>
      <c r="AJ114" s="12"/>
      <c r="AK114" s="12"/>
      <c r="AL114" s="12"/>
    </row>
    <row r="115" spans="1:38" ht="18.75" customHeight="1">
      <c r="A115" s="172" t="s">
        <v>44</v>
      </c>
      <c r="B115" s="172"/>
      <c r="C115" s="226" t="s">
        <v>107</v>
      </c>
      <c r="D115" s="172">
        <v>1</v>
      </c>
      <c r="E115" s="172" t="str">
        <f t="shared" si="61"/>
        <v>No.</v>
      </c>
      <c r="F115" s="178">
        <v>181747.35</v>
      </c>
      <c r="G115" s="178">
        <f t="shared" si="62"/>
        <v>181747.35</v>
      </c>
      <c r="H115" s="178">
        <v>4350</v>
      </c>
      <c r="I115" s="178">
        <f t="shared" si="63"/>
        <v>4350</v>
      </c>
      <c r="J115" s="178">
        <f t="shared" si="64"/>
        <v>186097.35</v>
      </c>
      <c r="K115" s="391"/>
      <c r="L115" s="391"/>
      <c r="M115" s="89"/>
      <c r="N115" s="89">
        <v>208905</v>
      </c>
      <c r="O115" s="89">
        <v>5000</v>
      </c>
      <c r="P115" s="111">
        <f t="shared" si="43"/>
        <v>27157.65</v>
      </c>
      <c r="Q115" s="111">
        <f t="shared" si="44"/>
        <v>181747.35</v>
      </c>
      <c r="R115" s="111">
        <f t="shared" si="45"/>
        <v>650</v>
      </c>
      <c r="S115" s="117">
        <f t="shared" si="46"/>
        <v>4350</v>
      </c>
      <c r="T115" s="12"/>
      <c r="U115" s="12"/>
      <c r="V115" s="12"/>
      <c r="W115" s="12"/>
      <c r="X115" s="12"/>
      <c r="Y115" s="12"/>
      <c r="Z115" s="12"/>
      <c r="AA115" s="12"/>
      <c r="AB115" s="12"/>
      <c r="AC115" s="12"/>
      <c r="AD115" s="12"/>
      <c r="AE115" s="12"/>
      <c r="AF115" s="12"/>
      <c r="AG115" s="12"/>
      <c r="AH115" s="12"/>
      <c r="AI115" s="12"/>
      <c r="AJ115" s="12"/>
      <c r="AK115" s="12"/>
      <c r="AL115" s="12"/>
    </row>
    <row r="116" spans="1:38" ht="18.75" customHeight="1">
      <c r="A116" s="172" t="s">
        <v>149</v>
      </c>
      <c r="B116" s="172"/>
      <c r="C116" s="226" t="s">
        <v>108</v>
      </c>
      <c r="D116" s="172">
        <v>1</v>
      </c>
      <c r="E116" s="172" t="str">
        <f t="shared" si="61"/>
        <v>No.</v>
      </c>
      <c r="F116" s="178">
        <v>184577.46</v>
      </c>
      <c r="G116" s="178">
        <f t="shared" si="62"/>
        <v>184577.46</v>
      </c>
      <c r="H116" s="178">
        <v>4350</v>
      </c>
      <c r="I116" s="178">
        <f t="shared" si="63"/>
        <v>4350</v>
      </c>
      <c r="J116" s="178">
        <f t="shared" si="64"/>
        <v>188927.46</v>
      </c>
      <c r="K116" s="391"/>
      <c r="L116" s="391"/>
      <c r="M116" s="89"/>
      <c r="N116" s="89">
        <v>212158</v>
      </c>
      <c r="O116" s="89">
        <v>5000</v>
      </c>
      <c r="P116" s="111">
        <f t="shared" si="43"/>
        <v>27580.54</v>
      </c>
      <c r="Q116" s="111">
        <f t="shared" si="44"/>
        <v>184577.46</v>
      </c>
      <c r="R116" s="111">
        <f t="shared" si="45"/>
        <v>650</v>
      </c>
      <c r="S116" s="117">
        <f t="shared" si="46"/>
        <v>4350</v>
      </c>
      <c r="T116" s="12"/>
      <c r="U116" s="12"/>
      <c r="V116" s="12"/>
      <c r="W116" s="12"/>
      <c r="X116" s="12"/>
      <c r="Y116" s="12"/>
      <c r="Z116" s="12"/>
      <c r="AA116" s="12"/>
      <c r="AB116" s="12"/>
      <c r="AC116" s="12"/>
      <c r="AD116" s="12"/>
      <c r="AE116" s="12"/>
      <c r="AF116" s="12"/>
      <c r="AG116" s="12"/>
      <c r="AH116" s="12"/>
      <c r="AI116" s="12"/>
      <c r="AJ116" s="12"/>
      <c r="AK116" s="12"/>
      <c r="AL116" s="12"/>
    </row>
    <row r="117" spans="1:38" ht="18.75" customHeight="1">
      <c r="A117" s="172" t="s">
        <v>45</v>
      </c>
      <c r="B117" s="172"/>
      <c r="C117" s="226" t="s">
        <v>109</v>
      </c>
      <c r="D117" s="172">
        <v>1</v>
      </c>
      <c r="E117" s="172" t="str">
        <f t="shared" si="61"/>
        <v>No.</v>
      </c>
      <c r="F117" s="178">
        <v>181747.35</v>
      </c>
      <c r="G117" s="178">
        <f t="shared" si="62"/>
        <v>181747.35</v>
      </c>
      <c r="H117" s="178">
        <v>4350</v>
      </c>
      <c r="I117" s="178">
        <f t="shared" si="63"/>
        <v>4350</v>
      </c>
      <c r="J117" s="178">
        <f t="shared" si="64"/>
        <v>186097.35</v>
      </c>
      <c r="K117" s="391"/>
      <c r="L117" s="391"/>
      <c r="M117" s="89"/>
      <c r="N117" s="89">
        <v>208905</v>
      </c>
      <c r="O117" s="89">
        <v>5000</v>
      </c>
      <c r="P117" s="111">
        <f t="shared" si="43"/>
        <v>27157.65</v>
      </c>
      <c r="Q117" s="111">
        <f t="shared" si="44"/>
        <v>181747.35</v>
      </c>
      <c r="R117" s="111">
        <f t="shared" si="45"/>
        <v>650</v>
      </c>
      <c r="S117" s="117">
        <f t="shared" si="46"/>
        <v>4350</v>
      </c>
      <c r="T117" s="12"/>
      <c r="U117" s="12"/>
      <c r="V117" s="12"/>
      <c r="W117" s="12"/>
      <c r="X117" s="12"/>
      <c r="Y117" s="12"/>
      <c r="Z117" s="12"/>
      <c r="AA117" s="12"/>
      <c r="AB117" s="12"/>
      <c r="AC117" s="12"/>
      <c r="AD117" s="12"/>
      <c r="AE117" s="12"/>
      <c r="AF117" s="12"/>
      <c r="AG117" s="12"/>
      <c r="AH117" s="12"/>
      <c r="AI117" s="12"/>
      <c r="AJ117" s="12"/>
      <c r="AK117" s="12"/>
      <c r="AL117" s="12"/>
    </row>
    <row r="118" spans="1:38" ht="18.75" customHeight="1">
      <c r="A118" s="172" t="s">
        <v>46</v>
      </c>
      <c r="B118" s="172"/>
      <c r="C118" s="226" t="s">
        <v>110</v>
      </c>
      <c r="D118" s="172">
        <v>1</v>
      </c>
      <c r="E118" s="172" t="str">
        <f t="shared" si="61"/>
        <v>No.</v>
      </c>
      <c r="F118" s="178">
        <v>205805.46</v>
      </c>
      <c r="G118" s="178">
        <f t="shared" si="62"/>
        <v>205805.46</v>
      </c>
      <c r="H118" s="178">
        <v>4350</v>
      </c>
      <c r="I118" s="178">
        <f t="shared" si="63"/>
        <v>4350</v>
      </c>
      <c r="J118" s="178">
        <f t="shared" si="64"/>
        <v>210155.46</v>
      </c>
      <c r="K118" s="391"/>
      <c r="L118" s="391"/>
      <c r="M118" s="89"/>
      <c r="N118" s="89">
        <v>236558</v>
      </c>
      <c r="O118" s="89">
        <v>5000</v>
      </c>
      <c r="P118" s="111">
        <f t="shared" si="43"/>
        <v>30752.54</v>
      </c>
      <c r="Q118" s="111">
        <f t="shared" si="44"/>
        <v>205805.46</v>
      </c>
      <c r="R118" s="111">
        <f t="shared" si="45"/>
        <v>650</v>
      </c>
      <c r="S118" s="117">
        <f t="shared" si="46"/>
        <v>4350</v>
      </c>
      <c r="T118" s="12"/>
      <c r="U118" s="12"/>
      <c r="V118" s="12"/>
      <c r="W118" s="12"/>
      <c r="X118" s="12"/>
      <c r="Y118" s="12"/>
      <c r="Z118" s="12"/>
      <c r="AA118" s="12"/>
      <c r="AB118" s="12"/>
      <c r="AC118" s="12"/>
      <c r="AD118" s="12"/>
      <c r="AE118" s="12"/>
      <c r="AF118" s="12"/>
      <c r="AG118" s="12"/>
      <c r="AH118" s="12"/>
      <c r="AI118" s="12"/>
      <c r="AJ118" s="12"/>
      <c r="AK118" s="12"/>
      <c r="AL118" s="12"/>
    </row>
    <row r="119" spans="1:38" ht="18.75" customHeight="1">
      <c r="A119" s="172" t="s">
        <v>47</v>
      </c>
      <c r="B119" s="172"/>
      <c r="C119" s="226" t="s">
        <v>111</v>
      </c>
      <c r="D119" s="172">
        <v>1</v>
      </c>
      <c r="E119" s="172" t="str">
        <f t="shared" si="61"/>
        <v>No.</v>
      </c>
      <c r="F119" s="178">
        <v>203434.71</v>
      </c>
      <c r="G119" s="178">
        <f t="shared" si="62"/>
        <v>203434.71</v>
      </c>
      <c r="H119" s="178">
        <v>4350</v>
      </c>
      <c r="I119" s="178">
        <f t="shared" si="63"/>
        <v>4350</v>
      </c>
      <c r="J119" s="178">
        <f t="shared" si="64"/>
        <v>207784.71</v>
      </c>
      <c r="K119" s="391"/>
      <c r="L119" s="391"/>
      <c r="M119" s="89"/>
      <c r="N119" s="89">
        <v>233833</v>
      </c>
      <c r="O119" s="89">
        <v>5000</v>
      </c>
      <c r="P119" s="111">
        <f t="shared" si="43"/>
        <v>30398.29</v>
      </c>
      <c r="Q119" s="111">
        <f t="shared" si="44"/>
        <v>203434.71</v>
      </c>
      <c r="R119" s="111">
        <f t="shared" si="45"/>
        <v>650</v>
      </c>
      <c r="S119" s="117">
        <f t="shared" si="46"/>
        <v>4350</v>
      </c>
      <c r="T119" s="12"/>
      <c r="U119" s="12"/>
      <c r="V119" s="12"/>
      <c r="W119" s="12"/>
      <c r="X119" s="12"/>
      <c r="Y119" s="12"/>
      <c r="Z119" s="12"/>
      <c r="AA119" s="12"/>
      <c r="AB119" s="12"/>
      <c r="AC119" s="12"/>
      <c r="AD119" s="12"/>
      <c r="AE119" s="12"/>
      <c r="AF119" s="12"/>
      <c r="AG119" s="12"/>
      <c r="AH119" s="12"/>
      <c r="AI119" s="12"/>
      <c r="AJ119" s="12"/>
      <c r="AK119" s="12"/>
      <c r="AL119" s="12"/>
    </row>
    <row r="120" spans="1:38" ht="18.75" customHeight="1">
      <c r="A120" s="172" t="s">
        <v>63</v>
      </c>
      <c r="B120" s="172"/>
      <c r="C120" s="226" t="s">
        <v>112</v>
      </c>
      <c r="D120" s="172">
        <v>1</v>
      </c>
      <c r="E120" s="172" t="str">
        <f t="shared" si="61"/>
        <v>No.</v>
      </c>
      <c r="F120" s="178">
        <v>184575.72</v>
      </c>
      <c r="G120" s="178">
        <f t="shared" si="62"/>
        <v>184575.72</v>
      </c>
      <c r="H120" s="178">
        <v>4350</v>
      </c>
      <c r="I120" s="178">
        <f t="shared" si="63"/>
        <v>4350</v>
      </c>
      <c r="J120" s="178">
        <f t="shared" si="64"/>
        <v>188925.72</v>
      </c>
      <c r="K120" s="391"/>
      <c r="L120" s="391"/>
      <c r="M120" s="89"/>
      <c r="N120" s="89">
        <v>212156</v>
      </c>
      <c r="O120" s="89">
        <v>5000</v>
      </c>
      <c r="P120" s="111">
        <f t="shared" si="43"/>
        <v>27580.280000000002</v>
      </c>
      <c r="Q120" s="111">
        <f t="shared" si="44"/>
        <v>184575.72</v>
      </c>
      <c r="R120" s="111">
        <f t="shared" si="45"/>
        <v>650</v>
      </c>
      <c r="S120" s="117">
        <f t="shared" si="46"/>
        <v>4350</v>
      </c>
      <c r="T120" s="12"/>
      <c r="U120" s="12"/>
      <c r="V120" s="12"/>
      <c r="W120" s="12"/>
      <c r="X120" s="12"/>
      <c r="Y120" s="12"/>
      <c r="Z120" s="12"/>
      <c r="AA120" s="12"/>
      <c r="AB120" s="12"/>
      <c r="AC120" s="12"/>
      <c r="AD120" s="12"/>
      <c r="AE120" s="12"/>
      <c r="AF120" s="12"/>
      <c r="AG120" s="12"/>
      <c r="AH120" s="12"/>
      <c r="AI120" s="12"/>
      <c r="AJ120" s="12"/>
      <c r="AK120" s="12"/>
      <c r="AL120" s="12"/>
    </row>
    <row r="121" spans="1:38" s="9" customFormat="1" ht="24.75" customHeight="1">
      <c r="A121" s="180"/>
      <c r="B121" s="181"/>
      <c r="C121" s="181" t="s">
        <v>53</v>
      </c>
      <c r="D121" s="180"/>
      <c r="E121" s="182"/>
      <c r="F121" s="180"/>
      <c r="G121" s="180"/>
      <c r="H121" s="180"/>
      <c r="I121" s="180"/>
      <c r="J121" s="180"/>
      <c r="K121" s="180"/>
      <c r="L121" s="180"/>
      <c r="M121" s="88"/>
      <c r="N121" s="100"/>
      <c r="O121" s="100"/>
      <c r="P121" s="111">
        <f t="shared" si="43"/>
        <v>0</v>
      </c>
      <c r="Q121" s="111">
        <f t="shared" si="44"/>
        <v>0</v>
      </c>
      <c r="R121" s="111">
        <f t="shared" si="45"/>
        <v>0</v>
      </c>
      <c r="S121" s="117">
        <f t="shared" si="46"/>
        <v>0</v>
      </c>
      <c r="T121" s="14"/>
      <c r="U121" s="14"/>
      <c r="V121" s="14"/>
      <c r="W121" s="14"/>
      <c r="X121" s="14"/>
      <c r="Y121" s="14"/>
      <c r="Z121" s="14"/>
      <c r="AA121" s="14"/>
      <c r="AB121" s="14"/>
      <c r="AC121" s="14"/>
      <c r="AD121" s="14"/>
      <c r="AE121" s="14"/>
      <c r="AF121" s="14"/>
      <c r="AG121" s="14"/>
      <c r="AH121" s="14"/>
      <c r="AI121" s="14"/>
      <c r="AJ121" s="14"/>
      <c r="AK121" s="14"/>
      <c r="AL121" s="14"/>
    </row>
    <row r="122" spans="1:38" s="9" customFormat="1" ht="43.5" customHeight="1">
      <c r="A122" s="172"/>
      <c r="B122" s="172"/>
      <c r="C122" s="227" t="s">
        <v>59</v>
      </c>
      <c r="D122" s="172"/>
      <c r="E122" s="172"/>
      <c r="F122" s="172"/>
      <c r="G122" s="172"/>
      <c r="H122" s="172"/>
      <c r="I122" s="172"/>
      <c r="J122" s="172"/>
      <c r="K122" s="224"/>
      <c r="L122" s="224"/>
      <c r="M122" s="14"/>
      <c r="N122" s="100"/>
      <c r="O122" s="100"/>
      <c r="P122" s="111">
        <f t="shared" si="43"/>
        <v>0</v>
      </c>
      <c r="Q122" s="111">
        <f t="shared" si="44"/>
        <v>0</v>
      </c>
      <c r="R122" s="111">
        <f t="shared" si="45"/>
        <v>0</v>
      </c>
      <c r="S122" s="117">
        <f t="shared" si="46"/>
        <v>0</v>
      </c>
      <c r="T122" s="14"/>
      <c r="U122" s="14"/>
      <c r="V122" s="14"/>
      <c r="W122" s="14"/>
      <c r="X122" s="14"/>
      <c r="Y122" s="14"/>
      <c r="Z122" s="14"/>
      <c r="AA122" s="14"/>
      <c r="AB122" s="14"/>
      <c r="AC122" s="14"/>
      <c r="AD122" s="14"/>
      <c r="AE122" s="14"/>
      <c r="AF122" s="14"/>
      <c r="AG122" s="14"/>
      <c r="AH122" s="14"/>
      <c r="AI122" s="14"/>
      <c r="AJ122" s="14"/>
      <c r="AK122" s="14"/>
      <c r="AL122" s="14"/>
    </row>
    <row r="123" spans="1:38" s="9" customFormat="1" ht="17.25" customHeight="1">
      <c r="A123" s="172" t="s">
        <v>41</v>
      </c>
      <c r="B123" s="172"/>
      <c r="C123" s="195" t="s">
        <v>118</v>
      </c>
      <c r="D123" s="228">
        <v>11.138164000000002</v>
      </c>
      <c r="E123" s="172" t="s">
        <v>113</v>
      </c>
      <c r="F123" s="178">
        <v>736.02</v>
      </c>
      <c r="G123" s="178">
        <f t="shared" ref="G123:G124" si="65">F123*D123</f>
        <v>8197.9114672800006</v>
      </c>
      <c r="H123" s="178">
        <v>87</v>
      </c>
      <c r="I123" s="178">
        <f t="shared" ref="I123:I124" si="66">H123*D123</f>
        <v>969.0202680000001</v>
      </c>
      <c r="J123" s="178">
        <f t="shared" ref="J123:J124" si="67">I123+G123</f>
        <v>9166.9317352800008</v>
      </c>
      <c r="K123" s="390" t="s">
        <v>280</v>
      </c>
      <c r="L123" s="390" t="s">
        <v>279</v>
      </c>
      <c r="M123" s="14"/>
      <c r="N123" s="100">
        <v>846</v>
      </c>
      <c r="O123" s="100">
        <v>100</v>
      </c>
      <c r="P123" s="111">
        <f t="shared" si="43"/>
        <v>109.98</v>
      </c>
      <c r="Q123" s="111">
        <f t="shared" si="44"/>
        <v>736.02</v>
      </c>
      <c r="R123" s="111">
        <f t="shared" si="45"/>
        <v>13</v>
      </c>
      <c r="S123" s="117">
        <f t="shared" si="46"/>
        <v>87</v>
      </c>
      <c r="T123" s="14"/>
      <c r="U123" s="14"/>
      <c r="V123" s="14"/>
      <c r="W123" s="14"/>
      <c r="X123" s="14"/>
      <c r="Y123" s="14"/>
      <c r="Z123" s="14"/>
      <c r="AA123" s="14"/>
      <c r="AB123" s="14"/>
      <c r="AC123" s="14"/>
      <c r="AD123" s="14"/>
      <c r="AE123" s="14"/>
      <c r="AF123" s="14"/>
      <c r="AG123" s="14"/>
      <c r="AH123" s="14"/>
      <c r="AI123" s="14"/>
      <c r="AJ123" s="14"/>
      <c r="AK123" s="14"/>
      <c r="AL123" s="14"/>
    </row>
    <row r="124" spans="1:38" s="9" customFormat="1" ht="17.25" customHeight="1">
      <c r="A124" s="172" t="s">
        <v>34</v>
      </c>
      <c r="B124" s="172"/>
      <c r="C124" s="195" t="s">
        <v>119</v>
      </c>
      <c r="D124" s="228">
        <v>15.987414999999999</v>
      </c>
      <c r="E124" s="172" t="s">
        <v>113</v>
      </c>
      <c r="F124" s="178">
        <v>987.45</v>
      </c>
      <c r="G124" s="178">
        <f t="shared" si="65"/>
        <v>15786.77294175</v>
      </c>
      <c r="H124" s="178">
        <v>156.6</v>
      </c>
      <c r="I124" s="178">
        <f t="shared" si="66"/>
        <v>2503.6291889999998</v>
      </c>
      <c r="J124" s="178">
        <f t="shared" si="67"/>
        <v>18290.402130750001</v>
      </c>
      <c r="K124" s="390"/>
      <c r="L124" s="390"/>
      <c r="M124" s="14"/>
      <c r="N124" s="100">
        <v>1135</v>
      </c>
      <c r="O124" s="100">
        <v>180</v>
      </c>
      <c r="P124" s="111">
        <f t="shared" si="43"/>
        <v>147.55000000000001</v>
      </c>
      <c r="Q124" s="111">
        <f t="shared" si="44"/>
        <v>987.45</v>
      </c>
      <c r="R124" s="111">
        <f t="shared" si="45"/>
        <v>23.400000000000002</v>
      </c>
      <c r="S124" s="117">
        <f t="shared" si="46"/>
        <v>156.6</v>
      </c>
      <c r="T124" s="14"/>
      <c r="U124" s="14"/>
      <c r="V124" s="14"/>
      <c r="W124" s="14"/>
      <c r="X124" s="14"/>
      <c r="Y124" s="14"/>
      <c r="Z124" s="14"/>
      <c r="AA124" s="14"/>
      <c r="AB124" s="14"/>
      <c r="AC124" s="14"/>
      <c r="AD124" s="14"/>
      <c r="AE124" s="14"/>
      <c r="AF124" s="14"/>
      <c r="AG124" s="14"/>
      <c r="AH124" s="14"/>
      <c r="AI124" s="14"/>
      <c r="AJ124" s="14"/>
      <c r="AK124" s="14"/>
      <c r="AL124" s="14"/>
    </row>
    <row r="125" spans="1:38" s="9" customFormat="1" ht="54.75" customHeight="1">
      <c r="A125" s="172"/>
      <c r="B125" s="172"/>
      <c r="C125" s="227" t="s">
        <v>234</v>
      </c>
      <c r="D125" s="172"/>
      <c r="E125" s="172"/>
      <c r="F125" s="172"/>
      <c r="G125" s="172"/>
      <c r="H125" s="172"/>
      <c r="I125" s="172"/>
      <c r="J125" s="172"/>
      <c r="K125" s="224"/>
      <c r="L125" s="224"/>
      <c r="M125" s="14"/>
      <c r="N125" s="100"/>
      <c r="O125" s="100"/>
      <c r="P125" s="111">
        <f t="shared" si="43"/>
        <v>0</v>
      </c>
      <c r="Q125" s="111">
        <f t="shared" si="44"/>
        <v>0</v>
      </c>
      <c r="R125" s="111">
        <f t="shared" si="45"/>
        <v>0</v>
      </c>
      <c r="S125" s="117">
        <f t="shared" si="46"/>
        <v>0</v>
      </c>
      <c r="T125" s="14"/>
      <c r="U125" s="14"/>
      <c r="V125" s="14"/>
      <c r="W125" s="14"/>
      <c r="X125" s="14"/>
      <c r="Y125" s="14"/>
      <c r="Z125" s="14"/>
      <c r="AA125" s="14"/>
      <c r="AB125" s="14"/>
      <c r="AC125" s="14"/>
      <c r="AD125" s="14"/>
      <c r="AE125" s="14"/>
      <c r="AF125" s="14"/>
      <c r="AG125" s="14"/>
      <c r="AH125" s="14"/>
      <c r="AI125" s="14"/>
      <c r="AJ125" s="14"/>
      <c r="AK125" s="14"/>
      <c r="AL125" s="14"/>
    </row>
    <row r="126" spans="1:38" s="9" customFormat="1" ht="17.25" customHeight="1">
      <c r="A126" s="172" t="s">
        <v>5</v>
      </c>
      <c r="B126" s="172"/>
      <c r="C126" s="195" t="s">
        <v>118</v>
      </c>
      <c r="D126" s="228">
        <v>39.493070000000003</v>
      </c>
      <c r="E126" s="172" t="s">
        <v>113</v>
      </c>
      <c r="F126" s="178">
        <v>1731.3</v>
      </c>
      <c r="G126" s="178">
        <f>F126*D126</f>
        <v>68374.352091000008</v>
      </c>
      <c r="H126" s="178">
        <v>191.4</v>
      </c>
      <c r="I126" s="178">
        <f>H126*D126</f>
        <v>7558.9735980000005</v>
      </c>
      <c r="J126" s="178">
        <f>I126+G126</f>
        <v>75933.325689000005</v>
      </c>
      <c r="K126" s="224" t="s">
        <v>281</v>
      </c>
      <c r="L126" s="224" t="s">
        <v>279</v>
      </c>
      <c r="M126" s="14"/>
      <c r="N126" s="100">
        <v>1990</v>
      </c>
      <c r="O126" s="100">
        <v>220</v>
      </c>
      <c r="P126" s="111">
        <f t="shared" si="43"/>
        <v>258.7</v>
      </c>
      <c r="Q126" s="111">
        <f t="shared" si="44"/>
        <v>1731.3</v>
      </c>
      <c r="R126" s="111">
        <f t="shared" si="45"/>
        <v>28.6</v>
      </c>
      <c r="S126" s="117">
        <f t="shared" si="46"/>
        <v>191.4</v>
      </c>
      <c r="T126" s="14"/>
      <c r="U126" s="14"/>
      <c r="V126" s="14"/>
      <c r="W126" s="14"/>
      <c r="X126" s="14"/>
      <c r="Y126" s="14"/>
      <c r="Z126" s="14"/>
      <c r="AA126" s="14"/>
      <c r="AB126" s="14"/>
      <c r="AC126" s="14"/>
      <c r="AD126" s="14"/>
      <c r="AE126" s="14"/>
      <c r="AF126" s="14"/>
      <c r="AG126" s="14"/>
      <c r="AH126" s="14"/>
      <c r="AI126" s="14"/>
      <c r="AJ126" s="14"/>
      <c r="AK126" s="14"/>
      <c r="AL126" s="14"/>
    </row>
    <row r="127" spans="1:38" s="9" customFormat="1" ht="67.5" customHeight="1">
      <c r="A127" s="172"/>
      <c r="B127" s="172"/>
      <c r="C127" s="227" t="s">
        <v>147</v>
      </c>
      <c r="D127" s="177"/>
      <c r="E127" s="172"/>
      <c r="F127" s="172"/>
      <c r="G127" s="172"/>
      <c r="H127" s="172"/>
      <c r="I127" s="172"/>
      <c r="J127" s="172"/>
      <c r="K127" s="224"/>
      <c r="L127" s="224"/>
      <c r="M127" s="14"/>
      <c r="N127" s="100"/>
      <c r="O127" s="100"/>
      <c r="P127" s="111">
        <f t="shared" si="43"/>
        <v>0</v>
      </c>
      <c r="Q127" s="111">
        <f t="shared" si="44"/>
        <v>0</v>
      </c>
      <c r="R127" s="111">
        <f t="shared" si="45"/>
        <v>0</v>
      </c>
      <c r="S127" s="117">
        <f t="shared" si="46"/>
        <v>0</v>
      </c>
      <c r="T127" s="14"/>
      <c r="U127" s="14"/>
      <c r="V127" s="14"/>
      <c r="W127" s="14"/>
      <c r="X127" s="14"/>
      <c r="Y127" s="14"/>
      <c r="Z127" s="14"/>
      <c r="AA127" s="14"/>
      <c r="AB127" s="14"/>
      <c r="AC127" s="14"/>
      <c r="AD127" s="14"/>
      <c r="AE127" s="14"/>
      <c r="AF127" s="14"/>
      <c r="AG127" s="14"/>
      <c r="AH127" s="14"/>
      <c r="AI127" s="14"/>
      <c r="AJ127" s="14"/>
      <c r="AK127" s="14"/>
      <c r="AL127" s="14"/>
    </row>
    <row r="128" spans="1:38" s="9" customFormat="1" ht="17.25" customHeight="1">
      <c r="A128" s="172" t="s">
        <v>9</v>
      </c>
      <c r="B128" s="172"/>
      <c r="C128" s="195" t="s">
        <v>118</v>
      </c>
      <c r="D128" s="228">
        <v>48</v>
      </c>
      <c r="E128" s="172" t="s">
        <v>113</v>
      </c>
      <c r="F128" s="178">
        <v>1461.6</v>
      </c>
      <c r="G128" s="178">
        <f t="shared" ref="G128:G129" si="68">F128*D128</f>
        <v>70156.799999999988</v>
      </c>
      <c r="H128" s="178">
        <v>191.4</v>
      </c>
      <c r="I128" s="178">
        <f t="shared" ref="I128:I129" si="69">H128*D128</f>
        <v>9187.2000000000007</v>
      </c>
      <c r="J128" s="178">
        <f t="shared" ref="J128:J129" si="70">I128+G128</f>
        <v>79343.999999999985</v>
      </c>
      <c r="K128" s="390" t="s">
        <v>281</v>
      </c>
      <c r="L128" s="390" t="s">
        <v>279</v>
      </c>
      <c r="M128" s="14"/>
      <c r="N128" s="100">
        <v>1680</v>
      </c>
      <c r="O128" s="100">
        <v>220</v>
      </c>
      <c r="P128" s="111">
        <f t="shared" si="43"/>
        <v>218.4</v>
      </c>
      <c r="Q128" s="111">
        <f t="shared" si="44"/>
        <v>1461.6</v>
      </c>
      <c r="R128" s="111">
        <f t="shared" si="45"/>
        <v>28.6</v>
      </c>
      <c r="S128" s="117">
        <f t="shared" si="46"/>
        <v>191.4</v>
      </c>
      <c r="T128" s="14"/>
      <c r="U128" s="14"/>
      <c r="V128" s="14"/>
      <c r="W128" s="14"/>
      <c r="X128" s="14"/>
      <c r="Y128" s="14"/>
      <c r="Z128" s="14"/>
      <c r="AA128" s="14"/>
      <c r="AB128" s="14"/>
      <c r="AC128" s="14"/>
      <c r="AD128" s="14"/>
      <c r="AE128" s="14"/>
      <c r="AF128" s="14"/>
      <c r="AG128" s="14"/>
      <c r="AH128" s="14"/>
      <c r="AI128" s="14"/>
      <c r="AJ128" s="14"/>
      <c r="AK128" s="14"/>
      <c r="AL128" s="14"/>
    </row>
    <row r="129" spans="1:38" s="9" customFormat="1" ht="17.25" customHeight="1">
      <c r="A129" s="172" t="s">
        <v>25</v>
      </c>
      <c r="B129" s="172"/>
      <c r="C129" s="195" t="s">
        <v>119</v>
      </c>
      <c r="D129" s="228">
        <v>25</v>
      </c>
      <c r="E129" s="172" t="s">
        <v>113</v>
      </c>
      <c r="F129" s="178">
        <v>1722.6</v>
      </c>
      <c r="G129" s="178">
        <f t="shared" si="68"/>
        <v>43065</v>
      </c>
      <c r="H129" s="178">
        <v>243.6</v>
      </c>
      <c r="I129" s="178">
        <f t="shared" si="69"/>
        <v>6090</v>
      </c>
      <c r="J129" s="178">
        <f t="shared" si="70"/>
        <v>49155</v>
      </c>
      <c r="K129" s="390"/>
      <c r="L129" s="390"/>
      <c r="M129" s="14"/>
      <c r="N129" s="100">
        <v>1980</v>
      </c>
      <c r="O129" s="100">
        <v>280</v>
      </c>
      <c r="P129" s="111">
        <f t="shared" si="43"/>
        <v>257.40000000000003</v>
      </c>
      <c r="Q129" s="111">
        <f t="shared" si="44"/>
        <v>1722.6</v>
      </c>
      <c r="R129" s="111">
        <f t="shared" si="45"/>
        <v>36.4</v>
      </c>
      <c r="S129" s="117">
        <f t="shared" si="46"/>
        <v>243.6</v>
      </c>
      <c r="T129" s="14"/>
      <c r="U129" s="14"/>
      <c r="V129" s="14"/>
      <c r="W129" s="14"/>
      <c r="X129" s="14"/>
      <c r="Y129" s="14"/>
      <c r="Z129" s="14"/>
      <c r="AA129" s="14"/>
      <c r="AB129" s="14"/>
      <c r="AC129" s="14"/>
      <c r="AD129" s="14"/>
      <c r="AE129" s="14"/>
      <c r="AF129" s="14"/>
      <c r="AG129" s="14"/>
      <c r="AH129" s="14"/>
      <c r="AI129" s="14"/>
      <c r="AJ129" s="14"/>
      <c r="AK129" s="14"/>
      <c r="AL129" s="14"/>
    </row>
    <row r="130" spans="1:38" s="23" customFormat="1" ht="42.75" customHeight="1">
      <c r="A130" s="188"/>
      <c r="B130" s="188" t="s">
        <v>143</v>
      </c>
      <c r="C130" s="229" t="s">
        <v>144</v>
      </c>
      <c r="D130" s="177"/>
      <c r="E130" s="172"/>
      <c r="F130" s="230"/>
      <c r="G130" s="207"/>
      <c r="H130" s="231"/>
      <c r="I130" s="172"/>
      <c r="J130" s="177"/>
      <c r="K130" s="224"/>
      <c r="L130" s="224"/>
      <c r="M130" s="8"/>
      <c r="N130" s="108"/>
      <c r="O130" s="109"/>
      <c r="P130" s="111">
        <f t="shared" si="43"/>
        <v>0</v>
      </c>
      <c r="Q130" s="111">
        <f t="shared" si="44"/>
        <v>0</v>
      </c>
      <c r="R130" s="111">
        <f t="shared" si="45"/>
        <v>0</v>
      </c>
      <c r="S130" s="117">
        <f t="shared" si="46"/>
        <v>0</v>
      </c>
    </row>
    <row r="131" spans="1:38" s="23" customFormat="1" ht="17.25" customHeight="1">
      <c r="A131" s="188"/>
      <c r="B131" s="188"/>
      <c r="C131" s="232" t="s">
        <v>145</v>
      </c>
      <c r="D131" s="233"/>
      <c r="E131" s="172"/>
      <c r="F131" s="230"/>
      <c r="G131" s="231"/>
      <c r="H131" s="231"/>
      <c r="I131" s="172"/>
      <c r="J131" s="233"/>
      <c r="K131" s="224"/>
      <c r="L131" s="224"/>
      <c r="M131" s="8"/>
      <c r="N131" s="108"/>
      <c r="O131" s="109"/>
      <c r="P131" s="111">
        <f t="shared" si="43"/>
        <v>0</v>
      </c>
      <c r="Q131" s="111">
        <f t="shared" si="44"/>
        <v>0</v>
      </c>
      <c r="R131" s="111">
        <f t="shared" si="45"/>
        <v>0</v>
      </c>
      <c r="S131" s="117">
        <f t="shared" si="46"/>
        <v>0</v>
      </c>
    </row>
    <row r="132" spans="1:38" s="23" customFormat="1" ht="17.25" customHeight="1">
      <c r="A132" s="188" t="s">
        <v>27</v>
      </c>
      <c r="B132" s="188"/>
      <c r="C132" s="195" t="s">
        <v>118</v>
      </c>
      <c r="D132" s="228">
        <v>48</v>
      </c>
      <c r="E132" s="172" t="s">
        <v>113</v>
      </c>
      <c r="F132" s="178">
        <v>861.3</v>
      </c>
      <c r="G132" s="178">
        <f t="shared" ref="G132:G133" si="71">F132*D132</f>
        <v>41342.399999999994</v>
      </c>
      <c r="H132" s="178">
        <v>243.6</v>
      </c>
      <c r="I132" s="178">
        <f t="shared" ref="I132:I133" si="72">H132*D132</f>
        <v>11692.8</v>
      </c>
      <c r="J132" s="178">
        <f t="shared" ref="J132:J133" si="73">I132+G132</f>
        <v>53035.199999999997</v>
      </c>
      <c r="K132" s="390" t="s">
        <v>283</v>
      </c>
      <c r="L132" s="390" t="s">
        <v>282</v>
      </c>
      <c r="M132" s="8"/>
      <c r="N132" s="108">
        <v>990</v>
      </c>
      <c r="O132" s="109">
        <v>280</v>
      </c>
      <c r="P132" s="111">
        <f t="shared" si="43"/>
        <v>128.70000000000002</v>
      </c>
      <c r="Q132" s="111">
        <f t="shared" si="44"/>
        <v>861.3</v>
      </c>
      <c r="R132" s="111">
        <f t="shared" si="45"/>
        <v>36.4</v>
      </c>
      <c r="S132" s="117">
        <f t="shared" si="46"/>
        <v>243.6</v>
      </c>
    </row>
    <row r="133" spans="1:38" s="23" customFormat="1" ht="17.25" customHeight="1">
      <c r="A133" s="188" t="s">
        <v>30</v>
      </c>
      <c r="B133" s="188"/>
      <c r="C133" s="195" t="s">
        <v>119</v>
      </c>
      <c r="D133" s="228">
        <v>25</v>
      </c>
      <c r="E133" s="172" t="s">
        <v>113</v>
      </c>
      <c r="F133" s="178">
        <v>1000.5</v>
      </c>
      <c r="G133" s="178">
        <f t="shared" si="71"/>
        <v>25012.5</v>
      </c>
      <c r="H133" s="178">
        <v>243.6</v>
      </c>
      <c r="I133" s="178">
        <f t="shared" si="72"/>
        <v>6090</v>
      </c>
      <c r="J133" s="178">
        <f t="shared" si="73"/>
        <v>31102.5</v>
      </c>
      <c r="K133" s="390"/>
      <c r="L133" s="390"/>
      <c r="M133" s="8"/>
      <c r="N133" s="108">
        <v>1150</v>
      </c>
      <c r="O133" s="109">
        <v>280</v>
      </c>
      <c r="P133" s="111">
        <f t="shared" si="43"/>
        <v>149.5</v>
      </c>
      <c r="Q133" s="111">
        <f t="shared" si="44"/>
        <v>1000.5</v>
      </c>
      <c r="R133" s="111">
        <f t="shared" si="45"/>
        <v>36.4</v>
      </c>
      <c r="S133" s="117">
        <f t="shared" si="46"/>
        <v>243.6</v>
      </c>
    </row>
    <row r="134" spans="1:38" ht="17.25" customHeight="1">
      <c r="A134" s="172"/>
      <c r="B134" s="172"/>
      <c r="C134" s="227" t="s">
        <v>54</v>
      </c>
      <c r="D134" s="172"/>
      <c r="E134" s="172"/>
      <c r="F134" s="175"/>
      <c r="G134" s="175"/>
      <c r="H134" s="175"/>
      <c r="I134" s="175"/>
      <c r="J134" s="175"/>
      <c r="K134" s="224"/>
      <c r="L134" s="224"/>
      <c r="M134" s="12"/>
      <c r="N134" s="89"/>
      <c r="O134" s="89"/>
      <c r="P134" s="111">
        <f t="shared" si="43"/>
        <v>0</v>
      </c>
      <c r="Q134" s="111">
        <f t="shared" si="44"/>
        <v>0</v>
      </c>
      <c r="R134" s="111">
        <f t="shared" si="45"/>
        <v>0</v>
      </c>
      <c r="S134" s="117">
        <f t="shared" si="46"/>
        <v>0</v>
      </c>
      <c r="T134" s="12"/>
      <c r="U134" s="12"/>
      <c r="V134" s="12"/>
      <c r="W134" s="12"/>
      <c r="X134" s="12"/>
      <c r="Y134" s="12"/>
      <c r="Z134" s="12"/>
      <c r="AA134" s="12"/>
      <c r="AB134" s="12"/>
      <c r="AC134" s="12"/>
      <c r="AD134" s="12"/>
      <c r="AE134" s="12"/>
      <c r="AF134" s="12"/>
      <c r="AG134" s="12"/>
      <c r="AH134" s="12"/>
      <c r="AI134" s="12"/>
      <c r="AJ134" s="12"/>
      <c r="AK134" s="12"/>
      <c r="AL134" s="12"/>
    </row>
    <row r="135" spans="1:38" ht="17.25" customHeight="1">
      <c r="A135" s="172" t="s">
        <v>31</v>
      </c>
      <c r="B135" s="172"/>
      <c r="C135" s="195" t="s">
        <v>126</v>
      </c>
      <c r="D135" s="228">
        <v>2</v>
      </c>
      <c r="E135" s="172" t="str">
        <f t="shared" ref="E135:E139" si="74">IF(D135&gt;1,"Nos.","No.")</f>
        <v>Nos.</v>
      </c>
      <c r="F135" s="178">
        <v>6525</v>
      </c>
      <c r="G135" s="178">
        <f t="shared" ref="G135:G138" si="75">F135*D135</f>
        <v>13050</v>
      </c>
      <c r="H135" s="178">
        <v>1305</v>
      </c>
      <c r="I135" s="178">
        <f t="shared" ref="I135:I138" si="76">H135*D135</f>
        <v>2610</v>
      </c>
      <c r="J135" s="178">
        <f t="shared" ref="J135:J138" si="77">I135+G135</f>
        <v>15660</v>
      </c>
      <c r="K135" s="390" t="s">
        <v>271</v>
      </c>
      <c r="L135" s="390" t="s">
        <v>282</v>
      </c>
      <c r="M135" s="12"/>
      <c r="N135" s="89">
        <v>7500</v>
      </c>
      <c r="O135" s="89">
        <v>1500</v>
      </c>
      <c r="P135" s="111">
        <f t="shared" si="43"/>
        <v>975</v>
      </c>
      <c r="Q135" s="111">
        <f t="shared" si="44"/>
        <v>6525</v>
      </c>
      <c r="R135" s="111">
        <f t="shared" si="45"/>
        <v>195</v>
      </c>
      <c r="S135" s="117">
        <f t="shared" si="46"/>
        <v>1305</v>
      </c>
      <c r="T135" s="12"/>
      <c r="U135" s="12"/>
      <c r="V135" s="12"/>
      <c r="W135" s="12"/>
      <c r="X135" s="12"/>
      <c r="Y135" s="12"/>
      <c r="Z135" s="12"/>
      <c r="AA135" s="12"/>
      <c r="AB135" s="12"/>
      <c r="AC135" s="12"/>
      <c r="AD135" s="12"/>
      <c r="AE135" s="12"/>
      <c r="AF135" s="12"/>
      <c r="AG135" s="12"/>
      <c r="AH135" s="12"/>
      <c r="AI135" s="12"/>
      <c r="AJ135" s="12"/>
      <c r="AK135" s="12"/>
      <c r="AL135" s="12"/>
    </row>
    <row r="136" spans="1:38" ht="17.25" customHeight="1">
      <c r="A136" s="172" t="s">
        <v>42</v>
      </c>
      <c r="B136" s="172"/>
      <c r="C136" s="195" t="s">
        <v>127</v>
      </c>
      <c r="D136" s="228">
        <v>1</v>
      </c>
      <c r="E136" s="172" t="str">
        <f t="shared" si="74"/>
        <v>No.</v>
      </c>
      <c r="F136" s="178">
        <v>6525</v>
      </c>
      <c r="G136" s="178">
        <f t="shared" si="75"/>
        <v>6525</v>
      </c>
      <c r="H136" s="178">
        <v>1305</v>
      </c>
      <c r="I136" s="178">
        <f t="shared" si="76"/>
        <v>1305</v>
      </c>
      <c r="J136" s="178">
        <f t="shared" si="77"/>
        <v>7830</v>
      </c>
      <c r="K136" s="390"/>
      <c r="L136" s="390"/>
      <c r="M136" s="12"/>
      <c r="N136" s="89">
        <v>7500</v>
      </c>
      <c r="O136" s="89">
        <v>1500</v>
      </c>
      <c r="P136" s="111">
        <f t="shared" ref="P136:P151" si="78">N136*13%</f>
        <v>975</v>
      </c>
      <c r="Q136" s="111">
        <f t="shared" ref="Q136:Q151" si="79">N136-P136</f>
        <v>6525</v>
      </c>
      <c r="R136" s="111">
        <f t="shared" ref="R136:R151" si="80">O136*13%</f>
        <v>195</v>
      </c>
      <c r="S136" s="117">
        <f t="shared" ref="S136:S151" si="81">O136-R136</f>
        <v>1305</v>
      </c>
      <c r="T136" s="12"/>
      <c r="U136" s="12"/>
      <c r="V136" s="12"/>
      <c r="W136" s="12"/>
      <c r="X136" s="12"/>
      <c r="Y136" s="12"/>
      <c r="Z136" s="12"/>
      <c r="AA136" s="12"/>
      <c r="AB136" s="12"/>
      <c r="AC136" s="12"/>
      <c r="AD136" s="12"/>
      <c r="AE136" s="12"/>
      <c r="AF136" s="12"/>
      <c r="AG136" s="12"/>
      <c r="AH136" s="12"/>
      <c r="AI136" s="12"/>
      <c r="AJ136" s="12"/>
      <c r="AK136" s="12"/>
      <c r="AL136" s="12"/>
    </row>
    <row r="137" spans="1:38" ht="17.25" customHeight="1">
      <c r="A137" s="172" t="s">
        <v>43</v>
      </c>
      <c r="B137" s="172"/>
      <c r="C137" s="195" t="s">
        <v>75</v>
      </c>
      <c r="D137" s="228">
        <v>1</v>
      </c>
      <c r="E137" s="172" t="str">
        <f t="shared" si="74"/>
        <v>No.</v>
      </c>
      <c r="F137" s="178">
        <v>6525</v>
      </c>
      <c r="G137" s="178">
        <f t="shared" si="75"/>
        <v>6525</v>
      </c>
      <c r="H137" s="178">
        <v>1305</v>
      </c>
      <c r="I137" s="178">
        <f t="shared" si="76"/>
        <v>1305</v>
      </c>
      <c r="J137" s="178">
        <f t="shared" si="77"/>
        <v>7830</v>
      </c>
      <c r="K137" s="390"/>
      <c r="L137" s="390"/>
      <c r="M137" s="12"/>
      <c r="N137" s="89">
        <v>7500</v>
      </c>
      <c r="O137" s="89">
        <v>1500</v>
      </c>
      <c r="P137" s="111">
        <f t="shared" si="78"/>
        <v>975</v>
      </c>
      <c r="Q137" s="111">
        <f t="shared" si="79"/>
        <v>6525</v>
      </c>
      <c r="R137" s="111">
        <f t="shared" si="80"/>
        <v>195</v>
      </c>
      <c r="S137" s="117">
        <f t="shared" si="81"/>
        <v>1305</v>
      </c>
      <c r="T137" s="12"/>
      <c r="U137" s="12"/>
      <c r="V137" s="12"/>
      <c r="W137" s="12"/>
      <c r="X137" s="12"/>
      <c r="Y137" s="12"/>
      <c r="Z137" s="12"/>
      <c r="AA137" s="12"/>
      <c r="AB137" s="12"/>
      <c r="AC137" s="12"/>
      <c r="AD137" s="12"/>
      <c r="AE137" s="12"/>
      <c r="AF137" s="12"/>
      <c r="AG137" s="12"/>
      <c r="AH137" s="12"/>
      <c r="AI137" s="12"/>
      <c r="AJ137" s="12"/>
      <c r="AK137" s="12"/>
      <c r="AL137" s="12"/>
    </row>
    <row r="138" spans="1:38" ht="17.25" customHeight="1">
      <c r="A138" s="172" t="s">
        <v>44</v>
      </c>
      <c r="B138" s="172"/>
      <c r="C138" s="195" t="s">
        <v>128</v>
      </c>
      <c r="D138" s="228">
        <v>3</v>
      </c>
      <c r="E138" s="172" t="str">
        <f t="shared" ref="E138" si="82">IF(D138&gt;1,"Nos.","No.")</f>
        <v>Nos.</v>
      </c>
      <c r="F138" s="178">
        <v>6525</v>
      </c>
      <c r="G138" s="178">
        <f t="shared" si="75"/>
        <v>19575</v>
      </c>
      <c r="H138" s="178">
        <v>1305</v>
      </c>
      <c r="I138" s="178">
        <f t="shared" si="76"/>
        <v>3915</v>
      </c>
      <c r="J138" s="178">
        <f t="shared" si="77"/>
        <v>23490</v>
      </c>
      <c r="K138" s="390"/>
      <c r="L138" s="390"/>
      <c r="M138" s="12"/>
      <c r="N138" s="89">
        <v>7500</v>
      </c>
      <c r="O138" s="89">
        <v>1500</v>
      </c>
      <c r="P138" s="111">
        <f t="shared" si="78"/>
        <v>975</v>
      </c>
      <c r="Q138" s="111">
        <f t="shared" si="79"/>
        <v>6525</v>
      </c>
      <c r="R138" s="111">
        <f t="shared" si="80"/>
        <v>195</v>
      </c>
      <c r="S138" s="117">
        <f t="shared" si="81"/>
        <v>1305</v>
      </c>
      <c r="T138" s="12"/>
      <c r="U138" s="12"/>
      <c r="V138" s="12"/>
      <c r="W138" s="12"/>
      <c r="X138" s="12"/>
      <c r="Y138" s="12"/>
      <c r="Z138" s="12"/>
      <c r="AA138" s="12"/>
      <c r="AB138" s="12"/>
      <c r="AC138" s="12"/>
      <c r="AD138" s="12"/>
      <c r="AE138" s="12"/>
      <c r="AF138" s="12"/>
      <c r="AG138" s="12"/>
      <c r="AH138" s="12"/>
      <c r="AI138" s="12"/>
      <c r="AJ138" s="12"/>
      <c r="AK138" s="12"/>
      <c r="AL138" s="12"/>
    </row>
    <row r="139" spans="1:38" ht="17.25" customHeight="1">
      <c r="A139" s="172" t="s">
        <v>149</v>
      </c>
      <c r="B139" s="172"/>
      <c r="C139" s="195" t="s">
        <v>72</v>
      </c>
      <c r="D139" s="228">
        <v>2</v>
      </c>
      <c r="E139" s="172" t="str">
        <f t="shared" si="74"/>
        <v>Nos.</v>
      </c>
      <c r="F139" s="178">
        <v>6525</v>
      </c>
      <c r="G139" s="178">
        <f>F139*D139</f>
        <v>13050</v>
      </c>
      <c r="H139" s="178">
        <v>1305</v>
      </c>
      <c r="I139" s="178">
        <f>H139*D139</f>
        <v>2610</v>
      </c>
      <c r="J139" s="178">
        <f>I139+G139</f>
        <v>15660</v>
      </c>
      <c r="K139" s="390"/>
      <c r="L139" s="390"/>
      <c r="M139" s="12"/>
      <c r="N139" s="89">
        <v>7500</v>
      </c>
      <c r="O139" s="89">
        <v>1500</v>
      </c>
      <c r="P139" s="111">
        <f t="shared" si="78"/>
        <v>975</v>
      </c>
      <c r="Q139" s="111">
        <f t="shared" si="79"/>
        <v>6525</v>
      </c>
      <c r="R139" s="111">
        <f t="shared" si="80"/>
        <v>195</v>
      </c>
      <c r="S139" s="117">
        <f t="shared" si="81"/>
        <v>1305</v>
      </c>
      <c r="T139" s="12"/>
      <c r="U139" s="12"/>
      <c r="V139" s="12"/>
      <c r="W139" s="12"/>
      <c r="X139" s="12"/>
      <c r="Y139" s="12"/>
      <c r="Z139" s="12"/>
      <c r="AA139" s="12"/>
      <c r="AB139" s="12"/>
      <c r="AC139" s="12"/>
      <c r="AD139" s="12"/>
      <c r="AE139" s="12"/>
      <c r="AF139" s="12"/>
      <c r="AG139" s="12"/>
      <c r="AH139" s="12"/>
      <c r="AI139" s="12"/>
      <c r="AJ139" s="12"/>
      <c r="AK139" s="12"/>
      <c r="AL139" s="12"/>
    </row>
    <row r="140" spans="1:38" s="9" customFormat="1" ht="24.75" customHeight="1">
      <c r="A140" s="180"/>
      <c r="B140" s="181"/>
      <c r="C140" s="181" t="s">
        <v>61</v>
      </c>
      <c r="D140" s="180"/>
      <c r="E140" s="182"/>
      <c r="F140" s="180"/>
      <c r="G140" s="180"/>
      <c r="H140" s="180"/>
      <c r="I140" s="180"/>
      <c r="J140" s="180"/>
      <c r="K140" s="180"/>
      <c r="L140" s="180"/>
      <c r="M140" s="14"/>
      <c r="N140" s="100"/>
      <c r="O140" s="100"/>
      <c r="P140" s="111">
        <f t="shared" si="78"/>
        <v>0</v>
      </c>
      <c r="Q140" s="111">
        <f t="shared" si="79"/>
        <v>0</v>
      </c>
      <c r="R140" s="111">
        <f t="shared" si="80"/>
        <v>0</v>
      </c>
      <c r="S140" s="117">
        <f t="shared" si="81"/>
        <v>0</v>
      </c>
      <c r="T140" s="14"/>
      <c r="U140" s="14"/>
      <c r="V140" s="14"/>
      <c r="W140" s="14"/>
      <c r="X140" s="14"/>
      <c r="Y140" s="14"/>
      <c r="Z140" s="14"/>
      <c r="AA140" s="14"/>
      <c r="AB140" s="14"/>
      <c r="AC140" s="14"/>
      <c r="AD140" s="14"/>
      <c r="AE140" s="14"/>
      <c r="AF140" s="14"/>
      <c r="AG140" s="14"/>
      <c r="AH140" s="14"/>
      <c r="AI140" s="14"/>
      <c r="AJ140" s="14"/>
      <c r="AK140" s="14"/>
      <c r="AL140" s="14"/>
    </row>
    <row r="141" spans="1:38" s="4" customFormat="1" ht="23.25" customHeight="1">
      <c r="A141" s="172"/>
      <c r="B141" s="172"/>
      <c r="C141" s="173" t="s">
        <v>22</v>
      </c>
      <c r="D141" s="172"/>
      <c r="E141" s="210"/>
      <c r="F141" s="175"/>
      <c r="G141" s="175"/>
      <c r="H141" s="175"/>
      <c r="I141" s="175"/>
      <c r="J141" s="175"/>
      <c r="K141" s="224"/>
      <c r="L141" s="224"/>
      <c r="M141" s="13"/>
      <c r="N141" s="110"/>
      <c r="O141" s="110"/>
      <c r="P141" s="111">
        <f t="shared" si="78"/>
        <v>0</v>
      </c>
      <c r="Q141" s="111">
        <f t="shared" si="79"/>
        <v>0</v>
      </c>
      <c r="R141" s="111">
        <f t="shared" si="80"/>
        <v>0</v>
      </c>
      <c r="S141" s="117">
        <f t="shared" si="81"/>
        <v>0</v>
      </c>
      <c r="T141" s="13"/>
      <c r="U141" s="13"/>
      <c r="V141" s="13"/>
      <c r="W141" s="13"/>
      <c r="X141" s="13"/>
      <c r="Y141" s="13"/>
      <c r="Z141" s="13"/>
      <c r="AA141" s="13"/>
      <c r="AB141" s="13"/>
      <c r="AC141" s="13"/>
      <c r="AD141" s="13"/>
      <c r="AE141" s="13"/>
      <c r="AF141" s="13"/>
      <c r="AG141" s="13"/>
      <c r="AH141" s="13"/>
      <c r="AI141" s="13"/>
      <c r="AJ141" s="13"/>
      <c r="AK141" s="13"/>
      <c r="AL141" s="13"/>
    </row>
    <row r="142" spans="1:38" s="4" customFormat="1" ht="36.75" customHeight="1">
      <c r="A142" s="172" t="s">
        <v>41</v>
      </c>
      <c r="B142" s="172" t="s">
        <v>23</v>
      </c>
      <c r="C142" s="174" t="s">
        <v>24</v>
      </c>
      <c r="D142" s="172">
        <v>1</v>
      </c>
      <c r="E142" s="172" t="s">
        <v>7</v>
      </c>
      <c r="F142" s="178">
        <v>8700</v>
      </c>
      <c r="G142" s="178">
        <f t="shared" ref="G142:G147" si="83">F142*D142</f>
        <v>8700</v>
      </c>
      <c r="H142" s="178">
        <v>8700</v>
      </c>
      <c r="I142" s="178">
        <f t="shared" ref="I142:I147" si="84">H142*D142</f>
        <v>8700</v>
      </c>
      <c r="J142" s="178">
        <f t="shared" ref="J142:J147" si="85">I142+G142</f>
        <v>17400</v>
      </c>
      <c r="K142" s="224" t="s">
        <v>284</v>
      </c>
      <c r="L142" s="224" t="s">
        <v>268</v>
      </c>
      <c r="M142" s="13"/>
      <c r="N142" s="110">
        <v>10000</v>
      </c>
      <c r="O142" s="110">
        <v>10000</v>
      </c>
      <c r="P142" s="111">
        <f t="shared" si="78"/>
        <v>1300</v>
      </c>
      <c r="Q142" s="111">
        <f t="shared" si="79"/>
        <v>8700</v>
      </c>
      <c r="R142" s="111">
        <f t="shared" si="80"/>
        <v>1300</v>
      </c>
      <c r="S142" s="117">
        <f t="shared" si="81"/>
        <v>8700</v>
      </c>
      <c r="T142" s="13"/>
      <c r="U142" s="13"/>
      <c r="V142" s="13"/>
      <c r="W142" s="13"/>
      <c r="X142" s="13"/>
      <c r="Y142" s="13"/>
      <c r="Z142" s="13"/>
      <c r="AA142" s="13"/>
      <c r="AB142" s="13"/>
      <c r="AC142" s="13"/>
      <c r="AD142" s="13"/>
      <c r="AE142" s="13"/>
      <c r="AF142" s="13"/>
      <c r="AG142" s="13"/>
      <c r="AH142" s="13"/>
      <c r="AI142" s="13"/>
      <c r="AJ142" s="13"/>
      <c r="AK142" s="13"/>
      <c r="AL142" s="13"/>
    </row>
    <row r="143" spans="1:38" s="4" customFormat="1" ht="48" customHeight="1">
      <c r="A143" s="172" t="s">
        <v>34</v>
      </c>
      <c r="B143" s="172" t="s">
        <v>26</v>
      </c>
      <c r="C143" s="174" t="s">
        <v>226</v>
      </c>
      <c r="D143" s="172">
        <v>1</v>
      </c>
      <c r="E143" s="172" t="s">
        <v>7</v>
      </c>
      <c r="F143" s="178">
        <v>217500</v>
      </c>
      <c r="G143" s="178">
        <f t="shared" si="83"/>
        <v>217500</v>
      </c>
      <c r="H143" s="178">
        <v>43500</v>
      </c>
      <c r="I143" s="178">
        <f t="shared" si="84"/>
        <v>43500</v>
      </c>
      <c r="J143" s="178">
        <f t="shared" si="85"/>
        <v>261000</v>
      </c>
      <c r="K143" s="224" t="s">
        <v>285</v>
      </c>
      <c r="L143" s="224" t="s">
        <v>286</v>
      </c>
      <c r="M143" s="13"/>
      <c r="N143" s="110">
        <v>250000</v>
      </c>
      <c r="O143" s="110">
        <v>50000</v>
      </c>
      <c r="P143" s="111">
        <f t="shared" si="78"/>
        <v>32500</v>
      </c>
      <c r="Q143" s="111">
        <f t="shared" si="79"/>
        <v>217500</v>
      </c>
      <c r="R143" s="111">
        <f t="shared" si="80"/>
        <v>6500</v>
      </c>
      <c r="S143" s="117">
        <f t="shared" si="81"/>
        <v>43500</v>
      </c>
      <c r="T143" s="13"/>
      <c r="U143" s="13"/>
      <c r="V143" s="13"/>
      <c r="W143" s="13"/>
      <c r="X143" s="13"/>
      <c r="Y143" s="13"/>
      <c r="Z143" s="13"/>
      <c r="AA143" s="13"/>
      <c r="AB143" s="13"/>
      <c r="AC143" s="13"/>
      <c r="AD143" s="13"/>
      <c r="AE143" s="13"/>
      <c r="AF143" s="13"/>
      <c r="AG143" s="13"/>
      <c r="AH143" s="13"/>
      <c r="AI143" s="13"/>
      <c r="AJ143" s="13"/>
      <c r="AK143" s="13"/>
      <c r="AL143" s="13"/>
    </row>
    <row r="144" spans="1:38" s="4" customFormat="1" ht="21.75" customHeight="1">
      <c r="A144" s="172" t="s">
        <v>5</v>
      </c>
      <c r="B144" s="172" t="s">
        <v>28</v>
      </c>
      <c r="C144" s="174" t="s">
        <v>29</v>
      </c>
      <c r="D144" s="172">
        <v>1</v>
      </c>
      <c r="E144" s="172" t="s">
        <v>7</v>
      </c>
      <c r="F144" s="178">
        <v>17400</v>
      </c>
      <c r="G144" s="178">
        <f t="shared" si="83"/>
        <v>17400</v>
      </c>
      <c r="H144" s="178">
        <v>13050</v>
      </c>
      <c r="I144" s="178">
        <f t="shared" si="84"/>
        <v>13050</v>
      </c>
      <c r="J144" s="178">
        <f t="shared" si="85"/>
        <v>30450</v>
      </c>
      <c r="K144" s="224" t="s">
        <v>287</v>
      </c>
      <c r="L144" s="224" t="s">
        <v>286</v>
      </c>
      <c r="M144" s="13"/>
      <c r="N144" s="110">
        <v>20000</v>
      </c>
      <c r="O144" s="110">
        <v>15000</v>
      </c>
      <c r="P144" s="111">
        <f t="shared" si="78"/>
        <v>2600</v>
      </c>
      <c r="Q144" s="111">
        <f t="shared" si="79"/>
        <v>17400</v>
      </c>
      <c r="R144" s="111">
        <f t="shared" si="80"/>
        <v>1950</v>
      </c>
      <c r="S144" s="117">
        <f t="shared" si="81"/>
        <v>13050</v>
      </c>
      <c r="T144" s="13"/>
      <c r="U144" s="13"/>
      <c r="V144" s="13"/>
      <c r="W144" s="13"/>
      <c r="X144" s="13"/>
      <c r="Y144" s="13"/>
      <c r="Z144" s="13"/>
      <c r="AA144" s="13"/>
      <c r="AB144" s="13"/>
      <c r="AC144" s="13"/>
      <c r="AD144" s="13"/>
      <c r="AE144" s="13"/>
      <c r="AF144" s="13"/>
      <c r="AG144" s="13"/>
      <c r="AH144" s="13"/>
      <c r="AI144" s="13"/>
      <c r="AJ144" s="13"/>
      <c r="AK144" s="13"/>
      <c r="AL144" s="13"/>
    </row>
    <row r="145" spans="1:38" s="4" customFormat="1" ht="36.75" customHeight="1">
      <c r="A145" s="172" t="s">
        <v>9</v>
      </c>
      <c r="B145" s="172" t="s">
        <v>37</v>
      </c>
      <c r="C145" s="174" t="s">
        <v>235</v>
      </c>
      <c r="D145" s="172">
        <v>1</v>
      </c>
      <c r="E145" s="172" t="s">
        <v>7</v>
      </c>
      <c r="F145" s="178">
        <v>0</v>
      </c>
      <c r="G145" s="178">
        <f t="shared" si="83"/>
        <v>0</v>
      </c>
      <c r="H145" s="178">
        <v>65250</v>
      </c>
      <c r="I145" s="178">
        <f t="shared" si="84"/>
        <v>65250</v>
      </c>
      <c r="J145" s="178">
        <f t="shared" si="85"/>
        <v>65250</v>
      </c>
      <c r="K145" s="224"/>
      <c r="L145" s="224"/>
      <c r="M145" s="13"/>
      <c r="N145" s="110"/>
      <c r="O145" s="110">
        <v>75000</v>
      </c>
      <c r="P145" s="111">
        <f t="shared" si="78"/>
        <v>0</v>
      </c>
      <c r="Q145" s="111">
        <f t="shared" si="79"/>
        <v>0</v>
      </c>
      <c r="R145" s="111">
        <f t="shared" si="80"/>
        <v>9750</v>
      </c>
      <c r="S145" s="117">
        <f t="shared" si="81"/>
        <v>65250</v>
      </c>
      <c r="T145" s="13"/>
      <c r="U145" s="13"/>
      <c r="V145" s="13"/>
      <c r="W145" s="13"/>
      <c r="X145" s="13"/>
      <c r="Y145" s="13"/>
      <c r="Z145" s="13"/>
      <c r="AA145" s="13"/>
      <c r="AB145" s="13"/>
      <c r="AC145" s="13"/>
      <c r="AD145" s="13"/>
      <c r="AE145" s="13"/>
      <c r="AF145" s="13"/>
      <c r="AG145" s="13"/>
      <c r="AH145" s="13"/>
      <c r="AI145" s="13"/>
      <c r="AJ145" s="13"/>
      <c r="AK145" s="13"/>
      <c r="AL145" s="13"/>
    </row>
    <row r="146" spans="1:38" s="4" customFormat="1" ht="36.75" customHeight="1">
      <c r="A146" s="172" t="s">
        <v>25</v>
      </c>
      <c r="B146" s="172" t="s">
        <v>37</v>
      </c>
      <c r="C146" s="174" t="s">
        <v>236</v>
      </c>
      <c r="D146" s="172">
        <v>1</v>
      </c>
      <c r="E146" s="172" t="s">
        <v>7</v>
      </c>
      <c r="F146" s="178">
        <v>0</v>
      </c>
      <c r="G146" s="178">
        <f t="shared" si="83"/>
        <v>0</v>
      </c>
      <c r="H146" s="178">
        <v>65250</v>
      </c>
      <c r="I146" s="178">
        <f t="shared" si="84"/>
        <v>65250</v>
      </c>
      <c r="J146" s="178">
        <f t="shared" si="85"/>
        <v>65250</v>
      </c>
      <c r="K146" s="224"/>
      <c r="L146" s="224"/>
      <c r="M146" s="13"/>
      <c r="N146" s="110"/>
      <c r="O146" s="110">
        <v>75000</v>
      </c>
      <c r="P146" s="111">
        <f t="shared" si="78"/>
        <v>0</v>
      </c>
      <c r="Q146" s="111">
        <f t="shared" si="79"/>
        <v>0</v>
      </c>
      <c r="R146" s="111">
        <f t="shared" si="80"/>
        <v>9750</v>
      </c>
      <c r="S146" s="117">
        <f t="shared" si="81"/>
        <v>65250</v>
      </c>
      <c r="T146" s="13"/>
      <c r="U146" s="13"/>
      <c r="V146" s="13"/>
      <c r="W146" s="13"/>
      <c r="X146" s="13"/>
      <c r="Y146" s="13"/>
      <c r="Z146" s="13"/>
      <c r="AA146" s="13"/>
      <c r="AB146" s="13"/>
      <c r="AC146" s="13"/>
      <c r="AD146" s="13"/>
      <c r="AE146" s="13"/>
      <c r="AF146" s="13"/>
      <c r="AG146" s="13"/>
      <c r="AH146" s="13"/>
      <c r="AI146" s="13"/>
      <c r="AJ146" s="13"/>
      <c r="AK146" s="13"/>
      <c r="AL146" s="13"/>
    </row>
    <row r="147" spans="1:38" s="4" customFormat="1" ht="36.75" customHeight="1">
      <c r="A147" s="172" t="s">
        <v>27</v>
      </c>
      <c r="B147" s="172" t="s">
        <v>32</v>
      </c>
      <c r="C147" s="174" t="s">
        <v>237</v>
      </c>
      <c r="D147" s="172">
        <v>1</v>
      </c>
      <c r="E147" s="172" t="s">
        <v>7</v>
      </c>
      <c r="F147" s="178">
        <v>8700</v>
      </c>
      <c r="G147" s="178">
        <f t="shared" si="83"/>
        <v>8700</v>
      </c>
      <c r="H147" s="178">
        <v>8700</v>
      </c>
      <c r="I147" s="178">
        <f t="shared" si="84"/>
        <v>8700</v>
      </c>
      <c r="J147" s="178">
        <f t="shared" si="85"/>
        <v>17400</v>
      </c>
      <c r="K147" s="224" t="s">
        <v>305</v>
      </c>
      <c r="L147" s="224" t="s">
        <v>286</v>
      </c>
      <c r="M147" s="13"/>
      <c r="N147" s="110">
        <v>10000</v>
      </c>
      <c r="O147" s="110">
        <v>10000</v>
      </c>
      <c r="P147" s="111">
        <f t="shared" si="78"/>
        <v>1300</v>
      </c>
      <c r="Q147" s="111">
        <f t="shared" si="79"/>
        <v>8700</v>
      </c>
      <c r="R147" s="111">
        <f t="shared" si="80"/>
        <v>1300</v>
      </c>
      <c r="S147" s="117">
        <f t="shared" si="81"/>
        <v>8700</v>
      </c>
      <c r="T147" s="13"/>
      <c r="U147" s="13"/>
      <c r="V147" s="13"/>
      <c r="W147" s="13"/>
      <c r="X147" s="13"/>
      <c r="Y147" s="13"/>
      <c r="Z147" s="13"/>
      <c r="AA147" s="13"/>
      <c r="AB147" s="13"/>
      <c r="AC147" s="13"/>
      <c r="AD147" s="13"/>
      <c r="AE147" s="13"/>
      <c r="AF147" s="13"/>
      <c r="AG147" s="13"/>
      <c r="AH147" s="13"/>
      <c r="AI147" s="13"/>
      <c r="AJ147" s="13"/>
      <c r="AK147" s="13"/>
      <c r="AL147" s="13"/>
    </row>
    <row r="148" spans="1:38" s="4" customFormat="1" ht="21.75" customHeight="1">
      <c r="A148" s="172"/>
      <c r="B148" s="172"/>
      <c r="C148" s="173" t="s">
        <v>238</v>
      </c>
      <c r="D148" s="172"/>
      <c r="E148" s="177"/>
      <c r="F148" s="175"/>
      <c r="G148" s="175"/>
      <c r="H148" s="175"/>
      <c r="I148" s="175"/>
      <c r="J148" s="175"/>
      <c r="K148" s="224"/>
      <c r="L148" s="224"/>
      <c r="M148" s="13"/>
      <c r="N148" s="110"/>
      <c r="O148" s="110"/>
      <c r="P148" s="111">
        <f t="shared" si="78"/>
        <v>0</v>
      </c>
      <c r="Q148" s="111">
        <f t="shared" si="79"/>
        <v>0</v>
      </c>
      <c r="R148" s="111">
        <f t="shared" si="80"/>
        <v>0</v>
      </c>
      <c r="S148" s="117">
        <f t="shared" si="81"/>
        <v>0</v>
      </c>
      <c r="T148" s="13"/>
      <c r="U148" s="13"/>
      <c r="V148" s="13"/>
      <c r="W148" s="13"/>
      <c r="X148" s="13"/>
      <c r="Y148" s="13"/>
      <c r="Z148" s="13"/>
      <c r="AA148" s="13"/>
      <c r="AB148" s="13"/>
      <c r="AC148" s="13"/>
      <c r="AD148" s="13"/>
      <c r="AE148" s="13"/>
      <c r="AF148" s="13"/>
      <c r="AG148" s="13"/>
      <c r="AH148" s="13"/>
      <c r="AI148" s="13"/>
      <c r="AJ148" s="13"/>
      <c r="AK148" s="13"/>
      <c r="AL148" s="13"/>
    </row>
    <row r="149" spans="1:38" s="4" customFormat="1" ht="36.75" customHeight="1">
      <c r="A149" s="172" t="s">
        <v>30</v>
      </c>
      <c r="B149" s="172" t="s">
        <v>6</v>
      </c>
      <c r="C149" s="234" t="s">
        <v>261</v>
      </c>
      <c r="D149" s="172">
        <v>1</v>
      </c>
      <c r="E149" s="177" t="s">
        <v>7</v>
      </c>
      <c r="F149" s="178">
        <v>0</v>
      </c>
      <c r="G149" s="178">
        <f>F149*D149</f>
        <v>0</v>
      </c>
      <c r="H149" s="178">
        <v>34800</v>
      </c>
      <c r="I149" s="178">
        <f>H149*D149</f>
        <v>34800</v>
      </c>
      <c r="J149" s="178">
        <f>I149+G149</f>
        <v>34800</v>
      </c>
      <c r="K149" s="224"/>
      <c r="L149" s="224"/>
      <c r="M149" s="13"/>
      <c r="N149" s="110"/>
      <c r="O149" s="110">
        <v>40000</v>
      </c>
      <c r="P149" s="111">
        <f t="shared" si="78"/>
        <v>0</v>
      </c>
      <c r="Q149" s="111">
        <f t="shared" si="79"/>
        <v>0</v>
      </c>
      <c r="R149" s="111">
        <f t="shared" si="80"/>
        <v>5200</v>
      </c>
      <c r="S149" s="117">
        <f t="shared" si="81"/>
        <v>34800</v>
      </c>
      <c r="T149" s="13"/>
      <c r="U149" s="13"/>
      <c r="V149" s="13"/>
      <c r="W149" s="13"/>
      <c r="X149" s="13"/>
      <c r="Y149" s="13"/>
      <c r="Z149" s="13"/>
      <c r="AA149" s="13"/>
      <c r="AB149" s="13"/>
      <c r="AC149" s="13"/>
      <c r="AD149" s="13"/>
      <c r="AE149" s="13"/>
      <c r="AF149" s="13"/>
      <c r="AG149" s="13"/>
      <c r="AH149" s="13"/>
      <c r="AI149" s="13"/>
      <c r="AJ149" s="13"/>
      <c r="AK149" s="13"/>
      <c r="AL149" s="13"/>
    </row>
    <row r="150" spans="1:38" s="4" customFormat="1" ht="21.75" customHeight="1">
      <c r="A150" s="172"/>
      <c r="B150" s="172"/>
      <c r="C150" s="173" t="s">
        <v>8</v>
      </c>
      <c r="D150" s="172"/>
      <c r="E150" s="177"/>
      <c r="F150" s="175"/>
      <c r="G150" s="175"/>
      <c r="H150" s="175"/>
      <c r="I150" s="175"/>
      <c r="J150" s="175"/>
      <c r="K150" s="224"/>
      <c r="L150" s="224"/>
      <c r="M150" s="13"/>
      <c r="N150" s="110"/>
      <c r="O150" s="110"/>
      <c r="P150" s="111">
        <f t="shared" si="78"/>
        <v>0</v>
      </c>
      <c r="Q150" s="111">
        <f t="shared" si="79"/>
        <v>0</v>
      </c>
      <c r="R150" s="111">
        <f t="shared" si="80"/>
        <v>0</v>
      </c>
      <c r="S150" s="117">
        <f t="shared" si="81"/>
        <v>0</v>
      </c>
      <c r="T150" s="13"/>
      <c r="U150" s="13"/>
      <c r="V150" s="13"/>
      <c r="W150" s="13"/>
      <c r="X150" s="13"/>
      <c r="Y150" s="13"/>
      <c r="Z150" s="13"/>
      <c r="AA150" s="13"/>
      <c r="AB150" s="13"/>
      <c r="AC150" s="13"/>
      <c r="AD150" s="13"/>
      <c r="AE150" s="13"/>
      <c r="AF150" s="13"/>
      <c r="AG150" s="13"/>
      <c r="AH150" s="13"/>
      <c r="AI150" s="13"/>
      <c r="AJ150" s="13"/>
      <c r="AK150" s="13"/>
      <c r="AL150" s="13"/>
    </row>
    <row r="151" spans="1:38" s="4" customFormat="1" ht="36.75" customHeight="1">
      <c r="A151" s="172" t="s">
        <v>31</v>
      </c>
      <c r="B151" s="172" t="s">
        <v>6</v>
      </c>
      <c r="C151" s="174" t="s">
        <v>10</v>
      </c>
      <c r="D151" s="172">
        <v>1</v>
      </c>
      <c r="E151" s="177" t="s">
        <v>7</v>
      </c>
      <c r="F151" s="178">
        <v>0</v>
      </c>
      <c r="G151" s="178">
        <f>F151*D151</f>
        <v>0</v>
      </c>
      <c r="H151" s="178">
        <v>0</v>
      </c>
      <c r="I151" s="178">
        <f>H151*D151</f>
        <v>0</v>
      </c>
      <c r="J151" s="178">
        <f>I151+G151</f>
        <v>0</v>
      </c>
      <c r="K151" s="224"/>
      <c r="L151" s="224"/>
      <c r="M151" s="13"/>
      <c r="N151" s="110"/>
      <c r="O151" s="110"/>
      <c r="P151" s="111">
        <f t="shared" si="78"/>
        <v>0</v>
      </c>
      <c r="Q151" s="111">
        <f t="shared" si="79"/>
        <v>0</v>
      </c>
      <c r="R151" s="111">
        <f t="shared" si="80"/>
        <v>0</v>
      </c>
      <c r="S151" s="117">
        <f t="shared" si="81"/>
        <v>0</v>
      </c>
      <c r="T151" s="13"/>
      <c r="U151" s="13"/>
      <c r="V151" s="13"/>
      <c r="W151" s="13"/>
      <c r="X151" s="13"/>
      <c r="Y151" s="13"/>
      <c r="Z151" s="13"/>
      <c r="AA151" s="13"/>
      <c r="AB151" s="13"/>
      <c r="AC151" s="13"/>
      <c r="AD151" s="13"/>
      <c r="AE151" s="13"/>
      <c r="AF151" s="13"/>
      <c r="AG151" s="13"/>
      <c r="AH151" s="13"/>
      <c r="AI151" s="13"/>
      <c r="AJ151" s="13"/>
      <c r="AK151" s="13"/>
      <c r="AL151" s="13"/>
    </row>
    <row r="152" spans="1:38" s="9" customFormat="1" ht="24.75" customHeight="1">
      <c r="A152" s="180"/>
      <c r="B152" s="181"/>
      <c r="C152" s="181" t="s">
        <v>148</v>
      </c>
      <c r="D152" s="180"/>
      <c r="E152" s="182"/>
      <c r="F152" s="180"/>
      <c r="G152" s="180"/>
      <c r="H152" s="180"/>
      <c r="I152" s="180"/>
      <c r="J152" s="180"/>
      <c r="K152" s="180"/>
      <c r="L152" s="180"/>
      <c r="M152" s="14"/>
      <c r="N152" s="14"/>
      <c r="O152" s="14"/>
      <c r="P152" s="14"/>
      <c r="Q152" s="14"/>
      <c r="R152" s="14"/>
      <c r="S152" s="118"/>
      <c r="T152" s="14"/>
      <c r="U152" s="14"/>
      <c r="V152" s="14"/>
      <c r="W152" s="14"/>
      <c r="X152" s="14"/>
      <c r="Y152" s="14"/>
      <c r="Z152" s="14"/>
      <c r="AA152" s="14"/>
      <c r="AB152" s="14"/>
      <c r="AC152" s="14"/>
      <c r="AD152" s="14"/>
      <c r="AE152" s="14"/>
      <c r="AF152" s="14"/>
      <c r="AG152" s="14"/>
      <c r="AH152" s="14"/>
      <c r="AI152" s="14"/>
      <c r="AJ152" s="14"/>
      <c r="AK152" s="14"/>
      <c r="AL152" s="14"/>
    </row>
    <row r="153" spans="1:38" s="9" customFormat="1" ht="11.25" customHeight="1">
      <c r="A153" s="172"/>
      <c r="B153" s="235"/>
      <c r="C153" s="235"/>
      <c r="D153" s="236"/>
      <c r="E153" s="237"/>
      <c r="F153" s="175"/>
      <c r="G153" s="175"/>
      <c r="H153" s="175"/>
      <c r="I153" s="175"/>
      <c r="J153" s="175"/>
      <c r="K153" s="224"/>
      <c r="L153" s="224"/>
      <c r="M153" s="14"/>
      <c r="N153" s="14"/>
      <c r="O153" s="14"/>
      <c r="P153" s="14"/>
      <c r="Q153" s="14"/>
      <c r="R153" s="14"/>
      <c r="S153" s="118"/>
      <c r="T153" s="14"/>
      <c r="U153" s="14"/>
      <c r="V153" s="14"/>
      <c r="W153" s="14"/>
      <c r="X153" s="14"/>
      <c r="Y153" s="14"/>
      <c r="Z153" s="14"/>
      <c r="AA153" s="14"/>
      <c r="AB153" s="14"/>
      <c r="AC153" s="14"/>
      <c r="AD153" s="14"/>
      <c r="AE153" s="14"/>
      <c r="AF153" s="14"/>
      <c r="AG153" s="14"/>
      <c r="AH153" s="14"/>
      <c r="AI153" s="14"/>
      <c r="AJ153" s="14"/>
      <c r="AK153" s="14"/>
      <c r="AL153" s="14"/>
    </row>
    <row r="154" spans="1:38" s="10" customFormat="1" ht="35.25" customHeight="1">
      <c r="A154" s="238"/>
      <c r="B154" s="239"/>
      <c r="C154" s="240" t="s">
        <v>67</v>
      </c>
      <c r="D154" s="238"/>
      <c r="E154" s="241"/>
      <c r="F154" s="238"/>
      <c r="G154" s="242">
        <f>SUM(G6:G151)</f>
        <v>12001329.487286676</v>
      </c>
      <c r="H154" s="242"/>
      <c r="I154" s="242">
        <f>SUM(I6:I151)</f>
        <v>1438618.0297815281</v>
      </c>
      <c r="J154" s="242">
        <f>SUM(J6:J151)</f>
        <v>13439947.517068204</v>
      </c>
      <c r="K154" s="224"/>
      <c r="L154" s="224"/>
      <c r="S154" s="119"/>
    </row>
    <row r="155" spans="1:38" ht="18" customHeight="1">
      <c r="A155" s="18"/>
      <c r="B155" s="15"/>
      <c r="C155" s="16"/>
      <c r="D155" s="17"/>
      <c r="E155" s="17"/>
      <c r="F155" s="27"/>
      <c r="G155" s="27"/>
      <c r="H155" s="27"/>
      <c r="I155" s="27"/>
      <c r="J155" s="27"/>
      <c r="M155" s="12"/>
      <c r="N155" s="12"/>
      <c r="O155" s="12"/>
      <c r="P155" s="12"/>
      <c r="Q155" s="12"/>
      <c r="R155" s="12"/>
      <c r="S155" s="116"/>
      <c r="T155" s="12"/>
      <c r="U155" s="12"/>
      <c r="V155" s="12"/>
      <c r="W155" s="12"/>
      <c r="X155" s="12"/>
      <c r="Y155" s="12"/>
      <c r="Z155" s="12"/>
      <c r="AA155" s="12"/>
      <c r="AB155" s="12"/>
      <c r="AC155" s="12"/>
      <c r="AD155" s="12"/>
      <c r="AE155" s="12"/>
      <c r="AF155" s="12"/>
      <c r="AG155" s="12"/>
      <c r="AH155" s="12"/>
      <c r="AI155" s="12"/>
      <c r="AJ155" s="12"/>
      <c r="AK155" s="12"/>
      <c r="AL155" s="12"/>
    </row>
    <row r="156" spans="1:38" ht="20.100000000000001" customHeight="1">
      <c r="A156" s="18"/>
      <c r="B156" s="18"/>
      <c r="C156" s="12"/>
      <c r="D156" s="18"/>
      <c r="E156" s="18"/>
      <c r="F156" s="19"/>
      <c r="G156" s="19"/>
      <c r="H156" s="19"/>
      <c r="I156" s="19"/>
      <c r="J156" s="19"/>
      <c r="M156" s="12"/>
      <c r="N156" s="12"/>
      <c r="O156" s="12"/>
      <c r="P156" s="12"/>
      <c r="Q156" s="12"/>
      <c r="R156" s="12"/>
      <c r="S156" s="116"/>
      <c r="T156" s="12"/>
      <c r="U156" s="12"/>
      <c r="V156" s="12"/>
      <c r="W156" s="12"/>
      <c r="X156" s="12"/>
      <c r="Y156" s="12"/>
      <c r="Z156" s="12"/>
      <c r="AA156" s="12"/>
      <c r="AB156" s="12"/>
      <c r="AC156" s="12"/>
      <c r="AD156" s="12"/>
      <c r="AE156" s="12"/>
      <c r="AF156" s="12"/>
      <c r="AG156" s="12"/>
      <c r="AH156" s="12"/>
      <c r="AI156" s="12"/>
      <c r="AJ156" s="12"/>
      <c r="AK156" s="12"/>
      <c r="AL156" s="12"/>
    </row>
    <row r="157" spans="1:38" ht="20.100000000000001" customHeight="1">
      <c r="A157" s="18"/>
      <c r="B157" s="18"/>
      <c r="C157" s="12"/>
      <c r="D157" s="18"/>
      <c r="E157" s="18"/>
      <c r="F157" s="19"/>
      <c r="G157" s="19"/>
      <c r="H157" s="19"/>
      <c r="I157" s="19"/>
      <c r="J157" s="19"/>
      <c r="M157" s="12"/>
      <c r="N157" s="12"/>
      <c r="O157" s="12"/>
      <c r="P157" s="12"/>
      <c r="Q157" s="12"/>
      <c r="R157" s="12"/>
      <c r="S157" s="116"/>
      <c r="T157" s="12"/>
      <c r="U157" s="12"/>
      <c r="V157" s="12"/>
      <c r="W157" s="12"/>
      <c r="X157" s="12"/>
      <c r="Y157" s="12"/>
      <c r="Z157" s="12"/>
      <c r="AA157" s="12"/>
      <c r="AB157" s="12"/>
      <c r="AC157" s="12"/>
      <c r="AD157" s="12"/>
      <c r="AE157" s="12"/>
      <c r="AF157" s="12"/>
      <c r="AG157" s="12"/>
      <c r="AH157" s="12"/>
      <c r="AI157" s="12"/>
      <c r="AJ157" s="12"/>
      <c r="AK157" s="12"/>
      <c r="AL157" s="12"/>
    </row>
    <row r="158" spans="1:38" ht="20.100000000000001" customHeight="1">
      <c r="A158" s="18"/>
      <c r="B158" s="18"/>
      <c r="C158" s="12"/>
      <c r="D158" s="18"/>
      <c r="E158" s="18"/>
      <c r="F158" s="19"/>
      <c r="G158" s="19"/>
      <c r="H158" s="19"/>
      <c r="I158" s="19"/>
      <c r="J158" s="19"/>
      <c r="M158" s="12"/>
      <c r="N158" s="12"/>
      <c r="O158" s="12"/>
      <c r="P158" s="12"/>
      <c r="Q158" s="12"/>
      <c r="R158" s="12"/>
      <c r="S158" s="116"/>
      <c r="T158" s="12"/>
      <c r="U158" s="12"/>
      <c r="V158" s="12"/>
      <c r="W158" s="12"/>
      <c r="X158" s="12"/>
      <c r="Y158" s="12"/>
      <c r="Z158" s="12"/>
      <c r="AA158" s="12"/>
      <c r="AB158" s="12"/>
      <c r="AC158" s="12"/>
      <c r="AD158" s="12"/>
      <c r="AE158" s="12"/>
      <c r="AF158" s="12"/>
      <c r="AG158" s="12"/>
      <c r="AH158" s="12"/>
      <c r="AI158" s="12"/>
      <c r="AJ158" s="12"/>
      <c r="AK158" s="12"/>
      <c r="AL158" s="12"/>
    </row>
    <row r="159" spans="1:38" ht="20.100000000000001" customHeight="1">
      <c r="A159" s="18"/>
      <c r="B159" s="18"/>
      <c r="C159" s="20"/>
      <c r="D159" s="18"/>
      <c r="E159" s="18"/>
      <c r="F159" s="19"/>
      <c r="G159" s="19"/>
      <c r="H159" s="19"/>
      <c r="I159" s="19"/>
      <c r="J159" s="19"/>
      <c r="M159" s="12"/>
      <c r="N159" s="12"/>
      <c r="O159" s="12"/>
      <c r="P159" s="12"/>
      <c r="Q159" s="12"/>
      <c r="R159" s="12"/>
      <c r="S159" s="116"/>
      <c r="T159" s="12"/>
      <c r="U159" s="12"/>
      <c r="V159" s="12"/>
      <c r="W159" s="12"/>
      <c r="X159" s="12"/>
      <c r="Y159" s="12"/>
      <c r="Z159" s="12"/>
      <c r="AA159" s="12"/>
      <c r="AB159" s="12"/>
      <c r="AC159" s="12"/>
      <c r="AD159" s="12"/>
      <c r="AE159" s="12"/>
      <c r="AF159" s="12"/>
      <c r="AG159" s="12"/>
      <c r="AH159" s="12"/>
      <c r="AI159" s="12"/>
      <c r="AJ159" s="12"/>
      <c r="AK159" s="12"/>
      <c r="AL159" s="12"/>
    </row>
  </sheetData>
  <mergeCells count="28">
    <mergeCell ref="K135:K139"/>
    <mergeCell ref="L135:L139"/>
    <mergeCell ref="K105:K120"/>
    <mergeCell ref="L105:L120"/>
    <mergeCell ref="K123:K124"/>
    <mergeCell ref="L123:L124"/>
    <mergeCell ref="K128:K129"/>
    <mergeCell ref="L128:L129"/>
    <mergeCell ref="K132:K133"/>
    <mergeCell ref="L132:L133"/>
    <mergeCell ref="K92:K95"/>
    <mergeCell ref="L92:L95"/>
    <mergeCell ref="K97:K98"/>
    <mergeCell ref="L97:L98"/>
    <mergeCell ref="K100:K101"/>
    <mergeCell ref="L100:L101"/>
    <mergeCell ref="K57:K61"/>
    <mergeCell ref="L57:L61"/>
    <mergeCell ref="K72:K79"/>
    <mergeCell ref="L72:L79"/>
    <mergeCell ref="K82:K89"/>
    <mergeCell ref="L82:L89"/>
    <mergeCell ref="K2:K4"/>
    <mergeCell ref="L2:L4"/>
    <mergeCell ref="K46:K50"/>
    <mergeCell ref="L46:L50"/>
    <mergeCell ref="K52:K56"/>
    <mergeCell ref="L52:L56"/>
  </mergeCells>
  <phoneticPr fontId="96" type="noConversion"/>
  <printOptions horizontalCentered="1"/>
  <pageMargins left="0.5" right="0.5" top="1.1000000000000001" bottom="1.1000000000000001" header="0.42" footer="0.45"/>
  <pageSetup paperSize="9" scale="72"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9" max="11" man="1"/>
    <brk id="43" max="11" man="1"/>
    <brk id="64" max="11" man="1"/>
    <brk id="80" max="11" man="1"/>
    <brk id="102" max="11" man="1"/>
    <brk id="121" max="11" man="1"/>
    <brk id="140"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7B22-900A-4560-900A-049C66B87C05}">
  <dimension ref="A1:T59"/>
  <sheetViews>
    <sheetView tabSelected="1" zoomScale="120" zoomScaleNormal="120" workbookViewId="0">
      <selection activeCell="H15" sqref="H15"/>
    </sheetView>
  </sheetViews>
  <sheetFormatPr defaultRowHeight="15"/>
  <cols>
    <col min="1" max="1" width="33.28515625" customWidth="1"/>
    <col min="2" max="2" width="8.42578125" customWidth="1"/>
    <col min="3" max="3" width="8" customWidth="1"/>
    <col min="4" max="4" width="13.28515625" customWidth="1"/>
    <col min="5" max="5" width="14.85546875" customWidth="1"/>
    <col min="6" max="6" width="12" customWidth="1"/>
  </cols>
  <sheetData>
    <row r="1" spans="1:20" ht="15.75" thickBot="1"/>
    <row r="2" spans="1:20">
      <c r="A2" s="400" t="s">
        <v>313</v>
      </c>
      <c r="B2" s="401"/>
      <c r="C2" s="401"/>
      <c r="D2" s="401"/>
      <c r="E2" s="401"/>
      <c r="F2" s="402"/>
    </row>
    <row r="3" spans="1:20" ht="15.75" thickBot="1">
      <c r="A3" s="403"/>
      <c r="B3" s="404"/>
      <c r="C3" s="404"/>
      <c r="D3" s="404"/>
      <c r="E3" s="404"/>
      <c r="F3" s="405"/>
    </row>
    <row r="4" spans="1:20" s="61" customFormat="1" ht="36.75" customHeight="1">
      <c r="A4" s="406"/>
      <c r="B4" s="407" t="s">
        <v>0</v>
      </c>
      <c r="C4" s="407" t="s">
        <v>14</v>
      </c>
      <c r="D4" s="407" t="s">
        <v>310</v>
      </c>
      <c r="E4" s="407" t="s">
        <v>312</v>
      </c>
      <c r="F4" s="407" t="s">
        <v>311</v>
      </c>
      <c r="G4" s="60"/>
      <c r="H4" s="60"/>
      <c r="I4" s="60"/>
      <c r="J4" s="60"/>
      <c r="K4" s="60"/>
      <c r="L4" s="60"/>
      <c r="M4" s="60"/>
      <c r="N4" s="60"/>
      <c r="O4" s="60"/>
      <c r="P4" s="60"/>
      <c r="Q4" s="60"/>
      <c r="R4" s="60"/>
      <c r="S4" s="60"/>
      <c r="T4" s="60"/>
    </row>
    <row r="5" spans="1:20" s="61" customFormat="1" ht="21">
      <c r="A5" s="215" t="s">
        <v>152</v>
      </c>
      <c r="B5" s="407"/>
      <c r="C5" s="407"/>
      <c r="D5" s="407"/>
      <c r="E5" s="407"/>
      <c r="F5" s="407"/>
      <c r="G5" s="60"/>
      <c r="H5" s="60"/>
      <c r="I5" s="60"/>
      <c r="J5" s="60"/>
      <c r="K5" s="60"/>
      <c r="L5" s="60"/>
      <c r="M5" s="60"/>
      <c r="N5" s="60"/>
      <c r="O5" s="60"/>
      <c r="P5" s="60"/>
      <c r="Q5" s="60"/>
      <c r="R5" s="60"/>
      <c r="S5" s="60"/>
      <c r="T5" s="60"/>
    </row>
    <row r="6" spans="1:20" s="22" customFormat="1" ht="22.5" customHeight="1">
      <c r="A6" s="214" t="s">
        <v>71</v>
      </c>
      <c r="B6" s="172" t="str">
        <f>IF(C6&gt;1,"Nos.","No.")</f>
        <v>Nos.</v>
      </c>
      <c r="C6" s="177">
        <v>3</v>
      </c>
      <c r="D6" s="408">
        <v>10875</v>
      </c>
      <c r="E6" s="408">
        <v>11536</v>
      </c>
      <c r="F6" s="408">
        <v>9856</v>
      </c>
    </row>
    <row r="7" spans="1:20" s="22" customFormat="1" ht="22.5" customHeight="1">
      <c r="A7" s="214" t="s">
        <v>72</v>
      </c>
      <c r="B7" s="172" t="str">
        <f>IF(C7&gt;1,"Nos.","No.")</f>
        <v>Nos.</v>
      </c>
      <c r="C7" s="177">
        <v>10</v>
      </c>
      <c r="D7" s="408">
        <v>8613</v>
      </c>
      <c r="E7" s="408">
        <v>9373</v>
      </c>
      <c r="F7" s="408">
        <v>6776</v>
      </c>
    </row>
    <row r="8" spans="1:20" s="22" customFormat="1" ht="22.5" customHeight="1">
      <c r="A8" s="214" t="s">
        <v>73</v>
      </c>
      <c r="B8" s="172" t="str">
        <f>IF(C8&gt;1,"Nos.","No.")</f>
        <v>No.</v>
      </c>
      <c r="C8" s="177">
        <v>1</v>
      </c>
      <c r="D8" s="408">
        <v>6525</v>
      </c>
      <c r="E8" s="408">
        <v>5376</v>
      </c>
      <c r="F8" s="408">
        <v>4576</v>
      </c>
    </row>
    <row r="9" spans="1:20" s="22" customFormat="1" ht="22.5" customHeight="1">
      <c r="A9" s="214" t="s">
        <v>74</v>
      </c>
      <c r="B9" s="172" t="str">
        <f>IF(C9&gt;1,"Nos.","No.")</f>
        <v>Nos.</v>
      </c>
      <c r="C9" s="177">
        <v>2</v>
      </c>
      <c r="D9" s="408">
        <v>6003</v>
      </c>
      <c r="E9" s="408">
        <v>6180</v>
      </c>
      <c r="F9" s="408">
        <v>5280</v>
      </c>
    </row>
    <row r="10" spans="1:20" s="22" customFormat="1" ht="22.5" customHeight="1">
      <c r="A10" s="214" t="s">
        <v>75</v>
      </c>
      <c r="B10" s="172" t="str">
        <f>IF(C10&gt;1,"Nos.","No.")</f>
        <v>No.</v>
      </c>
      <c r="C10" s="177">
        <v>1</v>
      </c>
      <c r="D10" s="408">
        <v>3306</v>
      </c>
      <c r="E10" s="408">
        <v>3708</v>
      </c>
      <c r="F10" s="408">
        <v>3168</v>
      </c>
    </row>
    <row r="11" spans="1:20" s="62" customFormat="1" ht="22.5" customHeight="1">
      <c r="A11" s="215" t="s">
        <v>153</v>
      </c>
      <c r="B11" s="206"/>
      <c r="C11" s="206"/>
      <c r="D11" s="409"/>
      <c r="E11" s="409"/>
      <c r="F11" s="409"/>
    </row>
    <row r="12" spans="1:20" s="22" customFormat="1" ht="22.5" customHeight="1">
      <c r="A12" s="214" t="s">
        <v>73</v>
      </c>
      <c r="B12" s="172" t="str">
        <f>IF(C12&gt;1,"Nos.","No.")</f>
        <v>No.</v>
      </c>
      <c r="C12" s="177">
        <v>1</v>
      </c>
      <c r="D12" s="408">
        <v>5394</v>
      </c>
      <c r="E12" s="408">
        <v>5252</v>
      </c>
      <c r="F12" s="408">
        <v>4160</v>
      </c>
    </row>
    <row r="13" spans="1:20" s="1" customFormat="1" ht="22.5" customHeight="1">
      <c r="A13" s="214" t="s">
        <v>76</v>
      </c>
      <c r="B13" s="172" t="str">
        <f>IF(C13&gt;1,"Nos.","No.")</f>
        <v>No.</v>
      </c>
      <c r="C13" s="177">
        <v>1</v>
      </c>
      <c r="D13" s="408">
        <v>108750</v>
      </c>
      <c r="E13" s="408">
        <v>121200</v>
      </c>
      <c r="F13" s="408">
        <v>97280</v>
      </c>
      <c r="G13" s="12"/>
      <c r="H13" s="12"/>
      <c r="I13" s="12"/>
      <c r="J13" s="12"/>
      <c r="K13" s="12"/>
      <c r="L13" s="12"/>
      <c r="M13" s="12"/>
      <c r="N13" s="12"/>
      <c r="O13" s="12"/>
      <c r="P13" s="12"/>
      <c r="Q13" s="12"/>
      <c r="R13" s="12"/>
      <c r="S13" s="12"/>
      <c r="T13" s="12"/>
    </row>
    <row r="14" spans="1:20" s="1" customFormat="1" ht="22.5" customHeight="1">
      <c r="A14" s="214" t="s">
        <v>77</v>
      </c>
      <c r="B14" s="172" t="str">
        <f>IF(C14&gt;1,"Nos.","No.")</f>
        <v>Nos.</v>
      </c>
      <c r="C14" s="177">
        <v>2</v>
      </c>
      <c r="D14" s="408">
        <v>106140</v>
      </c>
      <c r="E14" s="408">
        <v>114534</v>
      </c>
      <c r="F14" s="408">
        <v>92160</v>
      </c>
      <c r="G14" s="12"/>
      <c r="H14" s="12"/>
      <c r="I14" s="12"/>
      <c r="J14" s="12"/>
      <c r="K14" s="12"/>
      <c r="L14" s="12"/>
      <c r="M14" s="12"/>
      <c r="N14" s="12"/>
      <c r="O14" s="12"/>
      <c r="P14" s="12"/>
      <c r="Q14" s="12"/>
      <c r="R14" s="12"/>
      <c r="S14" s="12"/>
      <c r="T14" s="12"/>
    </row>
    <row r="15" spans="1:20" s="1" customFormat="1" ht="22.5" customHeight="1">
      <c r="A15" s="214" t="s">
        <v>247</v>
      </c>
      <c r="B15" s="172" t="str">
        <f>IF(C15&gt;1,"Nos.","No.")</f>
        <v>No.</v>
      </c>
      <c r="C15" s="177">
        <v>1</v>
      </c>
      <c r="D15" s="408">
        <v>12963</v>
      </c>
      <c r="E15" s="408">
        <v>14544</v>
      </c>
      <c r="F15" s="408">
        <v>11520</v>
      </c>
      <c r="G15" s="12"/>
      <c r="H15" s="12"/>
      <c r="I15" s="12"/>
      <c r="J15" s="12"/>
      <c r="K15" s="12"/>
      <c r="L15" s="12"/>
      <c r="M15" s="12"/>
      <c r="N15" s="12"/>
      <c r="O15" s="12"/>
      <c r="P15" s="12"/>
      <c r="Q15" s="12"/>
      <c r="R15" s="12"/>
      <c r="S15" s="12"/>
      <c r="T15" s="12"/>
    </row>
    <row r="16" spans="1:20" s="62" customFormat="1" ht="22.5" customHeight="1">
      <c r="A16" s="215" t="s">
        <v>154</v>
      </c>
      <c r="B16" s="206"/>
      <c r="C16" s="206"/>
      <c r="D16" s="409"/>
      <c r="E16" s="409"/>
      <c r="F16" s="409"/>
    </row>
    <row r="17" spans="1:20" s="22" customFormat="1" ht="22.5" customHeight="1">
      <c r="A17" s="214" t="s">
        <v>78</v>
      </c>
      <c r="B17" s="172" t="str">
        <f>IF(C17&gt;1,"Nos.","No.")</f>
        <v>Nos.</v>
      </c>
      <c r="C17" s="177">
        <v>2</v>
      </c>
      <c r="D17" s="408">
        <v>6699</v>
      </c>
      <c r="E17" s="408">
        <v>5850</v>
      </c>
      <c r="F17" s="408">
        <v>4950</v>
      </c>
    </row>
    <row r="18" spans="1:20" s="22" customFormat="1" ht="22.5" customHeight="1">
      <c r="A18" s="214" t="s">
        <v>79</v>
      </c>
      <c r="B18" s="172" t="str">
        <f>IF(C18&gt;1,"Nos.","No.")</f>
        <v>Nos.</v>
      </c>
      <c r="C18" s="177">
        <v>4</v>
      </c>
      <c r="D18" s="408">
        <v>6003</v>
      </c>
      <c r="E18" s="408">
        <v>8343</v>
      </c>
      <c r="F18" s="408">
        <v>7128</v>
      </c>
    </row>
    <row r="19" spans="1:20" s="22" customFormat="1" ht="22.5" customHeight="1">
      <c r="A19" s="214" t="s">
        <v>80</v>
      </c>
      <c r="B19" s="172" t="str">
        <f>IF(C19&gt;1,"Nos.","No.")</f>
        <v>No.</v>
      </c>
      <c r="C19" s="177">
        <v>1</v>
      </c>
      <c r="D19" s="408">
        <v>3306</v>
      </c>
      <c r="E19" s="408">
        <v>3708</v>
      </c>
      <c r="F19" s="408">
        <v>3168</v>
      </c>
    </row>
    <row r="20" spans="1:20" s="22" customFormat="1" ht="22.5" customHeight="1">
      <c r="A20" s="214" t="s">
        <v>116</v>
      </c>
      <c r="B20" s="172" t="str">
        <f>IF(C20&gt;1,"Nos.","No.")</f>
        <v>No.</v>
      </c>
      <c r="C20" s="177">
        <v>1</v>
      </c>
      <c r="D20" s="408">
        <v>12006</v>
      </c>
      <c r="E20" s="408">
        <v>12463</v>
      </c>
      <c r="F20" s="408">
        <v>10648</v>
      </c>
    </row>
    <row r="21" spans="1:20" s="61" customFormat="1" ht="22.5" customHeight="1">
      <c r="A21" s="215" t="s">
        <v>155</v>
      </c>
      <c r="B21" s="206"/>
      <c r="C21" s="221"/>
      <c r="D21" s="410"/>
      <c r="E21" s="410"/>
      <c r="F21" s="410"/>
      <c r="G21" s="60"/>
      <c r="H21" s="60"/>
      <c r="I21" s="60"/>
      <c r="J21" s="60"/>
      <c r="K21" s="60"/>
      <c r="L21" s="60"/>
      <c r="M21" s="60"/>
      <c r="N21" s="60"/>
      <c r="O21" s="60"/>
      <c r="P21" s="60"/>
      <c r="Q21" s="60"/>
      <c r="R21" s="60"/>
      <c r="S21" s="60"/>
      <c r="T21" s="60"/>
    </row>
    <row r="22" spans="1:20" s="22" customFormat="1" ht="22.5" customHeight="1">
      <c r="A22" s="214" t="s">
        <v>81</v>
      </c>
      <c r="B22" s="172" t="str">
        <f>IF(C22&gt;1,"Nos.","No.")</f>
        <v>No.</v>
      </c>
      <c r="C22" s="222">
        <v>1</v>
      </c>
      <c r="D22" s="408">
        <v>7134</v>
      </c>
      <c r="E22" s="408">
        <v>6900</v>
      </c>
      <c r="F22" s="408">
        <v>5400</v>
      </c>
    </row>
    <row r="23" spans="1:20" s="22" customFormat="1" ht="22.5" customHeight="1">
      <c r="A23" s="214" t="s">
        <v>82</v>
      </c>
      <c r="B23" s="172" t="str">
        <f>IF(C23&gt;1,"Nos.","No.")</f>
        <v>Nos.</v>
      </c>
      <c r="C23" s="222">
        <v>2</v>
      </c>
      <c r="D23" s="408">
        <v>8613</v>
      </c>
      <c r="E23" s="408">
        <v>8050</v>
      </c>
      <c r="F23" s="408">
        <v>6300</v>
      </c>
    </row>
    <row r="24" spans="1:20" s="61" customFormat="1" ht="27.75" customHeight="1">
      <c r="A24" s="215" t="s">
        <v>156</v>
      </c>
      <c r="B24" s="206"/>
      <c r="C24" s="221"/>
      <c r="D24" s="410"/>
      <c r="E24" s="410"/>
      <c r="F24" s="410"/>
      <c r="G24" s="60"/>
      <c r="H24" s="60"/>
      <c r="I24" s="60"/>
      <c r="J24" s="60"/>
      <c r="K24" s="60"/>
      <c r="L24" s="60"/>
      <c r="M24" s="60"/>
      <c r="N24" s="60"/>
      <c r="O24" s="60"/>
      <c r="P24" s="60"/>
      <c r="Q24" s="60"/>
      <c r="R24" s="60"/>
      <c r="S24" s="60"/>
      <c r="T24" s="60"/>
    </row>
    <row r="25" spans="1:20" s="22" customFormat="1" ht="27.75" customHeight="1">
      <c r="A25" s="214" t="s">
        <v>78</v>
      </c>
      <c r="B25" s="172" t="str">
        <f>IF(C25&gt;1,"Nos.","No.")</f>
        <v>Nos.</v>
      </c>
      <c r="C25" s="222">
        <v>2</v>
      </c>
      <c r="D25" s="408">
        <v>6525</v>
      </c>
      <c r="E25" s="408">
        <v>5850</v>
      </c>
      <c r="F25" s="408">
        <v>4950</v>
      </c>
    </row>
    <row r="26" spans="1:20" s="62" customFormat="1" ht="27.75" customHeight="1">
      <c r="A26" s="215" t="s">
        <v>157</v>
      </c>
      <c r="B26" s="206"/>
      <c r="C26" s="221"/>
      <c r="D26" s="409"/>
      <c r="E26" s="409"/>
      <c r="F26" s="409"/>
    </row>
    <row r="27" spans="1:20" s="22" customFormat="1" ht="27.75" customHeight="1">
      <c r="A27" s="214" t="s">
        <v>83</v>
      </c>
      <c r="B27" s="172" t="str">
        <f>IF(C27&gt;1,"Nos.","No.")</f>
        <v>Nos.</v>
      </c>
      <c r="C27" s="222">
        <v>8</v>
      </c>
      <c r="D27" s="408">
        <v>3306</v>
      </c>
      <c r="E27" s="408">
        <v>3000</v>
      </c>
      <c r="F27" s="408">
        <v>2000</v>
      </c>
    </row>
    <row r="28" spans="1:20" s="62" customFormat="1" ht="27.75" customHeight="1">
      <c r="A28" s="215" t="s">
        <v>158</v>
      </c>
      <c r="B28" s="206"/>
      <c r="C28" s="221"/>
      <c r="D28" s="409"/>
      <c r="E28" s="409"/>
      <c r="F28" s="409"/>
    </row>
    <row r="29" spans="1:20" s="22" customFormat="1" ht="27.75" customHeight="1">
      <c r="A29" s="214" t="s">
        <v>114</v>
      </c>
      <c r="B29" s="172" t="str">
        <f>IF(C29&gt;1,"Nos.","No.")</f>
        <v>No.</v>
      </c>
      <c r="C29" s="222">
        <v>1</v>
      </c>
      <c r="D29" s="408">
        <v>2436</v>
      </c>
      <c r="E29" s="408">
        <v>1200</v>
      </c>
      <c r="F29" s="408">
        <v>900</v>
      </c>
    </row>
    <row r="30" spans="1:20" s="61" customFormat="1" ht="27.75" customHeight="1">
      <c r="A30" s="215" t="s">
        <v>62</v>
      </c>
      <c r="B30" s="206"/>
      <c r="C30" s="206"/>
      <c r="D30" s="410"/>
      <c r="E30" s="410"/>
      <c r="F30" s="410"/>
      <c r="G30" s="60"/>
      <c r="H30" s="60"/>
      <c r="I30" s="60"/>
      <c r="J30" s="60"/>
      <c r="K30" s="60"/>
      <c r="L30" s="60"/>
      <c r="M30" s="60"/>
      <c r="N30" s="60"/>
      <c r="O30" s="60"/>
      <c r="P30" s="60"/>
      <c r="Q30" s="60"/>
      <c r="R30" s="60"/>
      <c r="S30" s="60"/>
      <c r="T30" s="60"/>
    </row>
    <row r="31" spans="1:20" s="1" customFormat="1" ht="27.75" customHeight="1">
      <c r="A31" s="223">
        <v>182678</v>
      </c>
      <c r="B31" s="172" t="str">
        <f>IF(C31&gt;1,"Nos.","No.")</f>
        <v>No.</v>
      </c>
      <c r="C31" s="172">
        <v>1</v>
      </c>
      <c r="D31" s="408">
        <v>12006</v>
      </c>
      <c r="E31" s="408">
        <v>11060</v>
      </c>
      <c r="F31" s="408">
        <v>12000</v>
      </c>
      <c r="G31" s="12"/>
      <c r="H31" s="12"/>
      <c r="I31" s="12"/>
      <c r="J31" s="12"/>
      <c r="K31" s="12"/>
      <c r="L31" s="12"/>
      <c r="M31" s="12"/>
      <c r="N31" s="12"/>
      <c r="O31" s="12"/>
      <c r="P31" s="12"/>
      <c r="Q31" s="12"/>
      <c r="R31" s="12"/>
      <c r="S31" s="12"/>
      <c r="T31" s="12"/>
    </row>
    <row r="32" spans="1:20" s="1" customFormat="1" ht="27.75" customHeight="1">
      <c r="A32" s="174" t="s">
        <v>88</v>
      </c>
      <c r="B32" s="172" t="str">
        <f>IF(C32&gt;1,"Nos.","No.")</f>
        <v>No.</v>
      </c>
      <c r="C32" s="172">
        <v>1</v>
      </c>
      <c r="D32" s="408">
        <v>8613</v>
      </c>
      <c r="E32" s="408">
        <v>7560</v>
      </c>
      <c r="F32" s="408">
        <v>8250</v>
      </c>
      <c r="G32" s="12"/>
      <c r="H32" s="12"/>
      <c r="I32" s="12"/>
      <c r="J32" s="12"/>
      <c r="K32" s="12"/>
      <c r="L32" s="12"/>
      <c r="M32" s="12"/>
      <c r="N32" s="12"/>
      <c r="O32" s="12"/>
      <c r="P32" s="12"/>
      <c r="Q32" s="12"/>
      <c r="R32" s="12"/>
      <c r="S32" s="12"/>
      <c r="T32" s="12"/>
    </row>
    <row r="33" spans="1:20" s="1" customFormat="1" ht="27.75" customHeight="1">
      <c r="A33" s="223">
        <v>109630</v>
      </c>
      <c r="B33" s="172" t="str">
        <f>IF(C33&gt;1,"Nos.","No.")</f>
        <v>Nos.</v>
      </c>
      <c r="C33" s="172">
        <v>2</v>
      </c>
      <c r="D33" s="408">
        <v>11136</v>
      </c>
      <c r="E33" s="408">
        <v>10103</v>
      </c>
      <c r="F33" s="408">
        <v>11000</v>
      </c>
      <c r="G33" s="12"/>
      <c r="H33" s="12"/>
      <c r="I33" s="12"/>
      <c r="J33" s="12"/>
      <c r="K33" s="12"/>
      <c r="L33" s="12"/>
      <c r="M33" s="12"/>
      <c r="N33" s="12"/>
      <c r="O33" s="12"/>
      <c r="P33" s="12"/>
      <c r="Q33" s="12"/>
      <c r="R33" s="12"/>
      <c r="S33" s="12"/>
      <c r="T33" s="12"/>
    </row>
    <row r="34" spans="1:20" s="1" customFormat="1" ht="27.75" customHeight="1">
      <c r="A34" s="174" t="s">
        <v>89</v>
      </c>
      <c r="B34" s="172" t="str">
        <f>IF(C34&gt;1,"Nos.","No.")</f>
        <v>No.</v>
      </c>
      <c r="C34" s="172">
        <v>1</v>
      </c>
      <c r="D34" s="408">
        <v>6090</v>
      </c>
      <c r="E34" s="408">
        <v>5740</v>
      </c>
      <c r="F34" s="408">
        <v>6250</v>
      </c>
      <c r="G34" s="12"/>
      <c r="H34" s="12"/>
      <c r="I34" s="12"/>
      <c r="J34" s="12"/>
      <c r="K34" s="12"/>
      <c r="L34" s="12"/>
      <c r="M34" s="12"/>
      <c r="N34" s="12"/>
      <c r="O34" s="12"/>
      <c r="P34" s="12"/>
      <c r="Q34" s="12"/>
      <c r="R34" s="12"/>
      <c r="S34" s="12"/>
      <c r="T34" s="12"/>
    </row>
    <row r="35" spans="1:20" s="1" customFormat="1" ht="27.75" customHeight="1">
      <c r="A35" s="174" t="s">
        <v>90</v>
      </c>
      <c r="B35" s="172" t="str">
        <f>IF(C35&gt;1,"Nos.","No.")</f>
        <v>No.</v>
      </c>
      <c r="C35" s="172">
        <v>1</v>
      </c>
      <c r="D35" s="408">
        <v>6003</v>
      </c>
      <c r="E35" s="408">
        <v>4760</v>
      </c>
      <c r="F35" s="408">
        <v>5250</v>
      </c>
      <c r="G35" s="12"/>
      <c r="H35" s="12"/>
      <c r="I35" s="12"/>
      <c r="J35" s="12"/>
      <c r="K35" s="12"/>
      <c r="L35" s="12"/>
      <c r="M35" s="12"/>
      <c r="N35" s="12"/>
      <c r="O35" s="12"/>
      <c r="P35" s="12"/>
      <c r="Q35" s="12"/>
      <c r="R35" s="12"/>
      <c r="S35" s="12"/>
      <c r="T35" s="12"/>
    </row>
    <row r="36" spans="1:20" s="1" customFormat="1" ht="27.75" customHeight="1">
      <c r="A36" s="223">
        <v>584445</v>
      </c>
      <c r="B36" s="172" t="str">
        <f>IF(C36&gt;1,"Nos.","No.")</f>
        <v>No.</v>
      </c>
      <c r="C36" s="172">
        <v>1</v>
      </c>
      <c r="D36" s="408">
        <v>13050</v>
      </c>
      <c r="E36" s="408">
        <v>16065</v>
      </c>
      <c r="F36" s="408">
        <v>17500</v>
      </c>
      <c r="G36" s="12"/>
      <c r="H36" s="12"/>
      <c r="I36" s="12"/>
      <c r="J36" s="12"/>
      <c r="K36" s="12"/>
      <c r="L36" s="12"/>
      <c r="M36" s="12"/>
      <c r="N36" s="12"/>
      <c r="O36" s="12"/>
      <c r="P36" s="12"/>
      <c r="Q36" s="12"/>
      <c r="R36" s="12"/>
      <c r="S36" s="12"/>
      <c r="T36" s="12"/>
    </row>
    <row r="37" spans="1:20" s="1" customFormat="1" ht="27.75" customHeight="1">
      <c r="A37" s="223">
        <v>584473</v>
      </c>
      <c r="B37" s="172" t="str">
        <f>IF(C37&gt;1,"Nos.","No.")</f>
        <v>No.</v>
      </c>
      <c r="C37" s="172">
        <v>1</v>
      </c>
      <c r="D37" s="408">
        <v>15399</v>
      </c>
      <c r="E37" s="408">
        <v>16065</v>
      </c>
      <c r="F37" s="408">
        <v>19833</v>
      </c>
      <c r="G37" s="12"/>
      <c r="H37" s="12"/>
      <c r="I37" s="12"/>
      <c r="J37" s="12"/>
      <c r="K37" s="12"/>
      <c r="L37" s="12"/>
      <c r="M37" s="12"/>
      <c r="N37" s="12"/>
      <c r="O37" s="12"/>
      <c r="P37" s="12"/>
      <c r="Q37" s="12"/>
      <c r="R37" s="12"/>
      <c r="S37" s="12"/>
      <c r="T37" s="12"/>
    </row>
    <row r="38" spans="1:20" s="1" customFormat="1" ht="27.75" customHeight="1">
      <c r="A38" s="174" t="s">
        <v>91</v>
      </c>
      <c r="B38" s="172" t="str">
        <f>IF(C38&gt;1,"Nos.","No.")</f>
        <v>No.</v>
      </c>
      <c r="C38" s="172">
        <v>1</v>
      </c>
      <c r="D38" s="408">
        <v>5916</v>
      </c>
      <c r="E38" s="408">
        <v>5052</v>
      </c>
      <c r="F38" s="408">
        <v>5500</v>
      </c>
      <c r="G38" s="12"/>
      <c r="H38" s="12"/>
      <c r="I38" s="12"/>
      <c r="J38" s="12"/>
      <c r="K38" s="12"/>
      <c r="L38" s="12"/>
      <c r="M38" s="12"/>
      <c r="N38" s="12"/>
      <c r="O38" s="12"/>
      <c r="P38" s="12"/>
      <c r="Q38" s="12"/>
      <c r="R38" s="12"/>
      <c r="S38" s="12"/>
      <c r="T38" s="12"/>
    </row>
    <row r="39" spans="1:20" s="1" customFormat="1" ht="21" customHeight="1">
      <c r="A39" s="173" t="s">
        <v>58</v>
      </c>
      <c r="B39" s="172"/>
      <c r="C39" s="172"/>
      <c r="D39" s="411"/>
      <c r="E39" s="411"/>
      <c r="F39" s="411"/>
      <c r="G39" s="12"/>
      <c r="H39" s="12"/>
      <c r="I39" s="12"/>
      <c r="J39" s="12"/>
      <c r="K39" s="12"/>
      <c r="L39" s="12"/>
      <c r="M39" s="12"/>
      <c r="N39" s="12"/>
      <c r="O39" s="12"/>
      <c r="P39" s="12"/>
      <c r="Q39" s="12"/>
      <c r="R39" s="12"/>
      <c r="S39" s="12"/>
      <c r="T39" s="12"/>
    </row>
    <row r="40" spans="1:20" s="1" customFormat="1" ht="21" customHeight="1">
      <c r="A40" s="223">
        <v>182678</v>
      </c>
      <c r="B40" s="172" t="str">
        <f>IF(C40&gt;1,"Nos.","No.")</f>
        <v>No.</v>
      </c>
      <c r="C40" s="172">
        <v>1</v>
      </c>
      <c r="D40" s="408">
        <v>10875</v>
      </c>
      <c r="E40" s="408">
        <v>9047</v>
      </c>
      <c r="F40" s="408">
        <v>11200</v>
      </c>
      <c r="G40" s="12"/>
      <c r="H40" s="12"/>
      <c r="I40" s="12"/>
      <c r="J40" s="12"/>
      <c r="K40" s="12"/>
      <c r="L40" s="12"/>
      <c r="M40" s="12"/>
      <c r="N40" s="12"/>
      <c r="O40" s="12"/>
      <c r="P40" s="12"/>
      <c r="Q40" s="12"/>
      <c r="R40" s="12"/>
      <c r="S40" s="12"/>
      <c r="T40" s="12"/>
    </row>
    <row r="41" spans="1:20" s="1" customFormat="1" ht="21" customHeight="1">
      <c r="A41" s="174" t="s">
        <v>88</v>
      </c>
      <c r="B41" s="172" t="str">
        <f>IF(C41&gt;1,"Nos.","No.")</f>
        <v>No.</v>
      </c>
      <c r="C41" s="172">
        <v>1</v>
      </c>
      <c r="D41" s="408">
        <v>7134</v>
      </c>
      <c r="E41" s="408">
        <v>6217</v>
      </c>
      <c r="F41" s="408">
        <v>7700</v>
      </c>
      <c r="G41" s="12"/>
      <c r="H41" s="12"/>
      <c r="I41" s="12"/>
      <c r="J41" s="12"/>
      <c r="K41" s="12"/>
      <c r="L41" s="12"/>
      <c r="M41" s="12"/>
      <c r="N41" s="12"/>
      <c r="O41" s="12"/>
      <c r="P41" s="12"/>
      <c r="Q41" s="12"/>
      <c r="R41" s="12"/>
      <c r="S41" s="12"/>
      <c r="T41" s="12"/>
    </row>
    <row r="42" spans="1:20" s="1" customFormat="1" ht="21" customHeight="1">
      <c r="A42" s="223">
        <v>109630</v>
      </c>
      <c r="B42" s="172" t="str">
        <f>IF(C42&gt;1,"Nos.","No.")</f>
        <v>No.</v>
      </c>
      <c r="C42" s="172">
        <v>1</v>
      </c>
      <c r="D42" s="408">
        <v>9396</v>
      </c>
      <c r="E42" s="408">
        <v>8299</v>
      </c>
      <c r="F42" s="408">
        <v>10266</v>
      </c>
      <c r="G42" s="12"/>
      <c r="H42" s="12"/>
      <c r="I42" s="12"/>
      <c r="J42" s="12"/>
      <c r="K42" s="12"/>
      <c r="L42" s="12"/>
      <c r="M42" s="12"/>
      <c r="N42" s="12"/>
      <c r="O42" s="12"/>
      <c r="P42" s="12"/>
      <c r="Q42" s="12"/>
      <c r="R42" s="12"/>
      <c r="S42" s="12"/>
      <c r="T42" s="12"/>
    </row>
    <row r="43" spans="1:20" s="1" customFormat="1" ht="21" customHeight="1">
      <c r="A43" s="174" t="s">
        <v>89</v>
      </c>
      <c r="B43" s="172" t="str">
        <f>IF(C43&gt;1,"Nos.","No.")</f>
        <v>No.</v>
      </c>
      <c r="C43" s="172">
        <v>1</v>
      </c>
      <c r="D43" s="408">
        <v>6003</v>
      </c>
      <c r="E43" s="408">
        <v>4792</v>
      </c>
      <c r="F43" s="408">
        <v>5833</v>
      </c>
      <c r="G43" s="12"/>
      <c r="H43" s="12"/>
      <c r="I43" s="12"/>
      <c r="J43" s="12"/>
      <c r="K43" s="12"/>
      <c r="L43" s="12"/>
      <c r="M43" s="12"/>
      <c r="N43" s="12"/>
      <c r="O43" s="12"/>
      <c r="P43" s="12"/>
      <c r="Q43" s="12"/>
      <c r="R43" s="12"/>
      <c r="S43" s="12"/>
      <c r="T43" s="12"/>
    </row>
    <row r="44" spans="1:20" s="1" customFormat="1" ht="21" customHeight="1">
      <c r="A44" s="174" t="s">
        <v>90</v>
      </c>
      <c r="B44" s="172" t="str">
        <f>IF(C44&gt;1,"Nos.","No.")</f>
        <v>No.</v>
      </c>
      <c r="C44" s="172">
        <v>1</v>
      </c>
      <c r="D44" s="408">
        <v>5220</v>
      </c>
      <c r="E44" s="408">
        <v>3960</v>
      </c>
      <c r="F44" s="408">
        <v>4900</v>
      </c>
      <c r="G44" s="12"/>
      <c r="H44" s="12"/>
      <c r="I44" s="12"/>
      <c r="J44" s="12"/>
      <c r="K44" s="12"/>
      <c r="L44" s="12"/>
      <c r="M44" s="12"/>
      <c r="N44" s="12"/>
      <c r="O44" s="12"/>
      <c r="P44" s="12"/>
      <c r="Q44" s="12"/>
      <c r="R44" s="12"/>
      <c r="S44" s="12"/>
      <c r="T44" s="12"/>
    </row>
    <row r="45" spans="1:20" s="1" customFormat="1" ht="21" customHeight="1">
      <c r="A45" s="223">
        <v>584445</v>
      </c>
      <c r="B45" s="172" t="str">
        <f>IF(C45&gt;1,"Nos.","No.")</f>
        <v>No.</v>
      </c>
      <c r="C45" s="172">
        <v>1</v>
      </c>
      <c r="D45" s="408">
        <v>14790</v>
      </c>
      <c r="E45" s="408">
        <v>13196</v>
      </c>
      <c r="F45" s="408">
        <v>18666</v>
      </c>
      <c r="G45" s="12"/>
      <c r="H45" s="12"/>
      <c r="I45" s="12"/>
      <c r="J45" s="12"/>
      <c r="K45" s="12"/>
      <c r="L45" s="12"/>
      <c r="M45" s="12"/>
      <c r="N45" s="12"/>
      <c r="O45" s="12"/>
      <c r="P45" s="12"/>
      <c r="Q45" s="12"/>
      <c r="R45" s="12"/>
      <c r="S45" s="12"/>
      <c r="T45" s="12"/>
    </row>
    <row r="46" spans="1:20" s="1" customFormat="1" ht="21" customHeight="1">
      <c r="A46" s="223">
        <v>584473</v>
      </c>
      <c r="B46" s="172" t="str">
        <f>IF(C46&gt;1,"Nos.","No.")</f>
        <v>No.</v>
      </c>
      <c r="C46" s="172">
        <v>1</v>
      </c>
      <c r="D46" s="408">
        <v>14703</v>
      </c>
      <c r="E46" s="408">
        <v>13196</v>
      </c>
      <c r="F46" s="408">
        <v>16333</v>
      </c>
      <c r="G46" s="12"/>
      <c r="H46" s="12"/>
      <c r="I46" s="12"/>
      <c r="J46" s="12"/>
      <c r="K46" s="12"/>
      <c r="L46" s="12"/>
      <c r="M46" s="12"/>
      <c r="N46" s="12"/>
      <c r="O46" s="12"/>
      <c r="P46" s="12"/>
      <c r="Q46" s="12"/>
      <c r="R46" s="12"/>
      <c r="S46" s="12"/>
      <c r="T46" s="12"/>
    </row>
    <row r="47" spans="1:20" s="1" customFormat="1" ht="21" customHeight="1">
      <c r="A47" s="223" t="s">
        <v>92</v>
      </c>
      <c r="B47" s="172" t="str">
        <f>IF(C47&gt;1,"Nos.","No.")</f>
        <v>No.</v>
      </c>
      <c r="C47" s="172">
        <v>1</v>
      </c>
      <c r="D47" s="408">
        <v>6786</v>
      </c>
      <c r="E47" s="408">
        <v>5280</v>
      </c>
      <c r="F47" s="408">
        <v>6533</v>
      </c>
      <c r="G47" s="12"/>
      <c r="H47" s="12"/>
      <c r="I47" s="12"/>
      <c r="J47" s="12"/>
      <c r="K47" s="12"/>
      <c r="L47" s="12"/>
      <c r="M47" s="12"/>
      <c r="N47" s="12"/>
      <c r="O47" s="12"/>
      <c r="P47" s="12"/>
      <c r="Q47" s="12"/>
      <c r="R47" s="12"/>
      <c r="S47" s="12"/>
      <c r="T47" s="12"/>
    </row>
    <row r="48" spans="1:20" s="1" customFormat="1" ht="21" customHeight="1">
      <c r="A48" s="174" t="s">
        <v>91</v>
      </c>
      <c r="B48" s="172" t="str">
        <f>IF(C48&gt;1,"Nos.","No.")</f>
        <v>No.</v>
      </c>
      <c r="C48" s="172">
        <v>1</v>
      </c>
      <c r="D48" s="408">
        <v>5655</v>
      </c>
      <c r="E48" s="408">
        <v>4149</v>
      </c>
      <c r="F48" s="408">
        <v>5133</v>
      </c>
      <c r="G48" s="12"/>
      <c r="H48" s="12"/>
      <c r="I48" s="12"/>
      <c r="J48" s="12"/>
      <c r="K48" s="12"/>
      <c r="L48" s="12"/>
      <c r="M48" s="12"/>
      <c r="N48" s="12"/>
      <c r="O48" s="12"/>
      <c r="P48" s="12"/>
      <c r="Q48" s="12"/>
      <c r="R48" s="12"/>
      <c r="S48" s="12"/>
      <c r="T48" s="12"/>
    </row>
    <row r="49" spans="1:20" s="1" customFormat="1" ht="21" customHeight="1">
      <c r="A49" s="173" t="s">
        <v>64</v>
      </c>
      <c r="B49" s="172"/>
      <c r="C49" s="172"/>
      <c r="D49" s="411"/>
      <c r="E49" s="411"/>
      <c r="F49" s="411"/>
      <c r="G49" s="12"/>
      <c r="H49" s="12"/>
      <c r="I49" s="12"/>
      <c r="J49" s="12"/>
      <c r="K49" s="12"/>
      <c r="L49" s="12"/>
      <c r="M49" s="12"/>
      <c r="N49" s="12"/>
      <c r="O49" s="12"/>
      <c r="P49" s="12"/>
      <c r="Q49" s="12"/>
      <c r="R49" s="12"/>
      <c r="S49" s="12"/>
      <c r="T49" s="12"/>
    </row>
    <row r="50" spans="1:20" s="1" customFormat="1" ht="21" customHeight="1">
      <c r="A50" s="174" t="s">
        <v>84</v>
      </c>
      <c r="B50" s="172" t="str">
        <f>IF(C50&gt;1,"Nos.","No.")</f>
        <v>Nos.</v>
      </c>
      <c r="C50" s="172">
        <v>7</v>
      </c>
      <c r="D50" s="408">
        <v>1914</v>
      </c>
      <c r="E50" s="408">
        <v>2800</v>
      </c>
      <c r="F50" s="408">
        <v>1800</v>
      </c>
      <c r="G50" s="12"/>
      <c r="H50" s="12"/>
      <c r="I50" s="12"/>
      <c r="J50" s="12"/>
      <c r="K50" s="12"/>
      <c r="L50" s="12"/>
      <c r="M50" s="12"/>
      <c r="N50" s="12"/>
      <c r="O50" s="12"/>
      <c r="P50" s="12"/>
      <c r="Q50" s="12"/>
      <c r="R50" s="12"/>
      <c r="S50" s="12"/>
      <c r="T50" s="12"/>
    </row>
    <row r="51" spans="1:20" s="1" customFormat="1" ht="21" customHeight="1">
      <c r="A51" s="174" t="s">
        <v>85</v>
      </c>
      <c r="B51" s="172" t="str">
        <f>IF(C51&gt;1,"Nos.","No.")</f>
        <v>Nos.</v>
      </c>
      <c r="C51" s="172">
        <v>10</v>
      </c>
      <c r="D51" s="408">
        <v>6090</v>
      </c>
      <c r="E51" s="408">
        <v>7238</v>
      </c>
      <c r="F51" s="408">
        <v>6160</v>
      </c>
      <c r="G51" s="12"/>
      <c r="H51" s="12"/>
      <c r="I51" s="12"/>
      <c r="J51" s="12"/>
      <c r="K51" s="12"/>
      <c r="L51" s="12"/>
      <c r="M51" s="12"/>
      <c r="N51" s="12"/>
      <c r="O51" s="12"/>
      <c r="P51" s="12"/>
      <c r="Q51" s="12"/>
      <c r="R51" s="12"/>
      <c r="S51" s="12"/>
      <c r="T51" s="12"/>
    </row>
    <row r="52" spans="1:20" s="1" customFormat="1" ht="21" customHeight="1">
      <c r="A52" s="174" t="s">
        <v>86</v>
      </c>
      <c r="B52" s="172" t="str">
        <f>IF(C52&gt;1,"Nos.","No.")</f>
        <v>Nos.</v>
      </c>
      <c r="C52" s="172">
        <v>3</v>
      </c>
      <c r="D52" s="408">
        <v>7830</v>
      </c>
      <c r="E52" s="408">
        <v>16700</v>
      </c>
      <c r="F52" s="408">
        <v>8960</v>
      </c>
      <c r="G52" s="12"/>
      <c r="H52" s="12"/>
      <c r="I52" s="12"/>
      <c r="J52" s="12"/>
      <c r="K52" s="12"/>
      <c r="L52" s="12"/>
      <c r="M52" s="12"/>
      <c r="N52" s="12"/>
      <c r="O52" s="12"/>
      <c r="P52" s="12"/>
      <c r="Q52" s="12"/>
      <c r="R52" s="12"/>
      <c r="S52" s="12"/>
      <c r="T52" s="12"/>
    </row>
    <row r="53" spans="1:20" s="1" customFormat="1" ht="21" customHeight="1">
      <c r="A53" s="174" t="s">
        <v>87</v>
      </c>
      <c r="B53" s="172" t="str">
        <f>IF(C53&gt;1,"Nos.","No.")</f>
        <v>Nos.</v>
      </c>
      <c r="C53" s="172">
        <v>2</v>
      </c>
      <c r="D53" s="408">
        <v>5916</v>
      </c>
      <c r="E53" s="408">
        <v>5640</v>
      </c>
      <c r="F53" s="408">
        <v>4800</v>
      </c>
      <c r="G53" s="12"/>
      <c r="H53" s="12"/>
      <c r="I53" s="12"/>
      <c r="J53" s="12"/>
      <c r="K53" s="12"/>
      <c r="L53" s="12"/>
      <c r="M53" s="12"/>
      <c r="N53" s="12"/>
      <c r="O53" s="12"/>
      <c r="P53" s="12"/>
      <c r="Q53" s="12"/>
      <c r="R53" s="12"/>
      <c r="S53" s="12"/>
      <c r="T53" s="12"/>
    </row>
    <row r="54" spans="1:20" s="1" customFormat="1" ht="21" customHeight="1">
      <c r="A54" s="173" t="s">
        <v>93</v>
      </c>
      <c r="B54" s="172"/>
      <c r="C54" s="172"/>
      <c r="D54" s="411"/>
      <c r="E54" s="411"/>
      <c r="F54" s="411"/>
      <c r="G54" s="12"/>
      <c r="H54" s="12"/>
      <c r="I54" s="12"/>
      <c r="J54" s="12"/>
      <c r="K54" s="12"/>
      <c r="L54" s="12"/>
      <c r="M54" s="12"/>
      <c r="N54" s="12"/>
      <c r="O54" s="12"/>
      <c r="P54" s="12"/>
      <c r="Q54" s="12"/>
      <c r="R54" s="12"/>
      <c r="S54" s="12"/>
      <c r="T54" s="12"/>
    </row>
    <row r="55" spans="1:20" s="1" customFormat="1" ht="21" customHeight="1">
      <c r="A55" s="174" t="s">
        <v>95</v>
      </c>
      <c r="B55" s="172" t="str">
        <f>IF(C55&gt;1,"Nos.","No.")</f>
        <v>Nos.</v>
      </c>
      <c r="C55" s="172">
        <v>2</v>
      </c>
      <c r="D55" s="408">
        <v>5655</v>
      </c>
      <c r="E55" s="408">
        <v>7125</v>
      </c>
      <c r="F55" s="408">
        <v>6000</v>
      </c>
      <c r="G55" s="12"/>
      <c r="H55" s="12"/>
      <c r="I55" s="12"/>
      <c r="J55" s="12"/>
      <c r="K55" s="12"/>
      <c r="L55" s="12"/>
      <c r="M55" s="12"/>
      <c r="N55" s="12"/>
      <c r="O55" s="12"/>
      <c r="P55" s="12"/>
      <c r="Q55" s="12"/>
      <c r="R55" s="12"/>
      <c r="S55" s="12"/>
      <c r="T55" s="12"/>
    </row>
    <row r="56" spans="1:20" s="1" customFormat="1" ht="21" customHeight="1">
      <c r="A56" s="174" t="s">
        <v>96</v>
      </c>
      <c r="B56" s="172" t="s">
        <v>122</v>
      </c>
      <c r="C56" s="172">
        <v>2</v>
      </c>
      <c r="D56" s="408">
        <v>7743</v>
      </c>
      <c r="E56" s="408">
        <v>10925</v>
      </c>
      <c r="F56" s="408">
        <v>9200</v>
      </c>
      <c r="G56" s="12"/>
      <c r="H56" s="12"/>
      <c r="I56" s="12"/>
      <c r="J56" s="12"/>
      <c r="K56" s="12"/>
      <c r="L56" s="12"/>
      <c r="M56" s="12"/>
      <c r="N56" s="12"/>
      <c r="O56" s="12"/>
      <c r="P56" s="12"/>
      <c r="Q56" s="12"/>
      <c r="R56" s="12"/>
      <c r="S56" s="12"/>
      <c r="T56" s="12"/>
    </row>
    <row r="57" spans="1:20" s="1" customFormat="1" ht="21" customHeight="1">
      <c r="A57" s="173" t="s">
        <v>94</v>
      </c>
      <c r="B57" s="172"/>
      <c r="C57" s="172"/>
      <c r="D57" s="411"/>
      <c r="E57" s="411"/>
      <c r="F57" s="411"/>
      <c r="G57" s="12"/>
      <c r="H57" s="12"/>
      <c r="I57" s="12"/>
      <c r="J57" s="12"/>
      <c r="K57" s="12"/>
      <c r="L57" s="12"/>
      <c r="M57" s="12"/>
      <c r="N57" s="12"/>
      <c r="O57" s="12"/>
      <c r="P57" s="12"/>
      <c r="Q57" s="12"/>
      <c r="R57" s="12"/>
      <c r="S57" s="12"/>
      <c r="T57" s="12"/>
    </row>
    <row r="58" spans="1:20" s="1" customFormat="1" ht="21" customHeight="1">
      <c r="A58" s="174" t="s">
        <v>96</v>
      </c>
      <c r="B58" s="172" t="str">
        <f>IF(C58&gt;1,"Nos.","No.")</f>
        <v>Nos.</v>
      </c>
      <c r="C58" s="172">
        <v>2</v>
      </c>
      <c r="D58" s="408">
        <v>12006</v>
      </c>
      <c r="E58" s="408">
        <v>10925</v>
      </c>
      <c r="F58" s="408">
        <v>9200</v>
      </c>
      <c r="G58" s="12"/>
      <c r="H58" s="12"/>
      <c r="I58" s="12"/>
      <c r="J58" s="12"/>
      <c r="K58" s="12"/>
      <c r="L58" s="12"/>
      <c r="M58" s="12"/>
      <c r="N58" s="12"/>
      <c r="O58" s="12"/>
      <c r="P58" s="12"/>
      <c r="Q58" s="12"/>
      <c r="R58" s="12"/>
      <c r="S58" s="12"/>
      <c r="T58" s="12"/>
    </row>
    <row r="59" spans="1:20" s="1" customFormat="1" ht="21" customHeight="1">
      <c r="A59" s="174" t="s">
        <v>84</v>
      </c>
      <c r="B59" s="172" t="str">
        <f>IF(C59&gt;1,"Nos.","No.")</f>
        <v>No.</v>
      </c>
      <c r="C59" s="172">
        <v>1</v>
      </c>
      <c r="D59" s="408">
        <v>2436</v>
      </c>
      <c r="E59" s="408">
        <v>2800</v>
      </c>
      <c r="F59" s="408">
        <v>1800</v>
      </c>
      <c r="G59" s="12"/>
      <c r="H59" s="12"/>
      <c r="I59" s="12"/>
      <c r="J59" s="12"/>
      <c r="K59" s="12"/>
      <c r="L59" s="12"/>
      <c r="M59" s="12"/>
      <c r="N59" s="12"/>
      <c r="O59" s="12"/>
      <c r="P59" s="12"/>
      <c r="Q59" s="12"/>
      <c r="R59" s="12"/>
      <c r="S59" s="12"/>
      <c r="T59" s="12"/>
    </row>
  </sheetData>
  <mergeCells count="1">
    <mergeCell ref="A2:F3"/>
  </mergeCells>
  <pageMargins left="0.70866141732283472" right="0.70866141732283472" top="0" bottom="0" header="0.31496062992125984" footer="0.31496062992125984"/>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J36"/>
  <sheetViews>
    <sheetView topLeftCell="A15" zoomScaleNormal="100" zoomScaleSheetLayoutView="100" zoomScalePageLayoutView="70" workbookViewId="0">
      <selection activeCell="M30" sqref="M30"/>
    </sheetView>
  </sheetViews>
  <sheetFormatPr defaultRowHeight="15"/>
  <cols>
    <col min="1" max="1" width="8.85546875" style="33"/>
    <col min="2" max="2" width="12.5703125" style="33" customWidth="1"/>
    <col min="3" max="3" width="63.7109375" style="34" customWidth="1"/>
    <col min="4" max="4" width="8" style="33" bestFit="1" customWidth="1"/>
    <col min="5" max="5" width="8.140625" style="33" customWidth="1"/>
    <col min="6" max="8" width="13.85546875" style="33" customWidth="1"/>
    <col min="9" max="10" width="13.85546875" customWidth="1"/>
    <col min="11" max="11" width="13.42578125" style="33" customWidth="1"/>
    <col min="12" max="12" width="12.140625" style="33" customWidth="1"/>
    <col min="14" max="14" width="11" style="130" bestFit="1" customWidth="1"/>
    <col min="15" max="15" width="10" style="130" bestFit="1" customWidth="1"/>
    <col min="16" max="19" width="9.140625" style="130"/>
  </cols>
  <sheetData>
    <row r="1" spans="1:32" s="11" customFormat="1" ht="35.25" customHeight="1">
      <c r="A1" s="392" t="s">
        <v>161</v>
      </c>
      <c r="B1" s="392"/>
      <c r="C1" s="392"/>
      <c r="D1" s="392"/>
      <c r="E1" s="392"/>
      <c r="F1" s="392"/>
      <c r="G1" s="392"/>
      <c r="H1" s="392"/>
      <c r="I1" s="392"/>
      <c r="J1" s="392"/>
      <c r="K1" s="268"/>
      <c r="L1" s="268"/>
      <c r="M1" s="28"/>
      <c r="N1" s="121"/>
      <c r="O1" s="121"/>
      <c r="P1" s="121"/>
      <c r="Q1" s="121"/>
      <c r="R1" s="121"/>
      <c r="S1" s="121"/>
    </row>
    <row r="2" spans="1:32" s="5" customFormat="1" ht="16.5" customHeight="1">
      <c r="A2" s="169">
        <v>1</v>
      </c>
      <c r="B2" s="169">
        <v>2</v>
      </c>
      <c r="C2" s="169">
        <v>3</v>
      </c>
      <c r="D2" s="169">
        <v>4</v>
      </c>
      <c r="E2" s="169">
        <v>5</v>
      </c>
      <c r="F2" s="169">
        <v>6</v>
      </c>
      <c r="G2" s="169">
        <v>7</v>
      </c>
      <c r="H2" s="169">
        <v>8</v>
      </c>
      <c r="I2" s="169">
        <v>9</v>
      </c>
      <c r="J2" s="169">
        <v>10</v>
      </c>
      <c r="K2" s="393" t="s">
        <v>159</v>
      </c>
      <c r="L2" s="393" t="s">
        <v>160</v>
      </c>
      <c r="N2" s="122"/>
      <c r="O2" s="122"/>
      <c r="P2" s="122"/>
      <c r="Q2" s="122"/>
      <c r="R2" s="122"/>
      <c r="S2" s="122"/>
    </row>
    <row r="3" spans="1:32" s="6" customFormat="1" ht="32.25" customHeight="1">
      <c r="A3" s="170" t="s">
        <v>11</v>
      </c>
      <c r="B3" s="170" t="s">
        <v>12</v>
      </c>
      <c r="C3" s="170" t="s">
        <v>13</v>
      </c>
      <c r="D3" s="170" t="s">
        <v>14</v>
      </c>
      <c r="E3" s="170" t="s">
        <v>0</v>
      </c>
      <c r="F3" s="170" t="s">
        <v>15</v>
      </c>
      <c r="G3" s="170" t="s">
        <v>16</v>
      </c>
      <c r="H3" s="170" t="s">
        <v>17</v>
      </c>
      <c r="I3" s="170" t="s">
        <v>18</v>
      </c>
      <c r="J3" s="170" t="s">
        <v>19</v>
      </c>
      <c r="K3" s="393"/>
      <c r="L3" s="393"/>
      <c r="N3" s="123"/>
      <c r="O3" s="123"/>
      <c r="P3" s="123"/>
      <c r="Q3" s="123"/>
      <c r="R3" s="123"/>
      <c r="S3" s="123"/>
    </row>
    <row r="4" spans="1:32" s="7" customFormat="1" ht="16.5" customHeight="1">
      <c r="A4" s="169">
        <v>1</v>
      </c>
      <c r="B4" s="169">
        <v>2</v>
      </c>
      <c r="C4" s="169">
        <v>3</v>
      </c>
      <c r="D4" s="169">
        <v>4</v>
      </c>
      <c r="E4" s="169">
        <v>5</v>
      </c>
      <c r="F4" s="169">
        <v>6</v>
      </c>
      <c r="G4" s="171" t="s">
        <v>20</v>
      </c>
      <c r="H4" s="171">
        <v>8</v>
      </c>
      <c r="I4" s="171" t="s">
        <v>21</v>
      </c>
      <c r="J4" s="171" t="s">
        <v>33</v>
      </c>
      <c r="K4" s="393"/>
      <c r="L4" s="393"/>
      <c r="N4" s="102"/>
      <c r="O4" s="102"/>
      <c r="P4" s="102"/>
      <c r="Q4" s="102"/>
      <c r="R4" s="102"/>
      <c r="S4" s="102"/>
      <c r="Z4" s="8"/>
      <c r="AA4" s="8"/>
      <c r="AB4" s="8"/>
      <c r="AC4" s="8"/>
      <c r="AD4" s="8"/>
      <c r="AE4" s="8"/>
      <c r="AF4" s="8"/>
    </row>
    <row r="5" spans="1:32" s="29" customFormat="1" ht="19.5" customHeight="1">
      <c r="A5" s="249"/>
      <c r="B5" s="249"/>
      <c r="C5" s="250" t="s">
        <v>162</v>
      </c>
      <c r="D5" s="251"/>
      <c r="E5" s="249"/>
      <c r="F5" s="249"/>
      <c r="G5" s="252"/>
      <c r="H5" s="249"/>
      <c r="I5" s="253"/>
      <c r="J5" s="253"/>
      <c r="K5" s="249"/>
      <c r="L5" s="249"/>
      <c r="N5" s="124"/>
      <c r="O5" s="124"/>
      <c r="P5" s="124"/>
      <c r="Q5" s="124"/>
      <c r="R5" s="124"/>
      <c r="S5" s="124"/>
    </row>
    <row r="6" spans="1:32" s="29" customFormat="1" ht="48" customHeight="1">
      <c r="A6" s="249"/>
      <c r="B6" s="249" t="s">
        <v>163</v>
      </c>
      <c r="C6" s="254" t="s">
        <v>164</v>
      </c>
      <c r="D6" s="213"/>
      <c r="E6" s="249"/>
      <c r="F6" s="249"/>
      <c r="G6" s="252"/>
      <c r="H6" s="249"/>
      <c r="I6" s="253"/>
      <c r="J6" s="253"/>
      <c r="K6" s="249"/>
      <c r="L6" s="249"/>
      <c r="N6" s="124"/>
      <c r="O6" s="124"/>
      <c r="P6" s="124"/>
      <c r="Q6" s="124"/>
      <c r="R6" s="124"/>
      <c r="S6" s="124"/>
    </row>
    <row r="7" spans="1:32" s="29" customFormat="1" ht="19.5" customHeight="1">
      <c r="A7" s="249" t="s">
        <v>41</v>
      </c>
      <c r="B7" s="249"/>
      <c r="C7" s="255" t="s">
        <v>165</v>
      </c>
      <c r="D7" s="256">
        <v>191.72800000000001</v>
      </c>
      <c r="E7" s="249" t="s">
        <v>166</v>
      </c>
      <c r="F7" s="178">
        <v>1731.3</v>
      </c>
      <c r="G7" s="178">
        <f t="shared" ref="G7:G13" si="0">F7*D7</f>
        <v>331938.68640000001</v>
      </c>
      <c r="H7" s="178">
        <v>669.9</v>
      </c>
      <c r="I7" s="178">
        <f t="shared" ref="I7:I13" si="1">H7*D7</f>
        <v>128438.58719999999</v>
      </c>
      <c r="J7" s="178">
        <f t="shared" ref="J7:J13" si="2">I7+G7</f>
        <v>460377.27360000001</v>
      </c>
      <c r="K7" s="394" t="s">
        <v>288</v>
      </c>
      <c r="L7" s="395" t="s">
        <v>289</v>
      </c>
      <c r="N7" s="124">
        <v>1990</v>
      </c>
      <c r="O7" s="124">
        <v>770</v>
      </c>
      <c r="P7" s="124">
        <f>O7*13%</f>
        <v>100.10000000000001</v>
      </c>
      <c r="Q7" s="124">
        <f>O7-P7</f>
        <v>669.9</v>
      </c>
      <c r="R7" s="124"/>
      <c r="S7" s="124"/>
    </row>
    <row r="8" spans="1:32" s="29" customFormat="1" ht="19.5" customHeight="1">
      <c r="A8" s="249" t="s">
        <v>34</v>
      </c>
      <c r="B8" s="249"/>
      <c r="C8" s="255" t="s">
        <v>167</v>
      </c>
      <c r="D8" s="256">
        <v>44.686999999999998</v>
      </c>
      <c r="E8" s="249" t="s">
        <v>166</v>
      </c>
      <c r="F8" s="178">
        <v>2050.59</v>
      </c>
      <c r="G8" s="178">
        <f t="shared" si="0"/>
        <v>91634.715330000006</v>
      </c>
      <c r="H8" s="178">
        <v>713.4</v>
      </c>
      <c r="I8" s="178">
        <f t="shared" si="1"/>
        <v>31879.705799999996</v>
      </c>
      <c r="J8" s="178">
        <f t="shared" si="2"/>
        <v>123514.42113</v>
      </c>
      <c r="K8" s="394"/>
      <c r="L8" s="395"/>
      <c r="N8" s="124">
        <v>2357</v>
      </c>
      <c r="O8" s="124">
        <v>820</v>
      </c>
      <c r="P8" s="124">
        <f t="shared" ref="P8:P31" si="3">O8*13%</f>
        <v>106.60000000000001</v>
      </c>
      <c r="Q8" s="124">
        <f t="shared" ref="Q8:Q31" si="4">O8-P8</f>
        <v>713.4</v>
      </c>
      <c r="R8" s="124"/>
      <c r="S8" s="124"/>
    </row>
    <row r="9" spans="1:32" s="29" customFormat="1" ht="19.5" customHeight="1">
      <c r="A9" s="249" t="s">
        <v>5</v>
      </c>
      <c r="B9" s="249"/>
      <c r="C9" s="255" t="s">
        <v>168</v>
      </c>
      <c r="D9" s="256">
        <v>41.686</v>
      </c>
      <c r="E9" s="249" t="s">
        <v>166</v>
      </c>
      <c r="F9" s="178">
        <v>2401.1999999999998</v>
      </c>
      <c r="G9" s="178">
        <f t="shared" si="0"/>
        <v>100096.42319999999</v>
      </c>
      <c r="H9" s="178">
        <v>730.8</v>
      </c>
      <c r="I9" s="178">
        <f t="shared" si="1"/>
        <v>30464.128799999999</v>
      </c>
      <c r="J9" s="178">
        <f t="shared" si="2"/>
        <v>130560.552</v>
      </c>
      <c r="K9" s="394"/>
      <c r="L9" s="395"/>
      <c r="N9" s="124">
        <v>2760</v>
      </c>
      <c r="O9" s="124">
        <v>840</v>
      </c>
      <c r="P9" s="124">
        <f t="shared" si="3"/>
        <v>109.2</v>
      </c>
      <c r="Q9" s="124">
        <f t="shared" si="4"/>
        <v>730.8</v>
      </c>
      <c r="R9" s="124"/>
      <c r="S9" s="124"/>
    </row>
    <row r="10" spans="1:32" s="29" customFormat="1" ht="19.5" customHeight="1">
      <c r="A10" s="249" t="s">
        <v>9</v>
      </c>
      <c r="B10" s="249"/>
      <c r="C10" s="255" t="s">
        <v>169</v>
      </c>
      <c r="D10" s="256">
        <v>21.648</v>
      </c>
      <c r="E10" s="249" t="s">
        <v>166</v>
      </c>
      <c r="F10" s="178">
        <v>2903.19</v>
      </c>
      <c r="G10" s="178">
        <f t="shared" si="0"/>
        <v>62848.257120000002</v>
      </c>
      <c r="H10" s="178">
        <v>765.6</v>
      </c>
      <c r="I10" s="178">
        <f t="shared" si="1"/>
        <v>16573.7088</v>
      </c>
      <c r="J10" s="178">
        <f t="shared" si="2"/>
        <v>79421.965920000002</v>
      </c>
      <c r="K10" s="394"/>
      <c r="L10" s="395"/>
      <c r="N10" s="124">
        <v>3337</v>
      </c>
      <c r="O10" s="124">
        <v>880</v>
      </c>
      <c r="P10" s="124">
        <f t="shared" si="3"/>
        <v>114.4</v>
      </c>
      <c r="Q10" s="124">
        <f t="shared" si="4"/>
        <v>765.6</v>
      </c>
      <c r="R10" s="124"/>
      <c r="S10" s="124"/>
    </row>
    <row r="11" spans="1:32" s="29" customFormat="1" ht="19.5" customHeight="1">
      <c r="A11" s="249" t="s">
        <v>25</v>
      </c>
      <c r="B11" s="249"/>
      <c r="C11" s="255" t="s">
        <v>170</v>
      </c>
      <c r="D11" s="256">
        <v>8.8829999999999991</v>
      </c>
      <c r="E11" s="249" t="s">
        <v>166</v>
      </c>
      <c r="F11" s="178">
        <v>4089</v>
      </c>
      <c r="G11" s="178">
        <f t="shared" si="0"/>
        <v>36322.587</v>
      </c>
      <c r="H11" s="178">
        <v>809.1</v>
      </c>
      <c r="I11" s="178">
        <f t="shared" si="1"/>
        <v>7187.2352999999994</v>
      </c>
      <c r="J11" s="178">
        <f t="shared" si="2"/>
        <v>43509.8223</v>
      </c>
      <c r="K11" s="394"/>
      <c r="L11" s="395"/>
      <c r="N11" s="124">
        <v>4700</v>
      </c>
      <c r="O11" s="124">
        <v>930</v>
      </c>
      <c r="P11" s="124">
        <f t="shared" si="3"/>
        <v>120.9</v>
      </c>
      <c r="Q11" s="124">
        <f t="shared" si="4"/>
        <v>809.1</v>
      </c>
      <c r="R11" s="124"/>
      <c r="S11" s="124"/>
    </row>
    <row r="12" spans="1:32" s="29" customFormat="1" ht="19.5" customHeight="1">
      <c r="A12" s="249" t="s">
        <v>27</v>
      </c>
      <c r="B12" s="249"/>
      <c r="C12" s="255" t="s">
        <v>171</v>
      </c>
      <c r="D12" s="256">
        <v>36.07</v>
      </c>
      <c r="E12" s="249" t="s">
        <v>166</v>
      </c>
      <c r="F12" s="178">
        <v>5220</v>
      </c>
      <c r="G12" s="178">
        <f t="shared" si="0"/>
        <v>188285.4</v>
      </c>
      <c r="H12" s="178">
        <v>835.2</v>
      </c>
      <c r="I12" s="178">
        <f t="shared" si="1"/>
        <v>30125.664000000001</v>
      </c>
      <c r="J12" s="178">
        <f t="shared" si="2"/>
        <v>218411.06399999998</v>
      </c>
      <c r="K12" s="394"/>
      <c r="L12" s="395"/>
      <c r="N12" s="124">
        <v>6000</v>
      </c>
      <c r="O12" s="124">
        <v>960</v>
      </c>
      <c r="P12" s="124">
        <f t="shared" si="3"/>
        <v>124.80000000000001</v>
      </c>
      <c r="Q12" s="124">
        <f t="shared" si="4"/>
        <v>835.2</v>
      </c>
      <c r="R12" s="124"/>
      <c r="S12" s="124"/>
    </row>
    <row r="13" spans="1:32" s="29" customFormat="1" ht="19.5" customHeight="1">
      <c r="A13" s="249" t="s">
        <v>30</v>
      </c>
      <c r="B13" s="249"/>
      <c r="C13" s="255" t="s">
        <v>172</v>
      </c>
      <c r="D13" s="256">
        <v>4.4610000000000003</v>
      </c>
      <c r="E13" s="249" t="s">
        <v>166</v>
      </c>
      <c r="F13" s="178">
        <v>6960</v>
      </c>
      <c r="G13" s="178">
        <f t="shared" si="0"/>
        <v>31048.560000000001</v>
      </c>
      <c r="H13" s="178">
        <v>843.9</v>
      </c>
      <c r="I13" s="178">
        <f t="shared" si="1"/>
        <v>3764.6379000000002</v>
      </c>
      <c r="J13" s="178">
        <f t="shared" si="2"/>
        <v>34813.197899999999</v>
      </c>
      <c r="K13" s="394"/>
      <c r="L13" s="395"/>
      <c r="N13" s="124">
        <v>8000</v>
      </c>
      <c r="O13" s="124">
        <v>970</v>
      </c>
      <c r="P13" s="124">
        <f t="shared" si="3"/>
        <v>126.10000000000001</v>
      </c>
      <c r="Q13" s="124">
        <f t="shared" si="4"/>
        <v>843.9</v>
      </c>
      <c r="R13" s="124"/>
      <c r="S13" s="124"/>
    </row>
    <row r="14" spans="1:32" s="29" customFormat="1" ht="33.75" customHeight="1">
      <c r="A14" s="249"/>
      <c r="B14" s="249" t="s">
        <v>163</v>
      </c>
      <c r="C14" s="254" t="s">
        <v>173</v>
      </c>
      <c r="D14" s="257"/>
      <c r="E14" s="249"/>
      <c r="F14" s="172"/>
      <c r="G14" s="252"/>
      <c r="H14" s="249"/>
      <c r="I14" s="253"/>
      <c r="J14" s="233"/>
      <c r="K14" s="249"/>
      <c r="L14" s="249"/>
      <c r="N14" s="124"/>
      <c r="O14" s="124"/>
      <c r="P14" s="124"/>
      <c r="Q14" s="124"/>
      <c r="R14" s="124"/>
      <c r="S14" s="124"/>
    </row>
    <row r="15" spans="1:32" s="29" customFormat="1" ht="19.5" customHeight="1">
      <c r="A15" s="249" t="s">
        <v>31</v>
      </c>
      <c r="B15" s="249"/>
      <c r="C15" s="255" t="s">
        <v>174</v>
      </c>
      <c r="D15" s="218">
        <v>41</v>
      </c>
      <c r="E15" s="172" t="str">
        <f t="shared" ref="E15:E19" si="5">IF(D15&gt;1,"Nos.","No.")</f>
        <v>Nos.</v>
      </c>
      <c r="F15" s="178">
        <v>6090</v>
      </c>
      <c r="G15" s="178">
        <f t="shared" ref="G15:G16" si="6">F15*D15</f>
        <v>249690</v>
      </c>
      <c r="H15" s="178">
        <v>870</v>
      </c>
      <c r="I15" s="178">
        <f t="shared" ref="I15:I16" si="7">H15*D15</f>
        <v>35670</v>
      </c>
      <c r="J15" s="178">
        <f t="shared" ref="J15:J16" si="8">I15+G15</f>
        <v>285360</v>
      </c>
      <c r="K15" s="394" t="s">
        <v>290</v>
      </c>
      <c r="L15" s="395" t="s">
        <v>291</v>
      </c>
      <c r="M15" s="29" t="s">
        <v>309</v>
      </c>
      <c r="N15" s="124">
        <v>7000</v>
      </c>
      <c r="O15" s="124">
        <v>1000</v>
      </c>
      <c r="P15" s="124">
        <f t="shared" si="3"/>
        <v>130</v>
      </c>
      <c r="Q15" s="124">
        <f t="shared" si="4"/>
        <v>870</v>
      </c>
      <c r="R15" s="124"/>
      <c r="S15" s="124"/>
    </row>
    <row r="16" spans="1:32" s="29" customFormat="1" ht="19.5" customHeight="1">
      <c r="A16" s="249" t="s">
        <v>42</v>
      </c>
      <c r="B16" s="249"/>
      <c r="C16" s="255" t="s">
        <v>175</v>
      </c>
      <c r="D16" s="257">
        <v>69</v>
      </c>
      <c r="E16" s="172" t="str">
        <f t="shared" si="5"/>
        <v>Nos.</v>
      </c>
      <c r="F16" s="178">
        <v>2436</v>
      </c>
      <c r="G16" s="178">
        <f t="shared" si="6"/>
        <v>168084</v>
      </c>
      <c r="H16" s="178">
        <v>870</v>
      </c>
      <c r="I16" s="178">
        <f t="shared" si="7"/>
        <v>60030</v>
      </c>
      <c r="J16" s="178">
        <f t="shared" si="8"/>
        <v>228114</v>
      </c>
      <c r="K16" s="394"/>
      <c r="L16" s="395"/>
      <c r="N16" s="124">
        <v>2800</v>
      </c>
      <c r="O16" s="124">
        <v>1000</v>
      </c>
      <c r="P16" s="124">
        <f t="shared" si="3"/>
        <v>130</v>
      </c>
      <c r="Q16" s="124">
        <f t="shared" si="4"/>
        <v>870</v>
      </c>
      <c r="R16" s="124"/>
      <c r="S16" s="124"/>
    </row>
    <row r="17" spans="1:88" s="29" customFormat="1" ht="33.75" customHeight="1">
      <c r="A17" s="249"/>
      <c r="B17" s="249" t="s">
        <v>176</v>
      </c>
      <c r="C17" s="254" t="s">
        <v>177</v>
      </c>
      <c r="D17" s="257"/>
      <c r="E17" s="249"/>
      <c r="F17" s="172"/>
      <c r="G17" s="252"/>
      <c r="H17" s="249"/>
      <c r="I17" s="253"/>
      <c r="J17" s="233"/>
      <c r="K17" s="249"/>
      <c r="L17" s="249"/>
      <c r="N17" s="124"/>
      <c r="O17" s="124"/>
      <c r="P17" s="124"/>
      <c r="Q17" s="124"/>
      <c r="R17" s="124"/>
      <c r="S17" s="124"/>
    </row>
    <row r="18" spans="1:88" s="31" customFormat="1" ht="19.5" customHeight="1">
      <c r="A18" s="213" t="s">
        <v>43</v>
      </c>
      <c r="B18" s="220"/>
      <c r="C18" s="255" t="s">
        <v>178</v>
      </c>
      <c r="D18" s="257">
        <v>2</v>
      </c>
      <c r="E18" s="172" t="str">
        <f t="shared" si="5"/>
        <v>Nos.</v>
      </c>
      <c r="F18" s="178">
        <v>22620</v>
      </c>
      <c r="G18" s="178">
        <f t="shared" ref="G18:G19" si="9">F18*D18</f>
        <v>45240</v>
      </c>
      <c r="H18" s="178">
        <v>1305</v>
      </c>
      <c r="I18" s="178">
        <f t="shared" ref="I18:I19" si="10">H18*D18</f>
        <v>2610</v>
      </c>
      <c r="J18" s="178">
        <f t="shared" ref="J18:J19" si="11">I18+G18</f>
        <v>47850</v>
      </c>
      <c r="K18" s="394" t="s">
        <v>292</v>
      </c>
      <c r="L18" s="395" t="s">
        <v>293</v>
      </c>
      <c r="M18" s="29" t="s">
        <v>309</v>
      </c>
      <c r="N18" s="125">
        <v>26000</v>
      </c>
      <c r="O18" s="125">
        <v>1500</v>
      </c>
      <c r="P18" s="124">
        <f t="shared" si="3"/>
        <v>195</v>
      </c>
      <c r="Q18" s="124">
        <f t="shared" si="4"/>
        <v>1305</v>
      </c>
      <c r="R18" s="125"/>
      <c r="S18" s="125"/>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row>
    <row r="19" spans="1:88" s="64" customFormat="1" ht="19.5" customHeight="1">
      <c r="A19" s="220" t="s">
        <v>44</v>
      </c>
      <c r="B19" s="220"/>
      <c r="C19" s="258" t="s">
        <v>179</v>
      </c>
      <c r="D19" s="218">
        <v>2</v>
      </c>
      <c r="E19" s="206" t="str">
        <f t="shared" si="5"/>
        <v>Nos.</v>
      </c>
      <c r="F19" s="178">
        <v>17313</v>
      </c>
      <c r="G19" s="178">
        <f t="shared" si="9"/>
        <v>34626</v>
      </c>
      <c r="H19" s="178">
        <v>1305</v>
      </c>
      <c r="I19" s="178">
        <f t="shared" si="10"/>
        <v>2610</v>
      </c>
      <c r="J19" s="178">
        <f t="shared" si="11"/>
        <v>37236</v>
      </c>
      <c r="K19" s="394"/>
      <c r="L19" s="395"/>
      <c r="M19" s="63"/>
      <c r="N19" s="126">
        <v>19900</v>
      </c>
      <c r="O19" s="126">
        <v>1500</v>
      </c>
      <c r="P19" s="124">
        <f t="shared" si="3"/>
        <v>195</v>
      </c>
      <c r="Q19" s="124">
        <f t="shared" si="4"/>
        <v>1305</v>
      </c>
      <c r="R19" s="126"/>
      <c r="S19" s="126"/>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row>
    <row r="20" spans="1:88" s="32" customFormat="1" ht="36" customHeight="1">
      <c r="A20" s="259"/>
      <c r="B20" s="260"/>
      <c r="C20" s="261" t="s">
        <v>180</v>
      </c>
      <c r="D20" s="262"/>
      <c r="E20" s="262"/>
      <c r="F20" s="263"/>
      <c r="G20" s="263"/>
      <c r="H20" s="263"/>
      <c r="I20" s="263"/>
      <c r="J20" s="263"/>
      <c r="K20" s="269"/>
      <c r="L20" s="269"/>
      <c r="N20" s="127"/>
      <c r="O20" s="127"/>
      <c r="P20" s="124"/>
      <c r="Q20" s="124"/>
      <c r="R20" s="127"/>
      <c r="S20" s="127"/>
    </row>
    <row r="21" spans="1:88" s="65" customFormat="1" ht="19.5" customHeight="1">
      <c r="A21" s="264" t="s">
        <v>149</v>
      </c>
      <c r="B21" s="220"/>
      <c r="C21" s="258" t="s">
        <v>119</v>
      </c>
      <c r="D21" s="265">
        <v>1</v>
      </c>
      <c r="E21" s="266" t="s">
        <v>130</v>
      </c>
      <c r="F21" s="178">
        <v>60900</v>
      </c>
      <c r="G21" s="178">
        <f t="shared" ref="G21:G22" si="12">F21*D21</f>
        <v>60900</v>
      </c>
      <c r="H21" s="178">
        <v>3045</v>
      </c>
      <c r="I21" s="178">
        <f t="shared" ref="I21:I22" si="13">H21*D21</f>
        <v>3045</v>
      </c>
      <c r="J21" s="178">
        <f t="shared" ref="J21:J22" si="14">I21+G21</f>
        <v>63945</v>
      </c>
      <c r="K21" s="267" t="s">
        <v>294</v>
      </c>
      <c r="L21" s="267" t="s">
        <v>270</v>
      </c>
      <c r="M21" s="29" t="s">
        <v>309</v>
      </c>
      <c r="N21" s="128">
        <v>70000</v>
      </c>
      <c r="O21" s="128">
        <v>3500</v>
      </c>
      <c r="P21" s="124">
        <f t="shared" si="3"/>
        <v>455</v>
      </c>
      <c r="Q21" s="124">
        <f t="shared" si="4"/>
        <v>3045</v>
      </c>
      <c r="R21" s="128"/>
      <c r="S21" s="128"/>
    </row>
    <row r="22" spans="1:88" s="32" customFormat="1" ht="19.5" customHeight="1">
      <c r="A22" s="230" t="s">
        <v>45</v>
      </c>
      <c r="B22" s="220"/>
      <c r="C22" s="255" t="s">
        <v>181</v>
      </c>
      <c r="D22" s="265">
        <f>D15</f>
        <v>41</v>
      </c>
      <c r="E22" s="184" t="s">
        <v>130</v>
      </c>
      <c r="F22" s="178">
        <v>10266</v>
      </c>
      <c r="G22" s="178">
        <f t="shared" si="12"/>
        <v>420906</v>
      </c>
      <c r="H22" s="178">
        <v>870</v>
      </c>
      <c r="I22" s="178">
        <f t="shared" si="13"/>
        <v>35670</v>
      </c>
      <c r="J22" s="178">
        <f t="shared" si="14"/>
        <v>456576</v>
      </c>
      <c r="K22" s="267" t="s">
        <v>294</v>
      </c>
      <c r="L22" s="267" t="s">
        <v>295</v>
      </c>
      <c r="N22" s="127">
        <v>11800</v>
      </c>
      <c r="O22" s="127">
        <v>1000</v>
      </c>
      <c r="P22" s="124">
        <f t="shared" si="3"/>
        <v>130</v>
      </c>
      <c r="Q22" s="124">
        <f t="shared" si="4"/>
        <v>870</v>
      </c>
      <c r="R22" s="127"/>
      <c r="S22" s="127"/>
    </row>
    <row r="23" spans="1:88" s="9" customFormat="1" ht="30" customHeight="1">
      <c r="A23" s="180"/>
      <c r="B23" s="181"/>
      <c r="C23" s="181" t="s">
        <v>38</v>
      </c>
      <c r="D23" s="182"/>
      <c r="E23" s="182"/>
      <c r="F23" s="182"/>
      <c r="G23" s="182"/>
      <c r="H23" s="182"/>
      <c r="I23" s="182"/>
      <c r="J23" s="182"/>
      <c r="K23" s="180"/>
      <c r="L23" s="180"/>
      <c r="M23" s="14"/>
      <c r="N23" s="100"/>
      <c r="O23" s="100"/>
      <c r="P23" s="124"/>
      <c r="Q23" s="124"/>
      <c r="R23" s="100"/>
      <c r="S23" s="100"/>
      <c r="T23" s="14"/>
      <c r="U23" s="14"/>
      <c r="V23" s="14"/>
      <c r="W23" s="14"/>
      <c r="X23" s="14"/>
      <c r="Y23" s="14"/>
      <c r="Z23" s="14"/>
      <c r="AA23" s="14"/>
      <c r="AB23" s="14"/>
      <c r="AC23" s="14"/>
      <c r="AD23" s="14"/>
      <c r="AE23" s="14"/>
      <c r="AF23" s="14"/>
      <c r="AG23" s="14"/>
      <c r="AH23" s="14"/>
      <c r="AI23" s="14"/>
      <c r="AJ23" s="14"/>
      <c r="AK23" s="14"/>
      <c r="AL23" s="14"/>
      <c r="AM23" s="14"/>
      <c r="AN23" s="14"/>
    </row>
    <row r="24" spans="1:88" s="29" customFormat="1" ht="24.75" customHeight="1">
      <c r="A24" s="249"/>
      <c r="B24" s="249"/>
      <c r="C24" s="250" t="s">
        <v>182</v>
      </c>
      <c r="D24" s="257"/>
      <c r="E24" s="249"/>
      <c r="F24" s="249"/>
      <c r="G24" s="252"/>
      <c r="H24" s="249"/>
      <c r="I24" s="253"/>
      <c r="J24" s="253"/>
      <c r="K24" s="249"/>
      <c r="L24" s="249"/>
      <c r="N24" s="124"/>
      <c r="O24" s="124"/>
      <c r="P24" s="124"/>
      <c r="Q24" s="124"/>
      <c r="R24" s="124"/>
      <c r="S24" s="124"/>
    </row>
    <row r="25" spans="1:88" s="29" customFormat="1" ht="39" customHeight="1">
      <c r="A25" s="249" t="s">
        <v>41</v>
      </c>
      <c r="B25" s="249" t="s">
        <v>183</v>
      </c>
      <c r="C25" s="255" t="s">
        <v>184</v>
      </c>
      <c r="D25" s="257">
        <v>1</v>
      </c>
      <c r="E25" s="249" t="s">
        <v>7</v>
      </c>
      <c r="F25" s="178">
        <v>8700</v>
      </c>
      <c r="G25" s="178">
        <f t="shared" ref="G25:G29" si="15">F25*D25</f>
        <v>8700</v>
      </c>
      <c r="H25" s="178">
        <v>4350</v>
      </c>
      <c r="I25" s="178">
        <f t="shared" ref="I25:I29" si="16">H25*D25</f>
        <v>4350</v>
      </c>
      <c r="J25" s="178">
        <f t="shared" ref="J25:J29" si="17">I25+G25</f>
        <v>13050</v>
      </c>
      <c r="K25" s="249" t="s">
        <v>284</v>
      </c>
      <c r="L25" s="249" t="s">
        <v>268</v>
      </c>
      <c r="N25" s="124">
        <v>10000</v>
      </c>
      <c r="O25" s="124">
        <v>5000</v>
      </c>
      <c r="P25" s="124">
        <f t="shared" si="3"/>
        <v>650</v>
      </c>
      <c r="Q25" s="124">
        <f t="shared" si="4"/>
        <v>4350</v>
      </c>
      <c r="R25" s="124"/>
      <c r="S25" s="124"/>
    </row>
    <row r="26" spans="1:88" s="29" customFormat="1" ht="48" customHeight="1">
      <c r="A26" s="249" t="s">
        <v>34</v>
      </c>
      <c r="B26" s="249" t="s">
        <v>163</v>
      </c>
      <c r="C26" s="255" t="s">
        <v>185</v>
      </c>
      <c r="D26" s="257">
        <v>1</v>
      </c>
      <c r="E26" s="249" t="s">
        <v>7</v>
      </c>
      <c r="F26" s="178">
        <v>152250</v>
      </c>
      <c r="G26" s="178">
        <f t="shared" si="15"/>
        <v>152250</v>
      </c>
      <c r="H26" s="178">
        <v>43500</v>
      </c>
      <c r="I26" s="178">
        <f t="shared" si="16"/>
        <v>43500</v>
      </c>
      <c r="J26" s="178">
        <f t="shared" si="17"/>
        <v>195750</v>
      </c>
      <c r="K26" s="249" t="s">
        <v>296</v>
      </c>
      <c r="L26" s="249" t="s">
        <v>268</v>
      </c>
      <c r="N26" s="124">
        <v>175000</v>
      </c>
      <c r="O26" s="124">
        <v>50000</v>
      </c>
      <c r="P26" s="124">
        <f t="shared" si="3"/>
        <v>6500</v>
      </c>
      <c r="Q26" s="124">
        <f t="shared" si="4"/>
        <v>43500</v>
      </c>
      <c r="R26" s="124"/>
      <c r="S26" s="124"/>
    </row>
    <row r="27" spans="1:88" s="29" customFormat="1" ht="37.5" customHeight="1">
      <c r="A27" s="249" t="s">
        <v>5</v>
      </c>
      <c r="B27" s="249" t="s">
        <v>32</v>
      </c>
      <c r="C27" s="255" t="s">
        <v>186</v>
      </c>
      <c r="D27" s="257">
        <v>1</v>
      </c>
      <c r="E27" s="249" t="s">
        <v>7</v>
      </c>
      <c r="F27" s="178">
        <v>8700</v>
      </c>
      <c r="G27" s="178">
        <f t="shared" si="15"/>
        <v>8700</v>
      </c>
      <c r="H27" s="178">
        <v>4350</v>
      </c>
      <c r="I27" s="178">
        <f t="shared" si="16"/>
        <v>4350</v>
      </c>
      <c r="J27" s="178">
        <f t="shared" si="17"/>
        <v>13050</v>
      </c>
      <c r="K27" s="249" t="s">
        <v>305</v>
      </c>
      <c r="L27" s="249" t="s">
        <v>286</v>
      </c>
      <c r="N27" s="124">
        <v>10000</v>
      </c>
      <c r="O27" s="124">
        <v>5000</v>
      </c>
      <c r="P27" s="124">
        <f t="shared" si="3"/>
        <v>650</v>
      </c>
      <c r="Q27" s="124">
        <f t="shared" si="4"/>
        <v>4350</v>
      </c>
      <c r="R27" s="124"/>
      <c r="S27" s="124"/>
    </row>
    <row r="28" spans="1:88" s="29" customFormat="1" ht="24.75" customHeight="1">
      <c r="A28" s="249" t="s">
        <v>9</v>
      </c>
      <c r="B28" s="249" t="s">
        <v>187</v>
      </c>
      <c r="C28" s="255" t="s">
        <v>239</v>
      </c>
      <c r="D28" s="257">
        <v>1</v>
      </c>
      <c r="E28" s="249" t="s">
        <v>7</v>
      </c>
      <c r="F28" s="178">
        <v>21750</v>
      </c>
      <c r="G28" s="178">
        <f t="shared" si="15"/>
        <v>21750</v>
      </c>
      <c r="H28" s="178">
        <v>21750</v>
      </c>
      <c r="I28" s="178">
        <f t="shared" si="16"/>
        <v>21750</v>
      </c>
      <c r="J28" s="178">
        <f t="shared" si="17"/>
        <v>43500</v>
      </c>
      <c r="K28" s="249" t="s">
        <v>287</v>
      </c>
      <c r="L28" s="249" t="s">
        <v>279</v>
      </c>
      <c r="N28" s="124">
        <v>25000</v>
      </c>
      <c r="O28" s="124">
        <v>25000</v>
      </c>
      <c r="P28" s="124">
        <f t="shared" si="3"/>
        <v>3250</v>
      </c>
      <c r="Q28" s="124">
        <f t="shared" si="4"/>
        <v>21750</v>
      </c>
      <c r="R28" s="124"/>
      <c r="S28" s="124"/>
    </row>
    <row r="29" spans="1:88" s="29" customFormat="1" ht="24.75" customHeight="1">
      <c r="A29" s="249" t="s">
        <v>25</v>
      </c>
      <c r="B29" s="249" t="s">
        <v>188</v>
      </c>
      <c r="C29" s="255" t="s">
        <v>240</v>
      </c>
      <c r="D29" s="257">
        <v>1</v>
      </c>
      <c r="E29" s="249" t="s">
        <v>7</v>
      </c>
      <c r="F29" s="178">
        <v>0</v>
      </c>
      <c r="G29" s="178">
        <f t="shared" si="15"/>
        <v>0</v>
      </c>
      <c r="H29" s="178">
        <v>43500</v>
      </c>
      <c r="I29" s="178">
        <f t="shared" si="16"/>
        <v>43500</v>
      </c>
      <c r="J29" s="178">
        <f t="shared" si="17"/>
        <v>43500</v>
      </c>
      <c r="K29" s="249"/>
      <c r="L29" s="249"/>
      <c r="N29" s="124"/>
      <c r="O29" s="124">
        <v>50000</v>
      </c>
      <c r="P29" s="124">
        <f t="shared" si="3"/>
        <v>6500</v>
      </c>
      <c r="Q29" s="124">
        <f t="shared" si="4"/>
        <v>43500</v>
      </c>
      <c r="R29" s="124"/>
      <c r="S29" s="124"/>
    </row>
    <row r="30" spans="1:88" s="29" customFormat="1" ht="24.75" customHeight="1">
      <c r="A30" s="249"/>
      <c r="B30" s="249"/>
      <c r="C30" s="250" t="s">
        <v>238</v>
      </c>
      <c r="D30" s="257"/>
      <c r="E30" s="249"/>
      <c r="F30" s="249"/>
      <c r="G30" s="252"/>
      <c r="H30" s="249"/>
      <c r="I30" s="253"/>
      <c r="J30" s="253"/>
      <c r="K30" s="249"/>
      <c r="L30" s="249"/>
      <c r="N30" s="124"/>
      <c r="O30" s="124"/>
      <c r="P30" s="124"/>
      <c r="Q30" s="124"/>
      <c r="R30" s="124"/>
      <c r="S30" s="124"/>
    </row>
    <row r="31" spans="1:88" s="29" customFormat="1" ht="24.75" customHeight="1">
      <c r="A31" s="249" t="s">
        <v>27</v>
      </c>
      <c r="B31" s="249" t="s">
        <v>189</v>
      </c>
      <c r="C31" s="234" t="s">
        <v>261</v>
      </c>
      <c r="D31" s="257">
        <v>1</v>
      </c>
      <c r="E31" s="249" t="s">
        <v>7</v>
      </c>
      <c r="F31" s="178">
        <v>0</v>
      </c>
      <c r="G31" s="178">
        <f t="shared" ref="G31" si="18">F31*D31</f>
        <v>0</v>
      </c>
      <c r="H31" s="178">
        <v>21750</v>
      </c>
      <c r="I31" s="178">
        <f t="shared" ref="I31" si="19">H31*D31</f>
        <v>21750</v>
      </c>
      <c r="J31" s="178">
        <f t="shared" ref="J31" si="20">I31+G31</f>
        <v>21750</v>
      </c>
      <c r="K31" s="249"/>
      <c r="L31" s="249"/>
      <c r="N31" s="124"/>
      <c r="O31" s="124">
        <v>25000</v>
      </c>
      <c r="P31" s="124">
        <f t="shared" si="3"/>
        <v>3250</v>
      </c>
      <c r="Q31" s="124">
        <f t="shared" si="4"/>
        <v>21750</v>
      </c>
      <c r="R31" s="124"/>
      <c r="S31" s="124"/>
    </row>
    <row r="32" spans="1:88" s="29" customFormat="1" ht="24.75" customHeight="1">
      <c r="A32" s="249"/>
      <c r="B32" s="249"/>
      <c r="C32" s="250" t="s">
        <v>8</v>
      </c>
      <c r="D32" s="257"/>
      <c r="E32" s="249"/>
      <c r="F32" s="249"/>
      <c r="G32" s="252"/>
      <c r="H32" s="249"/>
      <c r="I32" s="253"/>
      <c r="J32" s="253"/>
      <c r="K32" s="249"/>
      <c r="L32" s="249"/>
      <c r="N32" s="124"/>
      <c r="O32" s="124"/>
      <c r="P32" s="124"/>
      <c r="Q32" s="124"/>
      <c r="R32" s="124"/>
      <c r="S32" s="124"/>
    </row>
    <row r="33" spans="1:40" s="29" customFormat="1" ht="37.5" customHeight="1">
      <c r="A33" s="249" t="s">
        <v>30</v>
      </c>
      <c r="B33" s="249"/>
      <c r="C33" s="255" t="s">
        <v>190</v>
      </c>
      <c r="D33" s="257">
        <v>1</v>
      </c>
      <c r="E33" s="249" t="s">
        <v>7</v>
      </c>
      <c r="F33" s="178">
        <v>0</v>
      </c>
      <c r="G33" s="178">
        <f t="shared" ref="G33" si="21">F33*D33</f>
        <v>0</v>
      </c>
      <c r="H33" s="178"/>
      <c r="I33" s="178">
        <f t="shared" ref="I33" si="22">H33*D33</f>
        <v>0</v>
      </c>
      <c r="J33" s="178">
        <f t="shared" ref="J33" si="23">I33+G33</f>
        <v>0</v>
      </c>
      <c r="K33" s="249"/>
      <c r="L33" s="249"/>
      <c r="N33" s="124"/>
      <c r="O33" s="124"/>
      <c r="P33" s="124"/>
      <c r="Q33" s="124"/>
      <c r="R33" s="124"/>
      <c r="S33" s="124"/>
    </row>
    <row r="34" spans="1:40" s="9" customFormat="1" ht="30" customHeight="1">
      <c r="A34" s="180"/>
      <c r="B34" s="181"/>
      <c r="C34" s="181" t="s">
        <v>60</v>
      </c>
      <c r="D34" s="182"/>
      <c r="E34" s="182"/>
      <c r="F34" s="182"/>
      <c r="G34" s="182"/>
      <c r="H34" s="182"/>
      <c r="I34" s="182"/>
      <c r="J34" s="182"/>
      <c r="K34" s="180"/>
      <c r="L34" s="180"/>
      <c r="M34" s="14"/>
      <c r="N34" s="100"/>
      <c r="O34" s="100"/>
      <c r="P34" s="100"/>
      <c r="Q34" s="100"/>
      <c r="R34" s="100"/>
      <c r="S34" s="100"/>
      <c r="T34" s="14"/>
      <c r="U34" s="14"/>
      <c r="V34" s="14"/>
      <c r="W34" s="14"/>
      <c r="X34" s="14"/>
      <c r="Y34" s="14"/>
      <c r="Z34" s="14"/>
      <c r="AA34" s="14"/>
      <c r="AB34" s="14"/>
      <c r="AC34" s="14"/>
      <c r="AD34" s="14"/>
      <c r="AE34" s="14"/>
      <c r="AF34" s="14"/>
      <c r="AG34" s="14"/>
      <c r="AH34" s="14"/>
      <c r="AI34" s="14"/>
      <c r="AJ34" s="14"/>
      <c r="AK34" s="14"/>
      <c r="AL34" s="14"/>
      <c r="AM34" s="14"/>
      <c r="AN34" s="14"/>
    </row>
    <row r="35" spans="1:40" s="9" customFormat="1" ht="11.25" customHeight="1">
      <c r="A35" s="391"/>
      <c r="B35" s="391"/>
      <c r="C35" s="391"/>
      <c r="D35" s="391"/>
      <c r="E35" s="391"/>
      <c r="F35" s="391"/>
      <c r="G35" s="391"/>
      <c r="H35" s="391"/>
      <c r="I35" s="391"/>
      <c r="J35" s="391"/>
      <c r="K35" s="172"/>
      <c r="L35" s="172"/>
      <c r="M35" s="14"/>
      <c r="N35" s="100"/>
      <c r="O35" s="100"/>
      <c r="P35" s="100"/>
      <c r="Q35" s="100"/>
      <c r="R35" s="100"/>
      <c r="S35" s="100"/>
      <c r="T35" s="14"/>
      <c r="U35" s="14"/>
      <c r="V35" s="14"/>
      <c r="W35" s="14"/>
      <c r="X35" s="14"/>
      <c r="Y35" s="14"/>
      <c r="Z35" s="14"/>
      <c r="AA35" s="14"/>
      <c r="AB35" s="14"/>
      <c r="AC35" s="14"/>
      <c r="AD35" s="14"/>
      <c r="AE35" s="14"/>
      <c r="AF35" s="14"/>
      <c r="AG35" s="14"/>
      <c r="AH35" s="14"/>
      <c r="AI35" s="14"/>
      <c r="AJ35" s="14"/>
      <c r="AK35" s="14"/>
      <c r="AL35" s="14"/>
      <c r="AM35" s="14"/>
      <c r="AN35" s="14"/>
    </row>
    <row r="36" spans="1:40" s="10" customFormat="1" ht="35.25" customHeight="1">
      <c r="A36" s="238"/>
      <c r="B36" s="239"/>
      <c r="C36" s="240" t="s">
        <v>191</v>
      </c>
      <c r="D36" s="241"/>
      <c r="E36" s="241"/>
      <c r="F36" s="241"/>
      <c r="G36" s="242">
        <f>SUM(G6:G33)</f>
        <v>2013020.6290500001</v>
      </c>
      <c r="H36" s="242"/>
      <c r="I36" s="242">
        <f t="shared" ref="I36:J36" si="24">SUM(I6:I33)</f>
        <v>527268.66779999994</v>
      </c>
      <c r="J36" s="242">
        <f t="shared" si="24"/>
        <v>2540289.29685</v>
      </c>
      <c r="K36" s="238"/>
      <c r="L36" s="238"/>
      <c r="N36" s="129"/>
      <c r="O36" s="129"/>
      <c r="P36" s="129"/>
      <c r="Q36" s="129"/>
      <c r="R36" s="129"/>
      <c r="S36" s="129"/>
    </row>
  </sheetData>
  <mergeCells count="10">
    <mergeCell ref="A1:J1"/>
    <mergeCell ref="K2:K4"/>
    <mergeCell ref="L2:L4"/>
    <mergeCell ref="A35:J35"/>
    <mergeCell ref="K7:K13"/>
    <mergeCell ref="L7:L13"/>
    <mergeCell ref="K15:K16"/>
    <mergeCell ref="L15:L16"/>
    <mergeCell ref="K18:K19"/>
    <mergeCell ref="L18:L19"/>
  </mergeCells>
  <printOptions horizontalCentered="1"/>
  <pageMargins left="0.5" right="0.5" top="1.1000000000000001" bottom="1.1000000000000001" header="0.42" footer="0.45"/>
  <pageSetup paperSize="9" scale="69"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3" max="11"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E66"/>
  <sheetViews>
    <sheetView showGridLines="0" topLeftCell="A13" zoomScale="90" zoomScaleNormal="90" zoomScaleSheetLayoutView="100" workbookViewId="0">
      <selection activeCell="F26" sqref="F26"/>
    </sheetView>
  </sheetViews>
  <sheetFormatPr defaultRowHeight="18.75"/>
  <cols>
    <col min="1" max="1" width="7.140625" style="56" customWidth="1"/>
    <col min="2" max="2" width="14.5703125" style="56" customWidth="1"/>
    <col min="3" max="3" width="63.140625" style="57" customWidth="1"/>
    <col min="4" max="4" width="8.42578125" style="54" customWidth="1"/>
    <col min="5" max="5" width="5.7109375" style="58" customWidth="1"/>
    <col min="6" max="6" width="12.85546875" style="58" customWidth="1"/>
    <col min="7" max="8" width="12.85546875" style="59" customWidth="1"/>
    <col min="9" max="9" width="12.85546875" style="55" customWidth="1"/>
    <col min="10" max="12" width="12.85546875" style="54" customWidth="1"/>
    <col min="13" max="13" width="10.28515625" style="55" customWidth="1"/>
    <col min="14" max="14" width="11.5703125" style="158" customWidth="1"/>
    <col min="15" max="15" width="12" style="159" bestFit="1" customWidth="1"/>
    <col min="16" max="18" width="8.85546875" style="48"/>
    <col min="19" max="19" width="13.28515625" style="48" customWidth="1"/>
    <col min="20" max="20" width="8.85546875" style="48"/>
    <col min="21" max="21" width="11.5703125" style="48" customWidth="1"/>
    <col min="22" max="243" width="8.85546875" style="48"/>
    <col min="244" max="244" width="8.5703125" style="48" bestFit="1" customWidth="1"/>
    <col min="245" max="245" width="12.42578125" style="48" bestFit="1" customWidth="1"/>
    <col min="246" max="246" width="48.140625" style="48" customWidth="1"/>
    <col min="247" max="258" width="9.7109375" style="48" customWidth="1"/>
    <col min="259" max="262" width="14.7109375" style="48" customWidth="1"/>
    <col min="263" max="263" width="16.42578125" style="48" customWidth="1"/>
    <col min="264" max="264" width="11.5703125" style="48" bestFit="1" customWidth="1"/>
    <col min="265" max="265" width="34.140625" style="48" bestFit="1" customWidth="1"/>
    <col min="266" max="266" width="20.140625" style="48" customWidth="1"/>
    <col min="267" max="499" width="8.85546875" style="48"/>
    <col min="500" max="500" width="8.5703125" style="48" bestFit="1" customWidth="1"/>
    <col min="501" max="501" width="12.42578125" style="48" bestFit="1" customWidth="1"/>
    <col min="502" max="502" width="48.140625" style="48" customWidth="1"/>
    <col min="503" max="514" width="9.7109375" style="48" customWidth="1"/>
    <col min="515" max="518" width="14.7109375" style="48" customWidth="1"/>
    <col min="519" max="519" width="16.42578125" style="48" customWidth="1"/>
    <col min="520" max="520" width="11.5703125" style="48" bestFit="1" customWidth="1"/>
    <col min="521" max="521" width="34.140625" style="48" bestFit="1" customWidth="1"/>
    <col min="522" max="522" width="20.140625" style="48" customWidth="1"/>
    <col min="523" max="755" width="8.85546875" style="48"/>
    <col min="756" max="756" width="8.5703125" style="48" bestFit="1" customWidth="1"/>
    <col min="757" max="757" width="12.42578125" style="48" bestFit="1" customWidth="1"/>
    <col min="758" max="758" width="48.140625" style="48" customWidth="1"/>
    <col min="759" max="770" width="9.7109375" style="48" customWidth="1"/>
    <col min="771" max="774" width="14.7109375" style="48" customWidth="1"/>
    <col min="775" max="775" width="16.42578125" style="48" customWidth="1"/>
    <col min="776" max="776" width="11.5703125" style="48" bestFit="1" customWidth="1"/>
    <col min="777" max="777" width="34.140625" style="48" bestFit="1" customWidth="1"/>
    <col min="778" max="778" width="20.140625" style="48" customWidth="1"/>
    <col min="779" max="1011" width="8.85546875" style="48"/>
    <col min="1012" max="1012" width="8.5703125" style="48" bestFit="1" customWidth="1"/>
    <col min="1013" max="1013" width="12.42578125" style="48" bestFit="1" customWidth="1"/>
    <col min="1014" max="1014" width="48.140625" style="48" customWidth="1"/>
    <col min="1015" max="1026" width="9.7109375" style="48" customWidth="1"/>
    <col min="1027" max="1030" width="14.7109375" style="48" customWidth="1"/>
    <col min="1031" max="1031" width="16.42578125" style="48" customWidth="1"/>
    <col min="1032" max="1032" width="11.5703125" style="48" bestFit="1" customWidth="1"/>
    <col min="1033" max="1033" width="34.140625" style="48" bestFit="1" customWidth="1"/>
    <col min="1034" max="1034" width="20.140625" style="48" customWidth="1"/>
    <col min="1035" max="1267" width="8.85546875" style="48"/>
    <col min="1268" max="1268" width="8.5703125" style="48" bestFit="1" customWidth="1"/>
    <col min="1269" max="1269" width="12.42578125" style="48" bestFit="1" customWidth="1"/>
    <col min="1270" max="1270" width="48.140625" style="48" customWidth="1"/>
    <col min="1271" max="1282" width="9.7109375" style="48" customWidth="1"/>
    <col min="1283" max="1286" width="14.7109375" style="48" customWidth="1"/>
    <col min="1287" max="1287" width="16.42578125" style="48" customWidth="1"/>
    <col min="1288" max="1288" width="11.5703125" style="48" bestFit="1" customWidth="1"/>
    <col min="1289" max="1289" width="34.140625" style="48" bestFit="1" customWidth="1"/>
    <col min="1290" max="1290" width="20.140625" style="48" customWidth="1"/>
    <col min="1291" max="1523" width="8.85546875" style="48"/>
    <col min="1524" max="1524" width="8.5703125" style="48" bestFit="1" customWidth="1"/>
    <col min="1525" max="1525" width="12.42578125" style="48" bestFit="1" customWidth="1"/>
    <col min="1526" max="1526" width="48.140625" style="48" customWidth="1"/>
    <col min="1527" max="1538" width="9.7109375" style="48" customWidth="1"/>
    <col min="1539" max="1542" width="14.7109375" style="48" customWidth="1"/>
    <col min="1543" max="1543" width="16.42578125" style="48" customWidth="1"/>
    <col min="1544" max="1544" width="11.5703125" style="48" bestFit="1" customWidth="1"/>
    <col min="1545" max="1545" width="34.140625" style="48" bestFit="1" customWidth="1"/>
    <col min="1546" max="1546" width="20.140625" style="48" customWidth="1"/>
    <col min="1547" max="1779" width="8.85546875" style="48"/>
    <col min="1780" max="1780" width="8.5703125" style="48" bestFit="1" customWidth="1"/>
    <col min="1781" max="1781" width="12.42578125" style="48" bestFit="1" customWidth="1"/>
    <col min="1782" max="1782" width="48.140625" style="48" customWidth="1"/>
    <col min="1783" max="1794" width="9.7109375" style="48" customWidth="1"/>
    <col min="1795" max="1798" width="14.7109375" style="48" customWidth="1"/>
    <col min="1799" max="1799" width="16.42578125" style="48" customWidth="1"/>
    <col min="1800" max="1800" width="11.5703125" style="48" bestFit="1" customWidth="1"/>
    <col min="1801" max="1801" width="34.140625" style="48" bestFit="1" customWidth="1"/>
    <col min="1802" max="1802" width="20.140625" style="48" customWidth="1"/>
    <col min="1803" max="2035" width="8.85546875" style="48"/>
    <col min="2036" max="2036" width="8.5703125" style="48" bestFit="1" customWidth="1"/>
    <col min="2037" max="2037" width="12.42578125" style="48" bestFit="1" customWidth="1"/>
    <col min="2038" max="2038" width="48.140625" style="48" customWidth="1"/>
    <col min="2039" max="2050" width="9.7109375" style="48" customWidth="1"/>
    <col min="2051" max="2054" width="14.7109375" style="48" customWidth="1"/>
    <col min="2055" max="2055" width="16.42578125" style="48" customWidth="1"/>
    <col min="2056" max="2056" width="11.5703125" style="48" bestFit="1" customWidth="1"/>
    <col min="2057" max="2057" width="34.140625" style="48" bestFit="1" customWidth="1"/>
    <col min="2058" max="2058" width="20.140625" style="48" customWidth="1"/>
    <col min="2059" max="2291" width="8.85546875" style="48"/>
    <col min="2292" max="2292" width="8.5703125" style="48" bestFit="1" customWidth="1"/>
    <col min="2293" max="2293" width="12.42578125" style="48" bestFit="1" customWidth="1"/>
    <col min="2294" max="2294" width="48.140625" style="48" customWidth="1"/>
    <col min="2295" max="2306" width="9.7109375" style="48" customWidth="1"/>
    <col min="2307" max="2310" width="14.7109375" style="48" customWidth="1"/>
    <col min="2311" max="2311" width="16.42578125" style="48" customWidth="1"/>
    <col min="2312" max="2312" width="11.5703125" style="48" bestFit="1" customWidth="1"/>
    <col min="2313" max="2313" width="34.140625" style="48" bestFit="1" customWidth="1"/>
    <col min="2314" max="2314" width="20.140625" style="48" customWidth="1"/>
    <col min="2315" max="2547" width="8.85546875" style="48"/>
    <col min="2548" max="2548" width="8.5703125" style="48" bestFit="1" customWidth="1"/>
    <col min="2549" max="2549" width="12.42578125" style="48" bestFit="1" customWidth="1"/>
    <col min="2550" max="2550" width="48.140625" style="48" customWidth="1"/>
    <col min="2551" max="2562" width="9.7109375" style="48" customWidth="1"/>
    <col min="2563" max="2566" width="14.7109375" style="48" customWidth="1"/>
    <col min="2567" max="2567" width="16.42578125" style="48" customWidth="1"/>
    <col min="2568" max="2568" width="11.5703125" style="48" bestFit="1" customWidth="1"/>
    <col min="2569" max="2569" width="34.140625" style="48" bestFit="1" customWidth="1"/>
    <col min="2570" max="2570" width="20.140625" style="48" customWidth="1"/>
    <col min="2571" max="2803" width="8.85546875" style="48"/>
    <col min="2804" max="2804" width="8.5703125" style="48" bestFit="1" customWidth="1"/>
    <col min="2805" max="2805" width="12.42578125" style="48" bestFit="1" customWidth="1"/>
    <col min="2806" max="2806" width="48.140625" style="48" customWidth="1"/>
    <col min="2807" max="2818" width="9.7109375" style="48" customWidth="1"/>
    <col min="2819" max="2822" width="14.7109375" style="48" customWidth="1"/>
    <col min="2823" max="2823" width="16.42578125" style="48" customWidth="1"/>
    <col min="2824" max="2824" width="11.5703125" style="48" bestFit="1" customWidth="1"/>
    <col min="2825" max="2825" width="34.140625" style="48" bestFit="1" customWidth="1"/>
    <col min="2826" max="2826" width="20.140625" style="48" customWidth="1"/>
    <col min="2827" max="3059" width="8.85546875" style="48"/>
    <col min="3060" max="3060" width="8.5703125" style="48" bestFit="1" customWidth="1"/>
    <col min="3061" max="3061" width="12.42578125" style="48" bestFit="1" customWidth="1"/>
    <col min="3062" max="3062" width="48.140625" style="48" customWidth="1"/>
    <col min="3063" max="3074" width="9.7109375" style="48" customWidth="1"/>
    <col min="3075" max="3078" width="14.7109375" style="48" customWidth="1"/>
    <col min="3079" max="3079" width="16.42578125" style="48" customWidth="1"/>
    <col min="3080" max="3080" width="11.5703125" style="48" bestFit="1" customWidth="1"/>
    <col min="3081" max="3081" width="34.140625" style="48" bestFit="1" customWidth="1"/>
    <col min="3082" max="3082" width="20.140625" style="48" customWidth="1"/>
    <col min="3083" max="3315" width="8.85546875" style="48"/>
    <col min="3316" max="3316" width="8.5703125" style="48" bestFit="1" customWidth="1"/>
    <col min="3317" max="3317" width="12.42578125" style="48" bestFit="1" customWidth="1"/>
    <col min="3318" max="3318" width="48.140625" style="48" customWidth="1"/>
    <col min="3319" max="3330" width="9.7109375" style="48" customWidth="1"/>
    <col min="3331" max="3334" width="14.7109375" style="48" customWidth="1"/>
    <col min="3335" max="3335" width="16.42578125" style="48" customWidth="1"/>
    <col min="3336" max="3336" width="11.5703125" style="48" bestFit="1" customWidth="1"/>
    <col min="3337" max="3337" width="34.140625" style="48" bestFit="1" customWidth="1"/>
    <col min="3338" max="3338" width="20.140625" style="48" customWidth="1"/>
    <col min="3339" max="3571" width="8.85546875" style="48"/>
    <col min="3572" max="3572" width="8.5703125" style="48" bestFit="1" customWidth="1"/>
    <col min="3573" max="3573" width="12.42578125" style="48" bestFit="1" customWidth="1"/>
    <col min="3574" max="3574" width="48.140625" style="48" customWidth="1"/>
    <col min="3575" max="3586" width="9.7109375" style="48" customWidth="1"/>
    <col min="3587" max="3590" width="14.7109375" style="48" customWidth="1"/>
    <col min="3591" max="3591" width="16.42578125" style="48" customWidth="1"/>
    <col min="3592" max="3592" width="11.5703125" style="48" bestFit="1" customWidth="1"/>
    <col min="3593" max="3593" width="34.140625" style="48" bestFit="1" customWidth="1"/>
    <col min="3594" max="3594" width="20.140625" style="48" customWidth="1"/>
    <col min="3595" max="3827" width="8.85546875" style="48"/>
    <col min="3828" max="3828" width="8.5703125" style="48" bestFit="1" customWidth="1"/>
    <col min="3829" max="3829" width="12.42578125" style="48" bestFit="1" customWidth="1"/>
    <col min="3830" max="3830" width="48.140625" style="48" customWidth="1"/>
    <col min="3831" max="3842" width="9.7109375" style="48" customWidth="1"/>
    <col min="3843" max="3846" width="14.7109375" style="48" customWidth="1"/>
    <col min="3847" max="3847" width="16.42578125" style="48" customWidth="1"/>
    <col min="3848" max="3848" width="11.5703125" style="48" bestFit="1" customWidth="1"/>
    <col min="3849" max="3849" width="34.140625" style="48" bestFit="1" customWidth="1"/>
    <col min="3850" max="3850" width="20.140625" style="48" customWidth="1"/>
    <col min="3851" max="4083" width="8.85546875" style="48"/>
    <col min="4084" max="4084" width="8.5703125" style="48" bestFit="1" customWidth="1"/>
    <col min="4085" max="4085" width="12.42578125" style="48" bestFit="1" customWidth="1"/>
    <col min="4086" max="4086" width="48.140625" style="48" customWidth="1"/>
    <col min="4087" max="4098" width="9.7109375" style="48" customWidth="1"/>
    <col min="4099" max="4102" width="14.7109375" style="48" customWidth="1"/>
    <col min="4103" max="4103" width="16.42578125" style="48" customWidth="1"/>
    <col min="4104" max="4104" width="11.5703125" style="48" bestFit="1" customWidth="1"/>
    <col min="4105" max="4105" width="34.140625" style="48" bestFit="1" customWidth="1"/>
    <col min="4106" max="4106" width="20.140625" style="48" customWidth="1"/>
    <col min="4107" max="4339" width="8.85546875" style="48"/>
    <col min="4340" max="4340" width="8.5703125" style="48" bestFit="1" customWidth="1"/>
    <col min="4341" max="4341" width="12.42578125" style="48" bestFit="1" customWidth="1"/>
    <col min="4342" max="4342" width="48.140625" style="48" customWidth="1"/>
    <col min="4343" max="4354" width="9.7109375" style="48" customWidth="1"/>
    <col min="4355" max="4358" width="14.7109375" style="48" customWidth="1"/>
    <col min="4359" max="4359" width="16.42578125" style="48" customWidth="1"/>
    <col min="4360" max="4360" width="11.5703125" style="48" bestFit="1" customWidth="1"/>
    <col min="4361" max="4361" width="34.140625" style="48" bestFit="1" customWidth="1"/>
    <col min="4362" max="4362" width="20.140625" style="48" customWidth="1"/>
    <col min="4363" max="4595" width="8.85546875" style="48"/>
    <col min="4596" max="4596" width="8.5703125" style="48" bestFit="1" customWidth="1"/>
    <col min="4597" max="4597" width="12.42578125" style="48" bestFit="1" customWidth="1"/>
    <col min="4598" max="4598" width="48.140625" style="48" customWidth="1"/>
    <col min="4599" max="4610" width="9.7109375" style="48" customWidth="1"/>
    <col min="4611" max="4614" width="14.7109375" style="48" customWidth="1"/>
    <col min="4615" max="4615" width="16.42578125" style="48" customWidth="1"/>
    <col min="4616" max="4616" width="11.5703125" style="48" bestFit="1" customWidth="1"/>
    <col min="4617" max="4617" width="34.140625" style="48" bestFit="1" customWidth="1"/>
    <col min="4618" max="4618" width="20.140625" style="48" customWidth="1"/>
    <col min="4619" max="4851" width="8.85546875" style="48"/>
    <col min="4852" max="4852" width="8.5703125" style="48" bestFit="1" customWidth="1"/>
    <col min="4853" max="4853" width="12.42578125" style="48" bestFit="1" customWidth="1"/>
    <col min="4854" max="4854" width="48.140625" style="48" customWidth="1"/>
    <col min="4855" max="4866" width="9.7109375" style="48" customWidth="1"/>
    <col min="4867" max="4870" width="14.7109375" style="48" customWidth="1"/>
    <col min="4871" max="4871" width="16.42578125" style="48" customWidth="1"/>
    <col min="4872" max="4872" width="11.5703125" style="48" bestFit="1" customWidth="1"/>
    <col min="4873" max="4873" width="34.140625" style="48" bestFit="1" customWidth="1"/>
    <col min="4874" max="4874" width="20.140625" style="48" customWidth="1"/>
    <col min="4875" max="5107" width="8.85546875" style="48"/>
    <col min="5108" max="5108" width="8.5703125" style="48" bestFit="1" customWidth="1"/>
    <col min="5109" max="5109" width="12.42578125" style="48" bestFit="1" customWidth="1"/>
    <col min="5110" max="5110" width="48.140625" style="48" customWidth="1"/>
    <col min="5111" max="5122" width="9.7109375" style="48" customWidth="1"/>
    <col min="5123" max="5126" width="14.7109375" style="48" customWidth="1"/>
    <col min="5127" max="5127" width="16.42578125" style="48" customWidth="1"/>
    <col min="5128" max="5128" width="11.5703125" style="48" bestFit="1" customWidth="1"/>
    <col min="5129" max="5129" width="34.140625" style="48" bestFit="1" customWidth="1"/>
    <col min="5130" max="5130" width="20.140625" style="48" customWidth="1"/>
    <col min="5131" max="5363" width="8.85546875" style="48"/>
    <col min="5364" max="5364" width="8.5703125" style="48" bestFit="1" customWidth="1"/>
    <col min="5365" max="5365" width="12.42578125" style="48" bestFit="1" customWidth="1"/>
    <col min="5366" max="5366" width="48.140625" style="48" customWidth="1"/>
    <col min="5367" max="5378" width="9.7109375" style="48" customWidth="1"/>
    <col min="5379" max="5382" width="14.7109375" style="48" customWidth="1"/>
    <col min="5383" max="5383" width="16.42578125" style="48" customWidth="1"/>
    <col min="5384" max="5384" width="11.5703125" style="48" bestFit="1" customWidth="1"/>
    <col min="5385" max="5385" width="34.140625" style="48" bestFit="1" customWidth="1"/>
    <col min="5386" max="5386" width="20.140625" style="48" customWidth="1"/>
    <col min="5387" max="5619" width="8.85546875" style="48"/>
    <col min="5620" max="5620" width="8.5703125" style="48" bestFit="1" customWidth="1"/>
    <col min="5621" max="5621" width="12.42578125" style="48" bestFit="1" customWidth="1"/>
    <col min="5622" max="5622" width="48.140625" style="48" customWidth="1"/>
    <col min="5623" max="5634" width="9.7109375" style="48" customWidth="1"/>
    <col min="5635" max="5638" width="14.7109375" style="48" customWidth="1"/>
    <col min="5639" max="5639" width="16.42578125" style="48" customWidth="1"/>
    <col min="5640" max="5640" width="11.5703125" style="48" bestFit="1" customWidth="1"/>
    <col min="5641" max="5641" width="34.140625" style="48" bestFit="1" customWidth="1"/>
    <col min="5642" max="5642" width="20.140625" style="48" customWidth="1"/>
    <col min="5643" max="5875" width="8.85546875" style="48"/>
    <col min="5876" max="5876" width="8.5703125" style="48" bestFit="1" customWidth="1"/>
    <col min="5877" max="5877" width="12.42578125" style="48" bestFit="1" customWidth="1"/>
    <col min="5878" max="5878" width="48.140625" style="48" customWidth="1"/>
    <col min="5879" max="5890" width="9.7109375" style="48" customWidth="1"/>
    <col min="5891" max="5894" width="14.7109375" style="48" customWidth="1"/>
    <col min="5895" max="5895" width="16.42578125" style="48" customWidth="1"/>
    <col min="5896" max="5896" width="11.5703125" style="48" bestFit="1" customWidth="1"/>
    <col min="5897" max="5897" width="34.140625" style="48" bestFit="1" customWidth="1"/>
    <col min="5898" max="5898" width="20.140625" style="48" customWidth="1"/>
    <col min="5899" max="6131" width="8.85546875" style="48"/>
    <col min="6132" max="6132" width="8.5703125" style="48" bestFit="1" customWidth="1"/>
    <col min="6133" max="6133" width="12.42578125" style="48" bestFit="1" customWidth="1"/>
    <col min="6134" max="6134" width="48.140625" style="48" customWidth="1"/>
    <col min="6135" max="6146" width="9.7109375" style="48" customWidth="1"/>
    <col min="6147" max="6150" width="14.7109375" style="48" customWidth="1"/>
    <col min="6151" max="6151" width="16.42578125" style="48" customWidth="1"/>
    <col min="6152" max="6152" width="11.5703125" style="48" bestFit="1" customWidth="1"/>
    <col min="6153" max="6153" width="34.140625" style="48" bestFit="1" customWidth="1"/>
    <col min="6154" max="6154" width="20.140625" style="48" customWidth="1"/>
    <col min="6155" max="6387" width="8.85546875" style="48"/>
    <col min="6388" max="6388" width="8.5703125" style="48" bestFit="1" customWidth="1"/>
    <col min="6389" max="6389" width="12.42578125" style="48" bestFit="1" customWidth="1"/>
    <col min="6390" max="6390" width="48.140625" style="48" customWidth="1"/>
    <col min="6391" max="6402" width="9.7109375" style="48" customWidth="1"/>
    <col min="6403" max="6406" width="14.7109375" style="48" customWidth="1"/>
    <col min="6407" max="6407" width="16.42578125" style="48" customWidth="1"/>
    <col min="6408" max="6408" width="11.5703125" style="48" bestFit="1" customWidth="1"/>
    <col min="6409" max="6409" width="34.140625" style="48" bestFit="1" customWidth="1"/>
    <col min="6410" max="6410" width="20.140625" style="48" customWidth="1"/>
    <col min="6411" max="6643" width="8.85546875" style="48"/>
    <col min="6644" max="6644" width="8.5703125" style="48" bestFit="1" customWidth="1"/>
    <col min="6645" max="6645" width="12.42578125" style="48" bestFit="1" customWidth="1"/>
    <col min="6646" max="6646" width="48.140625" style="48" customWidth="1"/>
    <col min="6647" max="6658" width="9.7109375" style="48" customWidth="1"/>
    <col min="6659" max="6662" width="14.7109375" style="48" customWidth="1"/>
    <col min="6663" max="6663" width="16.42578125" style="48" customWidth="1"/>
    <col min="6664" max="6664" width="11.5703125" style="48" bestFit="1" customWidth="1"/>
    <col min="6665" max="6665" width="34.140625" style="48" bestFit="1" customWidth="1"/>
    <col min="6666" max="6666" width="20.140625" style="48" customWidth="1"/>
    <col min="6667" max="6899" width="8.85546875" style="48"/>
    <col min="6900" max="6900" width="8.5703125" style="48" bestFit="1" customWidth="1"/>
    <col min="6901" max="6901" width="12.42578125" style="48" bestFit="1" customWidth="1"/>
    <col min="6902" max="6902" width="48.140625" style="48" customWidth="1"/>
    <col min="6903" max="6914" width="9.7109375" style="48" customWidth="1"/>
    <col min="6915" max="6918" width="14.7109375" style="48" customWidth="1"/>
    <col min="6919" max="6919" width="16.42578125" style="48" customWidth="1"/>
    <col min="6920" max="6920" width="11.5703125" style="48" bestFit="1" customWidth="1"/>
    <col min="6921" max="6921" width="34.140625" style="48" bestFit="1" customWidth="1"/>
    <col min="6922" max="6922" width="20.140625" style="48" customWidth="1"/>
    <col min="6923" max="7155" width="8.85546875" style="48"/>
    <col min="7156" max="7156" width="8.5703125" style="48" bestFit="1" customWidth="1"/>
    <col min="7157" max="7157" width="12.42578125" style="48" bestFit="1" customWidth="1"/>
    <col min="7158" max="7158" width="48.140625" style="48" customWidth="1"/>
    <col min="7159" max="7170" width="9.7109375" style="48" customWidth="1"/>
    <col min="7171" max="7174" width="14.7109375" style="48" customWidth="1"/>
    <col min="7175" max="7175" width="16.42578125" style="48" customWidth="1"/>
    <col min="7176" max="7176" width="11.5703125" style="48" bestFit="1" customWidth="1"/>
    <col min="7177" max="7177" width="34.140625" style="48" bestFit="1" customWidth="1"/>
    <col min="7178" max="7178" width="20.140625" style="48" customWidth="1"/>
    <col min="7179" max="7411" width="8.85546875" style="48"/>
    <col min="7412" max="7412" width="8.5703125" style="48" bestFit="1" customWidth="1"/>
    <col min="7413" max="7413" width="12.42578125" style="48" bestFit="1" customWidth="1"/>
    <col min="7414" max="7414" width="48.140625" style="48" customWidth="1"/>
    <col min="7415" max="7426" width="9.7109375" style="48" customWidth="1"/>
    <col min="7427" max="7430" width="14.7109375" style="48" customWidth="1"/>
    <col min="7431" max="7431" width="16.42578125" style="48" customWidth="1"/>
    <col min="7432" max="7432" width="11.5703125" style="48" bestFit="1" customWidth="1"/>
    <col min="7433" max="7433" width="34.140625" style="48" bestFit="1" customWidth="1"/>
    <col min="7434" max="7434" width="20.140625" style="48" customWidth="1"/>
    <col min="7435" max="7667" width="8.85546875" style="48"/>
    <col min="7668" max="7668" width="8.5703125" style="48" bestFit="1" customWidth="1"/>
    <col min="7669" max="7669" width="12.42578125" style="48" bestFit="1" customWidth="1"/>
    <col min="7670" max="7670" width="48.140625" style="48" customWidth="1"/>
    <col min="7671" max="7682" width="9.7109375" style="48" customWidth="1"/>
    <col min="7683" max="7686" width="14.7109375" style="48" customWidth="1"/>
    <col min="7687" max="7687" width="16.42578125" style="48" customWidth="1"/>
    <col min="7688" max="7688" width="11.5703125" style="48" bestFit="1" customWidth="1"/>
    <col min="7689" max="7689" width="34.140625" style="48" bestFit="1" customWidth="1"/>
    <col min="7690" max="7690" width="20.140625" style="48" customWidth="1"/>
    <col min="7691" max="7923" width="8.85546875" style="48"/>
    <col min="7924" max="7924" width="8.5703125" style="48" bestFit="1" customWidth="1"/>
    <col min="7925" max="7925" width="12.42578125" style="48" bestFit="1" customWidth="1"/>
    <col min="7926" max="7926" width="48.140625" style="48" customWidth="1"/>
    <col min="7927" max="7938" width="9.7109375" style="48" customWidth="1"/>
    <col min="7939" max="7942" width="14.7109375" style="48" customWidth="1"/>
    <col min="7943" max="7943" width="16.42578125" style="48" customWidth="1"/>
    <col min="7944" max="7944" width="11.5703125" style="48" bestFit="1" customWidth="1"/>
    <col min="7945" max="7945" width="34.140625" style="48" bestFit="1" customWidth="1"/>
    <col min="7946" max="7946" width="20.140625" style="48" customWidth="1"/>
    <col min="7947" max="8179" width="8.85546875" style="48"/>
    <col min="8180" max="8180" width="8.5703125" style="48" bestFit="1" customWidth="1"/>
    <col min="8181" max="8181" width="12.42578125" style="48" bestFit="1" customWidth="1"/>
    <col min="8182" max="8182" width="48.140625" style="48" customWidth="1"/>
    <col min="8183" max="8194" width="9.7109375" style="48" customWidth="1"/>
    <col min="8195" max="8198" width="14.7109375" style="48" customWidth="1"/>
    <col min="8199" max="8199" width="16.42578125" style="48" customWidth="1"/>
    <col min="8200" max="8200" width="11.5703125" style="48" bestFit="1" customWidth="1"/>
    <col min="8201" max="8201" width="34.140625" style="48" bestFit="1" customWidth="1"/>
    <col min="8202" max="8202" width="20.140625" style="48" customWidth="1"/>
    <col min="8203" max="8435" width="8.85546875" style="48"/>
    <col min="8436" max="8436" width="8.5703125" style="48" bestFit="1" customWidth="1"/>
    <col min="8437" max="8437" width="12.42578125" style="48" bestFit="1" customWidth="1"/>
    <col min="8438" max="8438" width="48.140625" style="48" customWidth="1"/>
    <col min="8439" max="8450" width="9.7109375" style="48" customWidth="1"/>
    <col min="8451" max="8454" width="14.7109375" style="48" customWidth="1"/>
    <col min="8455" max="8455" width="16.42578125" style="48" customWidth="1"/>
    <col min="8456" max="8456" width="11.5703125" style="48" bestFit="1" customWidth="1"/>
    <col min="8457" max="8457" width="34.140625" style="48" bestFit="1" customWidth="1"/>
    <col min="8458" max="8458" width="20.140625" style="48" customWidth="1"/>
    <col min="8459" max="8691" width="8.85546875" style="48"/>
    <col min="8692" max="8692" width="8.5703125" style="48" bestFit="1" customWidth="1"/>
    <col min="8693" max="8693" width="12.42578125" style="48" bestFit="1" customWidth="1"/>
    <col min="8694" max="8694" width="48.140625" style="48" customWidth="1"/>
    <col min="8695" max="8706" width="9.7109375" style="48" customWidth="1"/>
    <col min="8707" max="8710" width="14.7109375" style="48" customWidth="1"/>
    <col min="8711" max="8711" width="16.42578125" style="48" customWidth="1"/>
    <col min="8712" max="8712" width="11.5703125" style="48" bestFit="1" customWidth="1"/>
    <col min="8713" max="8713" width="34.140625" style="48" bestFit="1" customWidth="1"/>
    <col min="8714" max="8714" width="20.140625" style="48" customWidth="1"/>
    <col min="8715" max="8947" width="8.85546875" style="48"/>
    <col min="8948" max="8948" width="8.5703125" style="48" bestFit="1" customWidth="1"/>
    <col min="8949" max="8949" width="12.42578125" style="48" bestFit="1" customWidth="1"/>
    <col min="8950" max="8950" width="48.140625" style="48" customWidth="1"/>
    <col min="8951" max="8962" width="9.7109375" style="48" customWidth="1"/>
    <col min="8963" max="8966" width="14.7109375" style="48" customWidth="1"/>
    <col min="8967" max="8967" width="16.42578125" style="48" customWidth="1"/>
    <col min="8968" max="8968" width="11.5703125" style="48" bestFit="1" customWidth="1"/>
    <col min="8969" max="8969" width="34.140625" style="48" bestFit="1" customWidth="1"/>
    <col min="8970" max="8970" width="20.140625" style="48" customWidth="1"/>
    <col min="8971" max="9203" width="8.85546875" style="48"/>
    <col min="9204" max="9204" width="8.5703125" style="48" bestFit="1" customWidth="1"/>
    <col min="9205" max="9205" width="12.42578125" style="48" bestFit="1" customWidth="1"/>
    <col min="9206" max="9206" width="48.140625" style="48" customWidth="1"/>
    <col min="9207" max="9218" width="9.7109375" style="48" customWidth="1"/>
    <col min="9219" max="9222" width="14.7109375" style="48" customWidth="1"/>
    <col min="9223" max="9223" width="16.42578125" style="48" customWidth="1"/>
    <col min="9224" max="9224" width="11.5703125" style="48" bestFit="1" customWidth="1"/>
    <col min="9225" max="9225" width="34.140625" style="48" bestFit="1" customWidth="1"/>
    <col min="9226" max="9226" width="20.140625" style="48" customWidth="1"/>
    <col min="9227" max="9459" width="8.85546875" style="48"/>
    <col min="9460" max="9460" width="8.5703125" style="48" bestFit="1" customWidth="1"/>
    <col min="9461" max="9461" width="12.42578125" style="48" bestFit="1" customWidth="1"/>
    <col min="9462" max="9462" width="48.140625" style="48" customWidth="1"/>
    <col min="9463" max="9474" width="9.7109375" style="48" customWidth="1"/>
    <col min="9475" max="9478" width="14.7109375" style="48" customWidth="1"/>
    <col min="9479" max="9479" width="16.42578125" style="48" customWidth="1"/>
    <col min="9480" max="9480" width="11.5703125" style="48" bestFit="1" customWidth="1"/>
    <col min="9481" max="9481" width="34.140625" style="48" bestFit="1" customWidth="1"/>
    <col min="9482" max="9482" width="20.140625" style="48" customWidth="1"/>
    <col min="9483" max="9715" width="8.85546875" style="48"/>
    <col min="9716" max="9716" width="8.5703125" style="48" bestFit="1" customWidth="1"/>
    <col min="9717" max="9717" width="12.42578125" style="48" bestFit="1" customWidth="1"/>
    <col min="9718" max="9718" width="48.140625" style="48" customWidth="1"/>
    <col min="9719" max="9730" width="9.7109375" style="48" customWidth="1"/>
    <col min="9731" max="9734" width="14.7109375" style="48" customWidth="1"/>
    <col min="9735" max="9735" width="16.42578125" style="48" customWidth="1"/>
    <col min="9736" max="9736" width="11.5703125" style="48" bestFit="1" customWidth="1"/>
    <col min="9737" max="9737" width="34.140625" style="48" bestFit="1" customWidth="1"/>
    <col min="9738" max="9738" width="20.140625" style="48" customWidth="1"/>
    <col min="9739" max="9971" width="8.85546875" style="48"/>
    <col min="9972" max="9972" width="8.5703125" style="48" bestFit="1" customWidth="1"/>
    <col min="9973" max="9973" width="12.42578125" style="48" bestFit="1" customWidth="1"/>
    <col min="9974" max="9974" width="48.140625" style="48" customWidth="1"/>
    <col min="9975" max="9986" width="9.7109375" style="48" customWidth="1"/>
    <col min="9987" max="9990" width="14.7109375" style="48" customWidth="1"/>
    <col min="9991" max="9991" width="16.42578125" style="48" customWidth="1"/>
    <col min="9992" max="9992" width="11.5703125" style="48" bestFit="1" customWidth="1"/>
    <col min="9993" max="9993" width="34.140625" style="48" bestFit="1" customWidth="1"/>
    <col min="9994" max="9994" width="20.140625" style="48" customWidth="1"/>
    <col min="9995" max="10227" width="8.85546875" style="48"/>
    <col min="10228" max="10228" width="8.5703125" style="48" bestFit="1" customWidth="1"/>
    <col min="10229" max="10229" width="12.42578125" style="48" bestFit="1" customWidth="1"/>
    <col min="10230" max="10230" width="48.140625" style="48" customWidth="1"/>
    <col min="10231" max="10242" width="9.7109375" style="48" customWidth="1"/>
    <col min="10243" max="10246" width="14.7109375" style="48" customWidth="1"/>
    <col min="10247" max="10247" width="16.42578125" style="48" customWidth="1"/>
    <col min="10248" max="10248" width="11.5703125" style="48" bestFit="1" customWidth="1"/>
    <col min="10249" max="10249" width="34.140625" style="48" bestFit="1" customWidth="1"/>
    <col min="10250" max="10250" width="20.140625" style="48" customWidth="1"/>
    <col min="10251" max="10483" width="8.85546875" style="48"/>
    <col min="10484" max="10484" width="8.5703125" style="48" bestFit="1" customWidth="1"/>
    <col min="10485" max="10485" width="12.42578125" style="48" bestFit="1" customWidth="1"/>
    <col min="10486" max="10486" width="48.140625" style="48" customWidth="1"/>
    <col min="10487" max="10498" width="9.7109375" style="48" customWidth="1"/>
    <col min="10499" max="10502" width="14.7109375" style="48" customWidth="1"/>
    <col min="10503" max="10503" width="16.42578125" style="48" customWidth="1"/>
    <col min="10504" max="10504" width="11.5703125" style="48" bestFit="1" customWidth="1"/>
    <col min="10505" max="10505" width="34.140625" style="48" bestFit="1" customWidth="1"/>
    <col min="10506" max="10506" width="20.140625" style="48" customWidth="1"/>
    <col min="10507" max="10739" width="8.85546875" style="48"/>
    <col min="10740" max="10740" width="8.5703125" style="48" bestFit="1" customWidth="1"/>
    <col min="10741" max="10741" width="12.42578125" style="48" bestFit="1" customWidth="1"/>
    <col min="10742" max="10742" width="48.140625" style="48" customWidth="1"/>
    <col min="10743" max="10754" width="9.7109375" style="48" customWidth="1"/>
    <col min="10755" max="10758" width="14.7109375" style="48" customWidth="1"/>
    <col min="10759" max="10759" width="16.42578125" style="48" customWidth="1"/>
    <col min="10760" max="10760" width="11.5703125" style="48" bestFit="1" customWidth="1"/>
    <col min="10761" max="10761" width="34.140625" style="48" bestFit="1" customWidth="1"/>
    <col min="10762" max="10762" width="20.140625" style="48" customWidth="1"/>
    <col min="10763" max="10995" width="8.85546875" style="48"/>
    <col min="10996" max="10996" width="8.5703125" style="48" bestFit="1" customWidth="1"/>
    <col min="10997" max="10997" width="12.42578125" style="48" bestFit="1" customWidth="1"/>
    <col min="10998" max="10998" width="48.140625" style="48" customWidth="1"/>
    <col min="10999" max="11010" width="9.7109375" style="48" customWidth="1"/>
    <col min="11011" max="11014" width="14.7109375" style="48" customWidth="1"/>
    <col min="11015" max="11015" width="16.42578125" style="48" customWidth="1"/>
    <col min="11016" max="11016" width="11.5703125" style="48" bestFit="1" customWidth="1"/>
    <col min="11017" max="11017" width="34.140625" style="48" bestFit="1" customWidth="1"/>
    <col min="11018" max="11018" width="20.140625" style="48" customWidth="1"/>
    <col min="11019" max="11251" width="8.85546875" style="48"/>
    <col min="11252" max="11252" width="8.5703125" style="48" bestFit="1" customWidth="1"/>
    <col min="11253" max="11253" width="12.42578125" style="48" bestFit="1" customWidth="1"/>
    <col min="11254" max="11254" width="48.140625" style="48" customWidth="1"/>
    <col min="11255" max="11266" width="9.7109375" style="48" customWidth="1"/>
    <col min="11267" max="11270" width="14.7109375" style="48" customWidth="1"/>
    <col min="11271" max="11271" width="16.42578125" style="48" customWidth="1"/>
    <col min="11272" max="11272" width="11.5703125" style="48" bestFit="1" customWidth="1"/>
    <col min="11273" max="11273" width="34.140625" style="48" bestFit="1" customWidth="1"/>
    <col min="11274" max="11274" width="20.140625" style="48" customWidth="1"/>
    <col min="11275" max="11507" width="8.85546875" style="48"/>
    <col min="11508" max="11508" width="8.5703125" style="48" bestFit="1" customWidth="1"/>
    <col min="11509" max="11509" width="12.42578125" style="48" bestFit="1" customWidth="1"/>
    <col min="11510" max="11510" width="48.140625" style="48" customWidth="1"/>
    <col min="11511" max="11522" width="9.7109375" style="48" customWidth="1"/>
    <col min="11523" max="11526" width="14.7109375" style="48" customWidth="1"/>
    <col min="11527" max="11527" width="16.42578125" style="48" customWidth="1"/>
    <col min="11528" max="11528" width="11.5703125" style="48" bestFit="1" customWidth="1"/>
    <col min="11529" max="11529" width="34.140625" style="48" bestFit="1" customWidth="1"/>
    <col min="11530" max="11530" width="20.140625" style="48" customWidth="1"/>
    <col min="11531" max="11763" width="8.85546875" style="48"/>
    <col min="11764" max="11764" width="8.5703125" style="48" bestFit="1" customWidth="1"/>
    <col min="11765" max="11765" width="12.42578125" style="48" bestFit="1" customWidth="1"/>
    <col min="11766" max="11766" width="48.140625" style="48" customWidth="1"/>
    <col min="11767" max="11778" width="9.7109375" style="48" customWidth="1"/>
    <col min="11779" max="11782" width="14.7109375" style="48" customWidth="1"/>
    <col min="11783" max="11783" width="16.42578125" style="48" customWidth="1"/>
    <col min="11784" max="11784" width="11.5703125" style="48" bestFit="1" customWidth="1"/>
    <col min="11785" max="11785" width="34.140625" style="48" bestFit="1" customWidth="1"/>
    <col min="11786" max="11786" width="20.140625" style="48" customWidth="1"/>
    <col min="11787" max="12019" width="8.85546875" style="48"/>
    <col min="12020" max="12020" width="8.5703125" style="48" bestFit="1" customWidth="1"/>
    <col min="12021" max="12021" width="12.42578125" style="48" bestFit="1" customWidth="1"/>
    <col min="12022" max="12022" width="48.140625" style="48" customWidth="1"/>
    <col min="12023" max="12034" width="9.7109375" style="48" customWidth="1"/>
    <col min="12035" max="12038" width="14.7109375" style="48" customWidth="1"/>
    <col min="12039" max="12039" width="16.42578125" style="48" customWidth="1"/>
    <col min="12040" max="12040" width="11.5703125" style="48" bestFit="1" customWidth="1"/>
    <col min="12041" max="12041" width="34.140625" style="48" bestFit="1" customWidth="1"/>
    <col min="12042" max="12042" width="20.140625" style="48" customWidth="1"/>
    <col min="12043" max="12275" width="8.85546875" style="48"/>
    <col min="12276" max="12276" width="8.5703125" style="48" bestFit="1" customWidth="1"/>
    <col min="12277" max="12277" width="12.42578125" style="48" bestFit="1" customWidth="1"/>
    <col min="12278" max="12278" width="48.140625" style="48" customWidth="1"/>
    <col min="12279" max="12290" width="9.7109375" style="48" customWidth="1"/>
    <col min="12291" max="12294" width="14.7109375" style="48" customWidth="1"/>
    <col min="12295" max="12295" width="16.42578125" style="48" customWidth="1"/>
    <col min="12296" max="12296" width="11.5703125" style="48" bestFit="1" customWidth="1"/>
    <col min="12297" max="12297" width="34.140625" style="48" bestFit="1" customWidth="1"/>
    <col min="12298" max="12298" width="20.140625" style="48" customWidth="1"/>
    <col min="12299" max="12531" width="8.85546875" style="48"/>
    <col min="12532" max="12532" width="8.5703125" style="48" bestFit="1" customWidth="1"/>
    <col min="12533" max="12533" width="12.42578125" style="48" bestFit="1" customWidth="1"/>
    <col min="12534" max="12534" width="48.140625" style="48" customWidth="1"/>
    <col min="12535" max="12546" width="9.7109375" style="48" customWidth="1"/>
    <col min="12547" max="12550" width="14.7109375" style="48" customWidth="1"/>
    <col min="12551" max="12551" width="16.42578125" style="48" customWidth="1"/>
    <col min="12552" max="12552" width="11.5703125" style="48" bestFit="1" customWidth="1"/>
    <col min="12553" max="12553" width="34.140625" style="48" bestFit="1" customWidth="1"/>
    <col min="12554" max="12554" width="20.140625" style="48" customWidth="1"/>
    <col min="12555" max="12787" width="8.85546875" style="48"/>
    <col min="12788" max="12788" width="8.5703125" style="48" bestFit="1" customWidth="1"/>
    <col min="12789" max="12789" width="12.42578125" style="48" bestFit="1" customWidth="1"/>
    <col min="12790" max="12790" width="48.140625" style="48" customWidth="1"/>
    <col min="12791" max="12802" width="9.7109375" style="48" customWidth="1"/>
    <col min="12803" max="12806" width="14.7109375" style="48" customWidth="1"/>
    <col min="12807" max="12807" width="16.42578125" style="48" customWidth="1"/>
    <col min="12808" max="12808" width="11.5703125" style="48" bestFit="1" customWidth="1"/>
    <col min="12809" max="12809" width="34.140625" style="48" bestFit="1" customWidth="1"/>
    <col min="12810" max="12810" width="20.140625" style="48" customWidth="1"/>
    <col min="12811" max="13043" width="8.85546875" style="48"/>
    <col min="13044" max="13044" width="8.5703125" style="48" bestFit="1" customWidth="1"/>
    <col min="13045" max="13045" width="12.42578125" style="48" bestFit="1" customWidth="1"/>
    <col min="13046" max="13046" width="48.140625" style="48" customWidth="1"/>
    <col min="13047" max="13058" width="9.7109375" style="48" customWidth="1"/>
    <col min="13059" max="13062" width="14.7109375" style="48" customWidth="1"/>
    <col min="13063" max="13063" width="16.42578125" style="48" customWidth="1"/>
    <col min="13064" max="13064" width="11.5703125" style="48" bestFit="1" customWidth="1"/>
    <col min="13065" max="13065" width="34.140625" style="48" bestFit="1" customWidth="1"/>
    <col min="13066" max="13066" width="20.140625" style="48" customWidth="1"/>
    <col min="13067" max="13299" width="8.85546875" style="48"/>
    <col min="13300" max="13300" width="8.5703125" style="48" bestFit="1" customWidth="1"/>
    <col min="13301" max="13301" width="12.42578125" style="48" bestFit="1" customWidth="1"/>
    <col min="13302" max="13302" width="48.140625" style="48" customWidth="1"/>
    <col min="13303" max="13314" width="9.7109375" style="48" customWidth="1"/>
    <col min="13315" max="13318" width="14.7109375" style="48" customWidth="1"/>
    <col min="13319" max="13319" width="16.42578125" style="48" customWidth="1"/>
    <col min="13320" max="13320" width="11.5703125" style="48" bestFit="1" customWidth="1"/>
    <col min="13321" max="13321" width="34.140625" style="48" bestFit="1" customWidth="1"/>
    <col min="13322" max="13322" width="20.140625" style="48" customWidth="1"/>
    <col min="13323" max="13555" width="8.85546875" style="48"/>
    <col min="13556" max="13556" width="8.5703125" style="48" bestFit="1" customWidth="1"/>
    <col min="13557" max="13557" width="12.42578125" style="48" bestFit="1" customWidth="1"/>
    <col min="13558" max="13558" width="48.140625" style="48" customWidth="1"/>
    <col min="13559" max="13570" width="9.7109375" style="48" customWidth="1"/>
    <col min="13571" max="13574" width="14.7109375" style="48" customWidth="1"/>
    <col min="13575" max="13575" width="16.42578125" style="48" customWidth="1"/>
    <col min="13576" max="13576" width="11.5703125" style="48" bestFit="1" customWidth="1"/>
    <col min="13577" max="13577" width="34.140625" style="48" bestFit="1" customWidth="1"/>
    <col min="13578" max="13578" width="20.140625" style="48" customWidth="1"/>
    <col min="13579" max="13811" width="8.85546875" style="48"/>
    <col min="13812" max="13812" width="8.5703125" style="48" bestFit="1" customWidth="1"/>
    <col min="13813" max="13813" width="12.42578125" style="48" bestFit="1" customWidth="1"/>
    <col min="13814" max="13814" width="48.140625" style="48" customWidth="1"/>
    <col min="13815" max="13826" width="9.7109375" style="48" customWidth="1"/>
    <col min="13827" max="13830" width="14.7109375" style="48" customWidth="1"/>
    <col min="13831" max="13831" width="16.42578125" style="48" customWidth="1"/>
    <col min="13832" max="13832" width="11.5703125" style="48" bestFit="1" customWidth="1"/>
    <col min="13833" max="13833" width="34.140625" style="48" bestFit="1" customWidth="1"/>
    <col min="13834" max="13834" width="20.140625" style="48" customWidth="1"/>
    <col min="13835" max="14067" width="8.85546875" style="48"/>
    <col min="14068" max="14068" width="8.5703125" style="48" bestFit="1" customWidth="1"/>
    <col min="14069" max="14069" width="12.42578125" style="48" bestFit="1" customWidth="1"/>
    <col min="14070" max="14070" width="48.140625" style="48" customWidth="1"/>
    <col min="14071" max="14082" width="9.7109375" style="48" customWidth="1"/>
    <col min="14083" max="14086" width="14.7109375" style="48" customWidth="1"/>
    <col min="14087" max="14087" width="16.42578125" style="48" customWidth="1"/>
    <col min="14088" max="14088" width="11.5703125" style="48" bestFit="1" customWidth="1"/>
    <col min="14089" max="14089" width="34.140625" style="48" bestFit="1" customWidth="1"/>
    <col min="14090" max="14090" width="20.140625" style="48" customWidth="1"/>
    <col min="14091" max="14323" width="8.85546875" style="48"/>
    <col min="14324" max="14324" width="8.5703125" style="48" bestFit="1" customWidth="1"/>
    <col min="14325" max="14325" width="12.42578125" style="48" bestFit="1" customWidth="1"/>
    <col min="14326" max="14326" width="48.140625" style="48" customWidth="1"/>
    <col min="14327" max="14338" width="9.7109375" style="48" customWidth="1"/>
    <col min="14339" max="14342" width="14.7109375" style="48" customWidth="1"/>
    <col min="14343" max="14343" width="16.42578125" style="48" customWidth="1"/>
    <col min="14344" max="14344" width="11.5703125" style="48" bestFit="1" customWidth="1"/>
    <col min="14345" max="14345" width="34.140625" style="48" bestFit="1" customWidth="1"/>
    <col min="14346" max="14346" width="20.140625" style="48" customWidth="1"/>
    <col min="14347" max="14579" width="8.85546875" style="48"/>
    <col min="14580" max="14580" width="8.5703125" style="48" bestFit="1" customWidth="1"/>
    <col min="14581" max="14581" width="12.42578125" style="48" bestFit="1" customWidth="1"/>
    <col min="14582" max="14582" width="48.140625" style="48" customWidth="1"/>
    <col min="14583" max="14594" width="9.7109375" style="48" customWidth="1"/>
    <col min="14595" max="14598" width="14.7109375" style="48" customWidth="1"/>
    <col min="14599" max="14599" width="16.42578125" style="48" customWidth="1"/>
    <col min="14600" max="14600" width="11.5703125" style="48" bestFit="1" customWidth="1"/>
    <col min="14601" max="14601" width="34.140625" style="48" bestFit="1" customWidth="1"/>
    <col min="14602" max="14602" width="20.140625" style="48" customWidth="1"/>
    <col min="14603" max="14835" width="8.85546875" style="48"/>
    <col min="14836" max="14836" width="8.5703125" style="48" bestFit="1" customWidth="1"/>
    <col min="14837" max="14837" width="12.42578125" style="48" bestFit="1" customWidth="1"/>
    <col min="14838" max="14838" width="48.140625" style="48" customWidth="1"/>
    <col min="14839" max="14850" width="9.7109375" style="48" customWidth="1"/>
    <col min="14851" max="14854" width="14.7109375" style="48" customWidth="1"/>
    <col min="14855" max="14855" width="16.42578125" style="48" customWidth="1"/>
    <col min="14856" max="14856" width="11.5703125" style="48" bestFit="1" customWidth="1"/>
    <col min="14857" max="14857" width="34.140625" style="48" bestFit="1" customWidth="1"/>
    <col min="14858" max="14858" width="20.140625" style="48" customWidth="1"/>
    <col min="14859" max="15091" width="8.85546875" style="48"/>
    <col min="15092" max="15092" width="8.5703125" style="48" bestFit="1" customWidth="1"/>
    <col min="15093" max="15093" width="12.42578125" style="48" bestFit="1" customWidth="1"/>
    <col min="15094" max="15094" width="48.140625" style="48" customWidth="1"/>
    <col min="15095" max="15106" width="9.7109375" style="48" customWidth="1"/>
    <col min="15107" max="15110" width="14.7109375" style="48" customWidth="1"/>
    <col min="15111" max="15111" width="16.42578125" style="48" customWidth="1"/>
    <col min="15112" max="15112" width="11.5703125" style="48" bestFit="1" customWidth="1"/>
    <col min="15113" max="15113" width="34.140625" style="48" bestFit="1" customWidth="1"/>
    <col min="15114" max="15114" width="20.140625" style="48" customWidth="1"/>
    <col min="15115" max="15347" width="8.85546875" style="48"/>
    <col min="15348" max="15348" width="8.5703125" style="48" bestFit="1" customWidth="1"/>
    <col min="15349" max="15349" width="12.42578125" style="48" bestFit="1" customWidth="1"/>
    <col min="15350" max="15350" width="48.140625" style="48" customWidth="1"/>
    <col min="15351" max="15362" width="9.7109375" style="48" customWidth="1"/>
    <col min="15363" max="15366" width="14.7109375" style="48" customWidth="1"/>
    <col min="15367" max="15367" width="16.42578125" style="48" customWidth="1"/>
    <col min="15368" max="15368" width="11.5703125" style="48" bestFit="1" customWidth="1"/>
    <col min="15369" max="15369" width="34.140625" style="48" bestFit="1" customWidth="1"/>
    <col min="15370" max="15370" width="20.140625" style="48" customWidth="1"/>
    <col min="15371" max="15603" width="8.85546875" style="48"/>
    <col min="15604" max="15604" width="8.5703125" style="48" bestFit="1" customWidth="1"/>
    <col min="15605" max="15605" width="12.42578125" style="48" bestFit="1" customWidth="1"/>
    <col min="15606" max="15606" width="48.140625" style="48" customWidth="1"/>
    <col min="15607" max="15618" width="9.7109375" style="48" customWidth="1"/>
    <col min="15619" max="15622" width="14.7109375" style="48" customWidth="1"/>
    <col min="15623" max="15623" width="16.42578125" style="48" customWidth="1"/>
    <col min="15624" max="15624" width="11.5703125" style="48" bestFit="1" customWidth="1"/>
    <col min="15625" max="15625" width="34.140625" style="48" bestFit="1" customWidth="1"/>
    <col min="15626" max="15626" width="20.140625" style="48" customWidth="1"/>
    <col min="15627" max="15859" width="8.85546875" style="48"/>
    <col min="15860" max="15860" width="8.5703125" style="48" bestFit="1" customWidth="1"/>
    <col min="15861" max="15861" width="12.42578125" style="48" bestFit="1" customWidth="1"/>
    <col min="15862" max="15862" width="48.140625" style="48" customWidth="1"/>
    <col min="15863" max="15874" width="9.7109375" style="48" customWidth="1"/>
    <col min="15875" max="15878" width="14.7109375" style="48" customWidth="1"/>
    <col min="15879" max="15879" width="16.42578125" style="48" customWidth="1"/>
    <col min="15880" max="15880" width="11.5703125" style="48" bestFit="1" customWidth="1"/>
    <col min="15881" max="15881" width="34.140625" style="48" bestFit="1" customWidth="1"/>
    <col min="15882" max="15882" width="20.140625" style="48" customWidth="1"/>
    <col min="15883" max="16115" width="8.85546875" style="48"/>
    <col min="16116" max="16116" width="8.5703125" style="48" bestFit="1" customWidth="1"/>
    <col min="16117" max="16117" width="12.42578125" style="48" bestFit="1" customWidth="1"/>
    <col min="16118" max="16118" width="48.140625" style="48" customWidth="1"/>
    <col min="16119" max="16130" width="9.7109375" style="48" customWidth="1"/>
    <col min="16131" max="16134" width="14.7109375" style="48" customWidth="1"/>
    <col min="16135" max="16135" width="16.42578125" style="48" customWidth="1"/>
    <col min="16136" max="16136" width="11.5703125" style="48" bestFit="1" customWidth="1"/>
    <col min="16137" max="16137" width="34.140625" style="48" bestFit="1" customWidth="1"/>
    <col min="16138" max="16138" width="20.140625" style="48" customWidth="1"/>
    <col min="16139" max="16384" width="8.85546875" style="48"/>
  </cols>
  <sheetData>
    <row r="1" spans="1:31" s="35" customFormat="1" ht="35.25" customHeight="1">
      <c r="A1" s="396" t="s">
        <v>192</v>
      </c>
      <c r="B1" s="396"/>
      <c r="C1" s="396"/>
      <c r="D1" s="396"/>
      <c r="E1" s="396"/>
      <c r="F1" s="396"/>
      <c r="G1" s="396"/>
      <c r="H1" s="396"/>
      <c r="I1" s="396"/>
      <c r="J1" s="396"/>
      <c r="K1" s="396"/>
      <c r="L1" s="396"/>
      <c r="N1" s="142"/>
      <c r="O1" s="142"/>
    </row>
    <row r="2" spans="1:31" s="36" customFormat="1" ht="15.75" customHeight="1">
      <c r="A2" s="248">
        <v>1</v>
      </c>
      <c r="B2" s="248">
        <v>2</v>
      </c>
      <c r="C2" s="248">
        <v>3</v>
      </c>
      <c r="D2" s="248">
        <v>4</v>
      </c>
      <c r="E2" s="248">
        <v>5</v>
      </c>
      <c r="F2" s="248">
        <v>6</v>
      </c>
      <c r="G2" s="248">
        <v>7</v>
      </c>
      <c r="H2" s="248">
        <v>8</v>
      </c>
      <c r="I2" s="248">
        <v>9</v>
      </c>
      <c r="J2" s="248">
        <v>10</v>
      </c>
      <c r="K2" s="393" t="s">
        <v>159</v>
      </c>
      <c r="L2" s="393" t="s">
        <v>160</v>
      </c>
      <c r="N2" s="143"/>
      <c r="O2" s="143"/>
    </row>
    <row r="3" spans="1:31" s="37" customFormat="1" ht="30" customHeight="1">
      <c r="A3" s="270" t="s">
        <v>11</v>
      </c>
      <c r="B3" s="270" t="s">
        <v>12</v>
      </c>
      <c r="C3" s="270" t="s">
        <v>13</v>
      </c>
      <c r="D3" s="270" t="s">
        <v>14</v>
      </c>
      <c r="E3" s="270" t="s">
        <v>0</v>
      </c>
      <c r="F3" s="270" t="s">
        <v>15</v>
      </c>
      <c r="G3" s="270" t="s">
        <v>16</v>
      </c>
      <c r="H3" s="270" t="s">
        <v>17</v>
      </c>
      <c r="I3" s="270" t="s">
        <v>18</v>
      </c>
      <c r="J3" s="270" t="s">
        <v>19</v>
      </c>
      <c r="K3" s="393"/>
      <c r="L3" s="393"/>
      <c r="N3" s="144"/>
      <c r="O3" s="144"/>
    </row>
    <row r="4" spans="1:31" s="38" customFormat="1" ht="15.75" customHeight="1">
      <c r="A4" s="248">
        <v>1</v>
      </c>
      <c r="B4" s="248">
        <v>2</v>
      </c>
      <c r="C4" s="248">
        <v>3</v>
      </c>
      <c r="D4" s="248">
        <v>4</v>
      </c>
      <c r="E4" s="248">
        <v>5</v>
      </c>
      <c r="F4" s="248">
        <v>6</v>
      </c>
      <c r="G4" s="271" t="s">
        <v>20</v>
      </c>
      <c r="H4" s="271">
        <v>8</v>
      </c>
      <c r="I4" s="271" t="s">
        <v>21</v>
      </c>
      <c r="J4" s="271" t="s">
        <v>33</v>
      </c>
      <c r="K4" s="393"/>
      <c r="L4" s="393"/>
      <c r="N4" s="145"/>
      <c r="O4" s="145"/>
      <c r="W4" s="39"/>
      <c r="X4" s="39"/>
      <c r="Y4" s="39"/>
      <c r="Z4" s="39"/>
      <c r="AA4" s="39"/>
      <c r="AB4" s="39"/>
      <c r="AC4" s="39"/>
    </row>
    <row r="5" spans="1:31" s="40" customFormat="1" ht="48.75" customHeight="1">
      <c r="A5" s="272"/>
      <c r="B5" s="273" t="s">
        <v>193</v>
      </c>
      <c r="C5" s="274" t="s">
        <v>241</v>
      </c>
      <c r="D5" s="275"/>
      <c r="E5" s="276"/>
      <c r="F5" s="276"/>
      <c r="G5" s="276"/>
      <c r="H5" s="277"/>
      <c r="I5" s="278"/>
      <c r="J5" s="277"/>
      <c r="K5" s="282"/>
      <c r="L5" s="282"/>
      <c r="N5" s="146"/>
      <c r="O5" s="146"/>
    </row>
    <row r="6" spans="1:31" s="40" customFormat="1" ht="24.75" customHeight="1">
      <c r="A6" s="272" t="s">
        <v>41</v>
      </c>
      <c r="B6" s="273"/>
      <c r="C6" s="279" t="s">
        <v>194</v>
      </c>
      <c r="D6" s="280">
        <v>6</v>
      </c>
      <c r="E6" s="281" t="s">
        <v>113</v>
      </c>
      <c r="F6" s="178">
        <v>1044</v>
      </c>
      <c r="G6" s="178">
        <f t="shared" ref="G6:G8" si="0">F6*D6</f>
        <v>6264</v>
      </c>
      <c r="H6" s="178">
        <v>261</v>
      </c>
      <c r="I6" s="178">
        <f t="shared" ref="I6:I8" si="1">H6*D6</f>
        <v>1566</v>
      </c>
      <c r="J6" s="178">
        <f t="shared" ref="J6:J8" si="2">I6+G6</f>
        <v>7830</v>
      </c>
      <c r="K6" s="398" t="s">
        <v>280</v>
      </c>
      <c r="L6" s="398" t="s">
        <v>270</v>
      </c>
      <c r="N6" s="146">
        <v>1200</v>
      </c>
      <c r="O6" s="146">
        <v>300</v>
      </c>
      <c r="P6" s="160">
        <f>O6*13%</f>
        <v>39</v>
      </c>
      <c r="Q6" s="160">
        <f>O6-P6</f>
        <v>261</v>
      </c>
    </row>
    <row r="7" spans="1:31" s="41" customFormat="1" ht="24.75" customHeight="1">
      <c r="A7" s="272" t="s">
        <v>34</v>
      </c>
      <c r="B7" s="273"/>
      <c r="C7" s="279" t="s">
        <v>195</v>
      </c>
      <c r="D7" s="280">
        <v>43.52</v>
      </c>
      <c r="E7" s="281" t="s">
        <v>113</v>
      </c>
      <c r="F7" s="178">
        <v>696</v>
      </c>
      <c r="G7" s="178">
        <f t="shared" si="0"/>
        <v>30289.920000000002</v>
      </c>
      <c r="H7" s="178">
        <v>261</v>
      </c>
      <c r="I7" s="178">
        <f t="shared" si="1"/>
        <v>11358.720000000001</v>
      </c>
      <c r="J7" s="178">
        <f t="shared" si="2"/>
        <v>41648.639999999999</v>
      </c>
      <c r="K7" s="398"/>
      <c r="L7" s="398"/>
      <c r="M7" s="131"/>
      <c r="N7" s="147">
        <v>800</v>
      </c>
      <c r="O7" s="147">
        <v>300</v>
      </c>
      <c r="P7" s="160">
        <f t="shared" ref="P7:P44" si="3">O7*13%</f>
        <v>39</v>
      </c>
      <c r="Q7" s="160">
        <f t="shared" ref="Q7:Q44" si="4">O7-P7</f>
        <v>261</v>
      </c>
      <c r="R7" s="132"/>
      <c r="S7" s="131"/>
      <c r="T7" s="133"/>
      <c r="U7" s="133"/>
      <c r="V7" s="133"/>
      <c r="W7" s="133"/>
      <c r="X7" s="133"/>
      <c r="Y7" s="133"/>
      <c r="Z7" s="133"/>
      <c r="AA7" s="133"/>
      <c r="AB7" s="133"/>
      <c r="AC7" s="133"/>
      <c r="AD7" s="133"/>
      <c r="AE7" s="133"/>
    </row>
    <row r="8" spans="1:31" s="40" customFormat="1" ht="24.75" customHeight="1">
      <c r="A8" s="272" t="s">
        <v>5</v>
      </c>
      <c r="B8" s="273"/>
      <c r="C8" s="279" t="s">
        <v>196</v>
      </c>
      <c r="D8" s="280">
        <v>15</v>
      </c>
      <c r="E8" s="281" t="s">
        <v>113</v>
      </c>
      <c r="F8" s="178">
        <v>591.6</v>
      </c>
      <c r="G8" s="178">
        <f t="shared" si="0"/>
        <v>8874</v>
      </c>
      <c r="H8" s="178">
        <v>261</v>
      </c>
      <c r="I8" s="178">
        <f t="shared" si="1"/>
        <v>3915</v>
      </c>
      <c r="J8" s="178">
        <f t="shared" si="2"/>
        <v>12789</v>
      </c>
      <c r="K8" s="398"/>
      <c r="L8" s="398"/>
      <c r="N8" s="146">
        <v>680</v>
      </c>
      <c r="O8" s="146">
        <v>300</v>
      </c>
      <c r="P8" s="160">
        <f t="shared" si="3"/>
        <v>39</v>
      </c>
      <c r="Q8" s="160">
        <f t="shared" si="4"/>
        <v>261</v>
      </c>
    </row>
    <row r="9" spans="1:31" s="66" customFormat="1" ht="48.75" customHeight="1">
      <c r="A9" s="283"/>
      <c r="B9" s="284" t="s">
        <v>193</v>
      </c>
      <c r="C9" s="285" t="s">
        <v>197</v>
      </c>
      <c r="D9" s="286"/>
      <c r="E9" s="287"/>
      <c r="F9" s="287"/>
      <c r="G9" s="287"/>
      <c r="H9" s="288"/>
      <c r="I9" s="289"/>
      <c r="J9" s="288"/>
      <c r="K9" s="290"/>
      <c r="L9" s="290"/>
      <c r="M9" s="40"/>
      <c r="N9" s="146"/>
      <c r="O9" s="146"/>
      <c r="P9" s="160">
        <f t="shared" si="3"/>
        <v>0</v>
      </c>
      <c r="Q9" s="160">
        <f t="shared" si="4"/>
        <v>0</v>
      </c>
      <c r="R9" s="40"/>
      <c r="S9" s="40"/>
      <c r="T9" s="40"/>
      <c r="U9" s="40"/>
      <c r="V9" s="40"/>
      <c r="W9" s="40"/>
      <c r="X9" s="40"/>
      <c r="Y9" s="40"/>
      <c r="Z9" s="40"/>
      <c r="AA9" s="40"/>
      <c r="AB9" s="40"/>
      <c r="AC9" s="40"/>
      <c r="AD9" s="40"/>
      <c r="AE9" s="40"/>
    </row>
    <row r="10" spans="1:31" s="67" customFormat="1" ht="24.75" customHeight="1">
      <c r="A10" s="283" t="s">
        <v>9</v>
      </c>
      <c r="B10" s="284"/>
      <c r="C10" s="291" t="s">
        <v>195</v>
      </c>
      <c r="D10" s="292">
        <v>43.52</v>
      </c>
      <c r="E10" s="293" t="s">
        <v>113</v>
      </c>
      <c r="F10" s="178">
        <v>522</v>
      </c>
      <c r="G10" s="178">
        <f t="shared" ref="G10:G11" si="5">F10*D10</f>
        <v>22717.440000000002</v>
      </c>
      <c r="H10" s="178">
        <v>87</v>
      </c>
      <c r="I10" s="178">
        <f t="shared" ref="I10:I11" si="6">H10*D10</f>
        <v>3786.2400000000002</v>
      </c>
      <c r="J10" s="178">
        <f t="shared" ref="J10:J11" si="7">I10+G10</f>
        <v>26503.680000000004</v>
      </c>
      <c r="K10" s="399" t="s">
        <v>297</v>
      </c>
      <c r="L10" s="399" t="s">
        <v>270</v>
      </c>
      <c r="M10" s="131"/>
      <c r="N10" s="147">
        <v>600</v>
      </c>
      <c r="O10" s="147">
        <v>100</v>
      </c>
      <c r="P10" s="160">
        <f t="shared" si="3"/>
        <v>13</v>
      </c>
      <c r="Q10" s="160">
        <f t="shared" si="4"/>
        <v>87</v>
      </c>
      <c r="R10" s="132"/>
      <c r="S10" s="131"/>
      <c r="T10" s="133"/>
      <c r="U10" s="133"/>
      <c r="V10" s="133"/>
      <c r="W10" s="133"/>
      <c r="X10" s="133"/>
      <c r="Y10" s="133"/>
      <c r="Z10" s="133"/>
      <c r="AA10" s="133"/>
      <c r="AB10" s="133"/>
      <c r="AC10" s="133"/>
      <c r="AD10" s="133"/>
      <c r="AE10" s="133"/>
    </row>
    <row r="11" spans="1:31" s="66" customFormat="1" ht="24.75" customHeight="1">
      <c r="A11" s="283" t="s">
        <v>25</v>
      </c>
      <c r="B11" s="284"/>
      <c r="C11" s="291" t="s">
        <v>196</v>
      </c>
      <c r="D11" s="292">
        <v>15</v>
      </c>
      <c r="E11" s="293" t="s">
        <v>113</v>
      </c>
      <c r="F11" s="178">
        <v>365.4</v>
      </c>
      <c r="G11" s="178">
        <f t="shared" si="5"/>
        <v>5481</v>
      </c>
      <c r="H11" s="178">
        <v>87</v>
      </c>
      <c r="I11" s="178">
        <f t="shared" si="6"/>
        <v>1305</v>
      </c>
      <c r="J11" s="178">
        <f t="shared" si="7"/>
        <v>6786</v>
      </c>
      <c r="K11" s="399"/>
      <c r="L11" s="399"/>
      <c r="M11" s="40"/>
      <c r="N11" s="146">
        <v>420</v>
      </c>
      <c r="O11" s="146">
        <v>100</v>
      </c>
      <c r="P11" s="160">
        <f t="shared" si="3"/>
        <v>13</v>
      </c>
      <c r="Q11" s="160">
        <f t="shared" si="4"/>
        <v>87</v>
      </c>
      <c r="R11" s="40"/>
      <c r="S11" s="40"/>
      <c r="T11" s="40"/>
      <c r="U11" s="40"/>
      <c r="V11" s="40"/>
      <c r="W11" s="40"/>
      <c r="X11" s="40"/>
      <c r="Y11" s="40"/>
      <c r="Z11" s="40"/>
      <c r="AA11" s="40"/>
      <c r="AB11" s="40"/>
      <c r="AC11" s="40"/>
      <c r="AD11" s="40"/>
      <c r="AE11" s="40"/>
    </row>
    <row r="12" spans="1:31" s="42" customFormat="1" ht="36.75" customHeight="1">
      <c r="A12" s="294"/>
      <c r="B12" s="295" t="s">
        <v>193</v>
      </c>
      <c r="C12" s="296" t="s">
        <v>198</v>
      </c>
      <c r="D12" s="297"/>
      <c r="E12" s="298"/>
      <c r="F12" s="298"/>
      <c r="G12" s="298"/>
      <c r="H12" s="299"/>
      <c r="I12" s="300"/>
      <c r="J12" s="301"/>
      <c r="K12" s="302"/>
      <c r="L12" s="302"/>
      <c r="M12" s="134"/>
      <c r="N12" s="148"/>
      <c r="O12" s="148"/>
      <c r="P12" s="160">
        <f t="shared" si="3"/>
        <v>0</v>
      </c>
      <c r="Q12" s="160">
        <f t="shared" si="4"/>
        <v>0</v>
      </c>
      <c r="R12" s="132"/>
      <c r="S12" s="135"/>
      <c r="T12" s="135"/>
      <c r="U12" s="135"/>
      <c r="V12" s="135"/>
      <c r="W12" s="135"/>
      <c r="X12" s="135"/>
      <c r="Y12" s="135"/>
      <c r="Z12" s="135"/>
      <c r="AA12" s="135"/>
      <c r="AB12" s="135"/>
      <c r="AC12" s="135"/>
      <c r="AD12" s="135"/>
      <c r="AE12" s="135"/>
    </row>
    <row r="13" spans="1:31" s="41" customFormat="1" ht="24.75" customHeight="1">
      <c r="A13" s="303"/>
      <c r="B13" s="295"/>
      <c r="C13" s="304" t="s">
        <v>199</v>
      </c>
      <c r="D13" s="305"/>
      <c r="E13" s="281"/>
      <c r="F13" s="281"/>
      <c r="G13" s="281"/>
      <c r="H13" s="306"/>
      <c r="I13" s="307"/>
      <c r="J13" s="308"/>
      <c r="K13" s="309"/>
      <c r="L13" s="309"/>
      <c r="M13" s="131"/>
      <c r="N13" s="147"/>
      <c r="O13" s="147"/>
      <c r="P13" s="160">
        <f t="shared" si="3"/>
        <v>0</v>
      </c>
      <c r="Q13" s="160">
        <f t="shared" si="4"/>
        <v>0</v>
      </c>
      <c r="R13" s="132"/>
      <c r="S13" s="131"/>
      <c r="T13" s="133"/>
      <c r="U13" s="133"/>
      <c r="V13" s="133"/>
      <c r="W13" s="133"/>
      <c r="X13" s="133"/>
      <c r="Y13" s="133"/>
      <c r="Z13" s="133"/>
      <c r="AA13" s="133"/>
      <c r="AB13" s="133"/>
      <c r="AC13" s="133"/>
      <c r="AD13" s="133"/>
      <c r="AE13" s="133"/>
    </row>
    <row r="14" spans="1:31" s="41" customFormat="1" ht="24.75" customHeight="1">
      <c r="A14" s="303" t="s">
        <v>9</v>
      </c>
      <c r="B14" s="295"/>
      <c r="C14" s="279" t="s">
        <v>195</v>
      </c>
      <c r="D14" s="305">
        <v>2</v>
      </c>
      <c r="E14" s="310" t="s">
        <v>130</v>
      </c>
      <c r="F14" s="178">
        <v>10440</v>
      </c>
      <c r="G14" s="178">
        <f t="shared" ref="G14:G15" si="8">F14*D14</f>
        <v>20880</v>
      </c>
      <c r="H14" s="178">
        <v>1740</v>
      </c>
      <c r="I14" s="178">
        <f t="shared" ref="I14:I15" si="9">H14*D14</f>
        <v>3480</v>
      </c>
      <c r="J14" s="178">
        <f t="shared" ref="J14:J15" si="10">I14+G14</f>
        <v>24360</v>
      </c>
      <c r="K14" s="399" t="s">
        <v>280</v>
      </c>
      <c r="L14" s="399" t="s">
        <v>270</v>
      </c>
      <c r="M14" s="131"/>
      <c r="N14" s="147">
        <v>12000</v>
      </c>
      <c r="O14" s="147">
        <v>2000</v>
      </c>
      <c r="P14" s="160">
        <f t="shared" si="3"/>
        <v>260</v>
      </c>
      <c r="Q14" s="160">
        <f t="shared" si="4"/>
        <v>1740</v>
      </c>
      <c r="R14" s="132"/>
      <c r="S14" s="131"/>
      <c r="T14" s="133"/>
      <c r="U14" s="133"/>
      <c r="V14" s="133"/>
      <c r="W14" s="133"/>
      <c r="X14" s="133"/>
      <c r="Y14" s="133"/>
      <c r="Z14" s="133"/>
      <c r="AA14" s="133"/>
      <c r="AB14" s="133"/>
      <c r="AC14" s="133"/>
      <c r="AD14" s="133"/>
      <c r="AE14" s="133"/>
    </row>
    <row r="15" spans="1:31" s="41" customFormat="1" ht="24.75" customHeight="1">
      <c r="A15" s="303" t="s">
        <v>25</v>
      </c>
      <c r="B15" s="295"/>
      <c r="C15" s="279" t="s">
        <v>194</v>
      </c>
      <c r="D15" s="305">
        <v>1</v>
      </c>
      <c r="E15" s="310" t="s">
        <v>122</v>
      </c>
      <c r="F15" s="178">
        <v>15660</v>
      </c>
      <c r="G15" s="178">
        <f t="shared" si="8"/>
        <v>15660</v>
      </c>
      <c r="H15" s="178">
        <v>1740</v>
      </c>
      <c r="I15" s="178">
        <f t="shared" si="9"/>
        <v>1740</v>
      </c>
      <c r="J15" s="178">
        <f t="shared" si="10"/>
        <v>17400</v>
      </c>
      <c r="K15" s="399"/>
      <c r="L15" s="399"/>
      <c r="M15" s="131"/>
      <c r="N15" s="147">
        <v>18000</v>
      </c>
      <c r="O15" s="147">
        <v>2000</v>
      </c>
      <c r="P15" s="160">
        <f t="shared" si="3"/>
        <v>260</v>
      </c>
      <c r="Q15" s="160">
        <f t="shared" si="4"/>
        <v>1740</v>
      </c>
      <c r="R15" s="132"/>
      <c r="S15" s="131"/>
      <c r="T15" s="133"/>
      <c r="U15" s="133"/>
      <c r="V15" s="133"/>
      <c r="W15" s="133"/>
      <c r="X15" s="133"/>
      <c r="Y15" s="133"/>
      <c r="Z15" s="133"/>
      <c r="AA15" s="133"/>
      <c r="AB15" s="133"/>
      <c r="AC15" s="133"/>
      <c r="AD15" s="133"/>
      <c r="AE15" s="133"/>
    </row>
    <row r="16" spans="1:31" s="41" customFormat="1" ht="24.75" customHeight="1">
      <c r="A16" s="303"/>
      <c r="B16" s="295"/>
      <c r="C16" s="304" t="s">
        <v>200</v>
      </c>
      <c r="D16" s="305"/>
      <c r="E16" s="281"/>
      <c r="F16" s="281"/>
      <c r="G16" s="281"/>
      <c r="H16" s="306"/>
      <c r="I16" s="307"/>
      <c r="J16" s="308"/>
      <c r="K16" s="309"/>
      <c r="L16" s="309"/>
      <c r="M16" s="131"/>
      <c r="N16" s="147"/>
      <c r="O16" s="147"/>
      <c r="P16" s="160">
        <f t="shared" si="3"/>
        <v>0</v>
      </c>
      <c r="Q16" s="160">
        <f t="shared" si="4"/>
        <v>0</v>
      </c>
      <c r="R16" s="132"/>
      <c r="S16" s="131"/>
      <c r="T16" s="133"/>
      <c r="U16" s="133"/>
      <c r="V16" s="133"/>
      <c r="W16" s="133"/>
      <c r="X16" s="133"/>
      <c r="Y16" s="133"/>
      <c r="Z16" s="133"/>
      <c r="AA16" s="133"/>
      <c r="AB16" s="133"/>
      <c r="AC16" s="133"/>
      <c r="AD16" s="133"/>
      <c r="AE16" s="133"/>
    </row>
    <row r="17" spans="1:31" s="41" customFormat="1" ht="24.75" customHeight="1">
      <c r="A17" s="303" t="s">
        <v>27</v>
      </c>
      <c r="B17" s="295"/>
      <c r="C17" s="279" t="s">
        <v>196</v>
      </c>
      <c r="D17" s="311">
        <v>18</v>
      </c>
      <c r="E17" s="310" t="s">
        <v>130</v>
      </c>
      <c r="F17" s="178">
        <v>2175</v>
      </c>
      <c r="G17" s="178">
        <f t="shared" ref="G17" si="11">F17*D17</f>
        <v>39150</v>
      </c>
      <c r="H17" s="178">
        <v>870</v>
      </c>
      <c r="I17" s="178">
        <f t="shared" ref="I17" si="12">H17*D17</f>
        <v>15660</v>
      </c>
      <c r="J17" s="178">
        <f t="shared" ref="J17" si="13">I17+G17</f>
        <v>54810</v>
      </c>
      <c r="K17" s="309" t="s">
        <v>298</v>
      </c>
      <c r="L17" s="309" t="s">
        <v>275</v>
      </c>
      <c r="M17" s="131"/>
      <c r="N17" s="147">
        <v>2500</v>
      </c>
      <c r="O17" s="147">
        <v>1000</v>
      </c>
      <c r="P17" s="160">
        <f t="shared" si="3"/>
        <v>130</v>
      </c>
      <c r="Q17" s="160">
        <f t="shared" si="4"/>
        <v>870</v>
      </c>
      <c r="R17" s="132"/>
      <c r="S17" s="131"/>
      <c r="T17" s="133"/>
      <c r="U17" s="133"/>
      <c r="V17" s="133"/>
      <c r="W17" s="133"/>
      <c r="X17" s="133"/>
      <c r="Y17" s="133"/>
      <c r="Z17" s="133"/>
      <c r="AA17" s="133"/>
      <c r="AB17" s="133"/>
      <c r="AC17" s="133"/>
      <c r="AD17" s="133"/>
      <c r="AE17" s="133"/>
    </row>
    <row r="18" spans="1:31" s="41" customFormat="1" ht="24.75" customHeight="1">
      <c r="A18" s="303"/>
      <c r="B18" s="295"/>
      <c r="C18" s="304" t="s">
        <v>201</v>
      </c>
      <c r="D18" s="305"/>
      <c r="E18" s="310"/>
      <c r="F18" s="281"/>
      <c r="G18" s="281"/>
      <c r="H18" s="306"/>
      <c r="I18" s="307"/>
      <c r="J18" s="308"/>
      <c r="K18" s="309"/>
      <c r="L18" s="309"/>
      <c r="M18" s="131"/>
      <c r="N18" s="147"/>
      <c r="O18" s="147"/>
      <c r="P18" s="160">
        <f t="shared" si="3"/>
        <v>0</v>
      </c>
      <c r="Q18" s="160">
        <f t="shared" si="4"/>
        <v>0</v>
      </c>
      <c r="R18" s="132"/>
      <c r="S18" s="131"/>
      <c r="T18" s="133"/>
      <c r="U18" s="133"/>
      <c r="V18" s="133"/>
      <c r="W18" s="133"/>
      <c r="X18" s="133"/>
      <c r="Y18" s="133"/>
      <c r="Z18" s="133"/>
      <c r="AA18" s="133"/>
      <c r="AB18" s="133"/>
      <c r="AC18" s="133"/>
      <c r="AD18" s="133"/>
      <c r="AE18" s="133"/>
    </row>
    <row r="19" spans="1:31" s="41" customFormat="1" ht="24.75" customHeight="1">
      <c r="A19" s="303" t="s">
        <v>30</v>
      </c>
      <c r="B19" s="295"/>
      <c r="C19" s="279" t="s">
        <v>242</v>
      </c>
      <c r="D19" s="305">
        <v>1</v>
      </c>
      <c r="E19" s="310" t="s">
        <v>122</v>
      </c>
      <c r="F19" s="178">
        <v>102660</v>
      </c>
      <c r="G19" s="178">
        <f t="shared" ref="G19" si="14">F19*D19</f>
        <v>102660</v>
      </c>
      <c r="H19" s="178">
        <v>3045</v>
      </c>
      <c r="I19" s="178">
        <f t="shared" ref="I19" si="15">H19*D19</f>
        <v>3045</v>
      </c>
      <c r="J19" s="178">
        <f t="shared" ref="J19" si="16">I19+G19</f>
        <v>105705</v>
      </c>
      <c r="K19" s="309" t="s">
        <v>299</v>
      </c>
      <c r="L19" s="309" t="s">
        <v>270</v>
      </c>
      <c r="M19" s="131"/>
      <c r="N19" s="147">
        <v>118000</v>
      </c>
      <c r="O19" s="147">
        <v>3500</v>
      </c>
      <c r="P19" s="160">
        <f t="shared" si="3"/>
        <v>455</v>
      </c>
      <c r="Q19" s="160">
        <f t="shared" si="4"/>
        <v>3045</v>
      </c>
      <c r="R19" s="132"/>
      <c r="S19" s="131"/>
      <c r="T19" s="133"/>
      <c r="U19" s="133"/>
      <c r="V19" s="133"/>
      <c r="W19" s="133"/>
      <c r="X19" s="133"/>
      <c r="Y19" s="133"/>
      <c r="Z19" s="133"/>
      <c r="AA19" s="133"/>
      <c r="AB19" s="133"/>
      <c r="AC19" s="133"/>
      <c r="AD19" s="133"/>
      <c r="AE19" s="133"/>
    </row>
    <row r="20" spans="1:31" s="67" customFormat="1" ht="36.75" customHeight="1">
      <c r="A20" s="312"/>
      <c r="B20" s="313"/>
      <c r="C20" s="314" t="s">
        <v>202</v>
      </c>
      <c r="D20" s="311"/>
      <c r="E20" s="315"/>
      <c r="F20" s="293"/>
      <c r="G20" s="293"/>
      <c r="H20" s="316"/>
      <c r="I20" s="317"/>
      <c r="J20" s="318"/>
      <c r="K20" s="319"/>
      <c r="L20" s="319"/>
      <c r="M20" s="131"/>
      <c r="N20" s="147"/>
      <c r="O20" s="147"/>
      <c r="P20" s="160">
        <f t="shared" si="3"/>
        <v>0</v>
      </c>
      <c r="Q20" s="160">
        <f t="shared" si="4"/>
        <v>0</v>
      </c>
      <c r="R20" s="132"/>
      <c r="S20" s="131"/>
      <c r="T20" s="133"/>
      <c r="U20" s="133"/>
      <c r="V20" s="133"/>
      <c r="W20" s="133"/>
      <c r="X20" s="133"/>
      <c r="Y20" s="133"/>
      <c r="Z20" s="133"/>
      <c r="AA20" s="133"/>
      <c r="AB20" s="133"/>
      <c r="AC20" s="133"/>
      <c r="AD20" s="133"/>
      <c r="AE20" s="133"/>
    </row>
    <row r="21" spans="1:31" s="41" customFormat="1" ht="24.75" customHeight="1">
      <c r="A21" s="303" t="s">
        <v>31</v>
      </c>
      <c r="B21" s="295"/>
      <c r="C21" s="279" t="s">
        <v>203</v>
      </c>
      <c r="D21" s="311">
        <v>50</v>
      </c>
      <c r="E21" s="281" t="s">
        <v>113</v>
      </c>
      <c r="F21" s="178">
        <v>870</v>
      </c>
      <c r="G21" s="178">
        <f t="shared" ref="G21" si="17">F21*D21</f>
        <v>43500</v>
      </c>
      <c r="H21" s="178">
        <v>304.5</v>
      </c>
      <c r="I21" s="178">
        <f t="shared" ref="I21" si="18">H21*D21</f>
        <v>15225</v>
      </c>
      <c r="J21" s="178">
        <f t="shared" ref="J21" si="19">I21+G21</f>
        <v>58725</v>
      </c>
      <c r="K21" s="309" t="s">
        <v>271</v>
      </c>
      <c r="L21" s="309" t="s">
        <v>300</v>
      </c>
      <c r="M21" s="131"/>
      <c r="N21" s="147">
        <v>1000</v>
      </c>
      <c r="O21" s="147">
        <v>350</v>
      </c>
      <c r="P21" s="160">
        <f t="shared" si="3"/>
        <v>45.5</v>
      </c>
      <c r="Q21" s="160">
        <f t="shared" si="4"/>
        <v>304.5</v>
      </c>
      <c r="R21" s="132"/>
      <c r="S21" s="131"/>
      <c r="T21" s="133"/>
      <c r="U21" s="133"/>
      <c r="V21" s="133"/>
      <c r="W21" s="133"/>
      <c r="X21" s="133"/>
      <c r="Y21" s="133"/>
      <c r="Z21" s="133"/>
      <c r="AA21" s="133"/>
      <c r="AB21" s="133"/>
      <c r="AC21" s="133"/>
      <c r="AD21" s="133"/>
      <c r="AE21" s="133"/>
    </row>
    <row r="22" spans="1:31" s="43" customFormat="1" ht="22.5" customHeight="1">
      <c r="A22" s="320"/>
      <c r="B22" s="320"/>
      <c r="C22" s="321" t="s">
        <v>204</v>
      </c>
      <c r="D22" s="322"/>
      <c r="E22" s="322"/>
      <c r="F22" s="322"/>
      <c r="G22" s="322"/>
      <c r="H22" s="322"/>
      <c r="I22" s="322"/>
      <c r="J22" s="322"/>
      <c r="K22" s="322"/>
      <c r="L22" s="322"/>
      <c r="N22" s="149"/>
      <c r="O22" s="149"/>
      <c r="P22" s="160">
        <f t="shared" si="3"/>
        <v>0</v>
      </c>
      <c r="Q22" s="160">
        <f t="shared" si="4"/>
        <v>0</v>
      </c>
    </row>
    <row r="23" spans="1:31" s="44" customFormat="1" ht="38.25" customHeight="1">
      <c r="A23" s="295"/>
      <c r="B23" s="323" t="s">
        <v>205</v>
      </c>
      <c r="C23" s="324" t="s">
        <v>206</v>
      </c>
      <c r="D23" s="303"/>
      <c r="E23" s="281"/>
      <c r="F23" s="281"/>
      <c r="G23" s="281"/>
      <c r="H23" s="308"/>
      <c r="I23" s="307"/>
      <c r="J23" s="308"/>
      <c r="K23" s="309"/>
      <c r="L23" s="309"/>
      <c r="M23" s="133"/>
      <c r="N23" s="150"/>
      <c r="O23" s="150"/>
      <c r="P23" s="160">
        <f t="shared" si="3"/>
        <v>0</v>
      </c>
      <c r="Q23" s="160">
        <f t="shared" si="4"/>
        <v>0</v>
      </c>
      <c r="R23" s="133"/>
    </row>
    <row r="24" spans="1:31" s="44" customFormat="1" ht="24.75" customHeight="1">
      <c r="A24" s="303" t="s">
        <v>41</v>
      </c>
      <c r="B24" s="325"/>
      <c r="C24" s="279" t="s">
        <v>207</v>
      </c>
      <c r="D24" s="303">
        <v>9</v>
      </c>
      <c r="E24" s="281" t="s">
        <v>122</v>
      </c>
      <c r="F24" s="178">
        <v>5133</v>
      </c>
      <c r="G24" s="178">
        <f t="shared" ref="G24" si="20">F24*D24</f>
        <v>46197</v>
      </c>
      <c r="H24" s="178">
        <v>870</v>
      </c>
      <c r="I24" s="178">
        <f t="shared" ref="I24" si="21">H24*D24</f>
        <v>7830</v>
      </c>
      <c r="J24" s="178">
        <f t="shared" ref="J24" si="22">I24+G24</f>
        <v>54027</v>
      </c>
      <c r="K24" s="309" t="s">
        <v>280</v>
      </c>
      <c r="L24" s="309" t="s">
        <v>301</v>
      </c>
      <c r="M24" s="133"/>
      <c r="N24" s="150">
        <v>5900</v>
      </c>
      <c r="O24" s="150">
        <v>1000</v>
      </c>
      <c r="P24" s="160">
        <f t="shared" si="3"/>
        <v>130</v>
      </c>
      <c r="Q24" s="160">
        <f t="shared" si="4"/>
        <v>870</v>
      </c>
      <c r="R24" s="133"/>
    </row>
    <row r="25" spans="1:31" s="41" customFormat="1" ht="38.25" customHeight="1">
      <c r="A25" s="294"/>
      <c r="B25" s="295" t="s">
        <v>193</v>
      </c>
      <c r="C25" s="274" t="s">
        <v>208</v>
      </c>
      <c r="D25" s="305"/>
      <c r="E25" s="310"/>
      <c r="F25" s="298"/>
      <c r="G25" s="298"/>
      <c r="H25" s="299"/>
      <c r="I25" s="300"/>
      <c r="J25" s="301"/>
      <c r="K25" s="302"/>
      <c r="L25" s="302"/>
      <c r="M25" s="134"/>
      <c r="N25" s="148"/>
      <c r="O25" s="148"/>
      <c r="P25" s="160">
        <f t="shared" si="3"/>
        <v>0</v>
      </c>
      <c r="Q25" s="160">
        <f t="shared" si="4"/>
        <v>0</v>
      </c>
      <c r="R25" s="132"/>
      <c r="S25" s="133"/>
      <c r="T25" s="136"/>
      <c r="U25" s="133"/>
      <c r="V25" s="133"/>
      <c r="W25" s="133"/>
      <c r="X25" s="133"/>
      <c r="Y25" s="133"/>
      <c r="Z25" s="133"/>
      <c r="AA25" s="133"/>
      <c r="AB25" s="133"/>
      <c r="AC25" s="133"/>
      <c r="AD25" s="133"/>
      <c r="AE25" s="133"/>
    </row>
    <row r="26" spans="1:31" s="44" customFormat="1" ht="89.25">
      <c r="A26" s="294" t="s">
        <v>34</v>
      </c>
      <c r="B26" s="295"/>
      <c r="C26" s="326" t="s">
        <v>209</v>
      </c>
      <c r="D26" s="311">
        <v>6</v>
      </c>
      <c r="E26" s="310" t="s">
        <v>130</v>
      </c>
      <c r="F26" s="178">
        <v>147900</v>
      </c>
      <c r="G26" s="178">
        <f t="shared" ref="G26:G31" si="23">F26*D26</f>
        <v>887400</v>
      </c>
      <c r="H26" s="178">
        <v>5916</v>
      </c>
      <c r="I26" s="178">
        <f t="shared" ref="I26:I31" si="24">H26*D26</f>
        <v>35496</v>
      </c>
      <c r="J26" s="178">
        <f t="shared" ref="J26:J31" si="25">I26+G26</f>
        <v>922896</v>
      </c>
      <c r="K26" s="327" t="s">
        <v>298</v>
      </c>
      <c r="L26" s="327" t="s">
        <v>295</v>
      </c>
      <c r="N26" s="151">
        <v>170000</v>
      </c>
      <c r="O26" s="152">
        <v>6800</v>
      </c>
      <c r="P26" s="160">
        <f t="shared" si="3"/>
        <v>884</v>
      </c>
      <c r="Q26" s="160">
        <f t="shared" si="4"/>
        <v>5916</v>
      </c>
    </row>
    <row r="27" spans="1:31" s="68" customFormat="1" ht="108.75" customHeight="1">
      <c r="A27" s="328" t="s">
        <v>5</v>
      </c>
      <c r="B27" s="313"/>
      <c r="C27" s="234" t="s">
        <v>243</v>
      </c>
      <c r="D27" s="311">
        <v>5</v>
      </c>
      <c r="E27" s="315" t="s">
        <v>130</v>
      </c>
      <c r="F27" s="178">
        <v>128760</v>
      </c>
      <c r="G27" s="178">
        <f t="shared" si="23"/>
        <v>643800</v>
      </c>
      <c r="H27" s="178">
        <v>5220</v>
      </c>
      <c r="I27" s="178">
        <f t="shared" si="24"/>
        <v>26100</v>
      </c>
      <c r="J27" s="178">
        <f t="shared" si="25"/>
        <v>669900</v>
      </c>
      <c r="K27" s="327" t="s">
        <v>298</v>
      </c>
      <c r="L27" s="327" t="s">
        <v>295</v>
      </c>
      <c r="M27" s="44"/>
      <c r="N27" s="151">
        <v>148000</v>
      </c>
      <c r="O27" s="152">
        <v>6000</v>
      </c>
      <c r="P27" s="160">
        <f t="shared" si="3"/>
        <v>780</v>
      </c>
      <c r="Q27" s="160">
        <f t="shared" si="4"/>
        <v>5220</v>
      </c>
      <c r="R27" s="44"/>
      <c r="S27" s="44"/>
      <c r="T27" s="44"/>
      <c r="U27" s="44"/>
      <c r="V27" s="44"/>
      <c r="W27" s="44"/>
      <c r="X27" s="44"/>
      <c r="Y27" s="44"/>
      <c r="Z27" s="44"/>
      <c r="AA27" s="44"/>
      <c r="AB27" s="44"/>
      <c r="AC27" s="44"/>
      <c r="AD27" s="44"/>
      <c r="AE27" s="44"/>
    </row>
    <row r="28" spans="1:31" s="44" customFormat="1" ht="36.6" customHeight="1">
      <c r="A28" s="294" t="s">
        <v>9</v>
      </c>
      <c r="B28" s="295"/>
      <c r="C28" s="326" t="s">
        <v>210</v>
      </c>
      <c r="D28" s="311">
        <v>6</v>
      </c>
      <c r="E28" s="310" t="s">
        <v>130</v>
      </c>
      <c r="F28" s="178">
        <v>10005</v>
      </c>
      <c r="G28" s="178">
        <f t="shared" si="23"/>
        <v>60030</v>
      </c>
      <c r="H28" s="178">
        <v>870</v>
      </c>
      <c r="I28" s="178">
        <f t="shared" si="24"/>
        <v>5220</v>
      </c>
      <c r="J28" s="178">
        <f t="shared" si="25"/>
        <v>65250</v>
      </c>
      <c r="K28" s="327" t="s">
        <v>298</v>
      </c>
      <c r="L28" s="327" t="s">
        <v>295</v>
      </c>
      <c r="N28" s="151">
        <v>11500</v>
      </c>
      <c r="O28" s="152">
        <v>1000</v>
      </c>
      <c r="P28" s="160">
        <f t="shared" si="3"/>
        <v>130</v>
      </c>
      <c r="Q28" s="160">
        <f t="shared" si="4"/>
        <v>870</v>
      </c>
    </row>
    <row r="29" spans="1:31" s="44" customFormat="1" ht="34.9" customHeight="1">
      <c r="A29" s="294" t="s">
        <v>25</v>
      </c>
      <c r="B29" s="295"/>
      <c r="C29" s="326" t="s">
        <v>211</v>
      </c>
      <c r="D29" s="311">
        <v>5</v>
      </c>
      <c r="E29" s="310" t="s">
        <v>130</v>
      </c>
      <c r="F29" s="178">
        <v>36540</v>
      </c>
      <c r="G29" s="178">
        <f t="shared" si="23"/>
        <v>182700</v>
      </c>
      <c r="H29" s="178">
        <v>1305</v>
      </c>
      <c r="I29" s="178">
        <f t="shared" si="24"/>
        <v>6525</v>
      </c>
      <c r="J29" s="178">
        <f t="shared" si="25"/>
        <v>189225</v>
      </c>
      <c r="K29" s="327" t="s">
        <v>298</v>
      </c>
      <c r="L29" s="327" t="s">
        <v>295</v>
      </c>
      <c r="N29" s="151">
        <v>42000</v>
      </c>
      <c r="O29" s="152">
        <v>1500</v>
      </c>
      <c r="P29" s="160">
        <f t="shared" si="3"/>
        <v>195</v>
      </c>
      <c r="Q29" s="160">
        <f t="shared" si="4"/>
        <v>1305</v>
      </c>
    </row>
    <row r="30" spans="1:31" s="40" customFormat="1" ht="38.25" customHeight="1">
      <c r="A30" s="310" t="s">
        <v>27</v>
      </c>
      <c r="B30" s="329"/>
      <c r="C30" s="330" t="s">
        <v>212</v>
      </c>
      <c r="D30" s="311">
        <v>4</v>
      </c>
      <c r="E30" s="276" t="s">
        <v>130</v>
      </c>
      <c r="F30" s="178">
        <v>19140</v>
      </c>
      <c r="G30" s="178">
        <f t="shared" si="23"/>
        <v>76560</v>
      </c>
      <c r="H30" s="178">
        <v>2610</v>
      </c>
      <c r="I30" s="178">
        <f t="shared" si="24"/>
        <v>10440</v>
      </c>
      <c r="J30" s="178">
        <f t="shared" si="25"/>
        <v>87000</v>
      </c>
      <c r="K30" s="327" t="s">
        <v>298</v>
      </c>
      <c r="L30" s="327" t="s">
        <v>295</v>
      </c>
      <c r="M30" s="137"/>
      <c r="N30" s="152">
        <v>22000</v>
      </c>
      <c r="O30" s="152">
        <v>3000</v>
      </c>
      <c r="P30" s="160">
        <f t="shared" si="3"/>
        <v>390</v>
      </c>
      <c r="Q30" s="160">
        <f t="shared" si="4"/>
        <v>2610</v>
      </c>
      <c r="R30" s="44"/>
      <c r="T30" s="138"/>
    </row>
    <row r="31" spans="1:31" s="45" customFormat="1" ht="36" customHeight="1">
      <c r="A31" s="331" t="s">
        <v>30</v>
      </c>
      <c r="B31" s="332"/>
      <c r="C31" s="330" t="s">
        <v>213</v>
      </c>
      <c r="D31" s="333">
        <v>3</v>
      </c>
      <c r="E31" s="276" t="s">
        <v>130</v>
      </c>
      <c r="F31" s="178">
        <v>39150</v>
      </c>
      <c r="G31" s="178">
        <f t="shared" si="23"/>
        <v>117450</v>
      </c>
      <c r="H31" s="178">
        <v>2610</v>
      </c>
      <c r="I31" s="178">
        <f t="shared" si="24"/>
        <v>7830</v>
      </c>
      <c r="J31" s="178">
        <f t="shared" si="25"/>
        <v>125280</v>
      </c>
      <c r="K31" s="327" t="s">
        <v>302</v>
      </c>
      <c r="L31" s="327" t="s">
        <v>295</v>
      </c>
      <c r="M31" s="139"/>
      <c r="N31" s="152">
        <v>45000</v>
      </c>
      <c r="O31" s="152">
        <v>3000</v>
      </c>
      <c r="P31" s="160">
        <f t="shared" si="3"/>
        <v>390</v>
      </c>
      <c r="Q31" s="160">
        <f t="shared" si="4"/>
        <v>2610</v>
      </c>
    </row>
    <row r="32" spans="1:31" s="40" customFormat="1" ht="22.5" customHeight="1">
      <c r="A32" s="310"/>
      <c r="B32" s="329"/>
      <c r="C32" s="334" t="s">
        <v>214</v>
      </c>
      <c r="D32" s="335"/>
      <c r="E32" s="310"/>
      <c r="F32" s="336"/>
      <c r="G32" s="335"/>
      <c r="H32" s="336"/>
      <c r="I32" s="337"/>
      <c r="J32" s="338"/>
      <c r="K32" s="338"/>
      <c r="L32" s="327"/>
      <c r="M32" s="137"/>
      <c r="N32" s="152"/>
      <c r="O32" s="152"/>
      <c r="P32" s="160">
        <f t="shared" si="3"/>
        <v>0</v>
      </c>
      <c r="Q32" s="160">
        <f t="shared" si="4"/>
        <v>0</v>
      </c>
      <c r="R32" s="44"/>
      <c r="T32" s="138"/>
    </row>
    <row r="33" spans="1:31" s="40" customFormat="1" ht="38.25" customHeight="1">
      <c r="A33" s="310" t="s">
        <v>31</v>
      </c>
      <c r="B33" s="329"/>
      <c r="C33" s="330" t="s">
        <v>215</v>
      </c>
      <c r="D33" s="335">
        <v>1</v>
      </c>
      <c r="E33" s="310" t="s">
        <v>122</v>
      </c>
      <c r="F33" s="178">
        <v>50025</v>
      </c>
      <c r="G33" s="178">
        <f t="shared" ref="G33" si="26">F33*D33</f>
        <v>50025</v>
      </c>
      <c r="H33" s="178">
        <v>2610</v>
      </c>
      <c r="I33" s="178">
        <f t="shared" ref="I33" si="27">H33*D33</f>
        <v>2610</v>
      </c>
      <c r="J33" s="178">
        <f t="shared" ref="J33" si="28">I33+G33</f>
        <v>52635</v>
      </c>
      <c r="K33" s="310" t="s">
        <v>303</v>
      </c>
      <c r="L33" s="327" t="s">
        <v>295</v>
      </c>
      <c r="M33" s="137"/>
      <c r="N33" s="152">
        <v>57500</v>
      </c>
      <c r="O33" s="152">
        <v>3000</v>
      </c>
      <c r="P33" s="160">
        <f t="shared" si="3"/>
        <v>390</v>
      </c>
      <c r="Q33" s="160">
        <f t="shared" si="4"/>
        <v>2610</v>
      </c>
      <c r="R33" s="44"/>
      <c r="T33" s="138"/>
    </row>
    <row r="34" spans="1:31" s="43" customFormat="1" ht="22.5" customHeight="1">
      <c r="A34" s="320"/>
      <c r="B34" s="320"/>
      <c r="C34" s="321" t="s">
        <v>216</v>
      </c>
      <c r="D34" s="322"/>
      <c r="E34" s="322"/>
      <c r="F34" s="322"/>
      <c r="G34" s="322"/>
      <c r="H34" s="322"/>
      <c r="I34" s="322"/>
      <c r="J34" s="322"/>
      <c r="K34" s="322"/>
      <c r="L34" s="322"/>
      <c r="N34" s="149"/>
      <c r="O34" s="149"/>
      <c r="P34" s="160">
        <f t="shared" si="3"/>
        <v>0</v>
      </c>
      <c r="Q34" s="160">
        <f t="shared" si="4"/>
        <v>0</v>
      </c>
    </row>
    <row r="35" spans="1:31" s="45" customFormat="1" ht="34.5" customHeight="1">
      <c r="A35" s="331" t="s">
        <v>41</v>
      </c>
      <c r="B35" s="332"/>
      <c r="C35" s="339" t="s">
        <v>244</v>
      </c>
      <c r="D35" s="305">
        <v>6</v>
      </c>
      <c r="E35" s="276" t="s">
        <v>130</v>
      </c>
      <c r="F35" s="178">
        <v>13485</v>
      </c>
      <c r="G35" s="178">
        <f t="shared" ref="G35:G40" si="29">F35*D35</f>
        <v>80910</v>
      </c>
      <c r="H35" s="178">
        <v>609</v>
      </c>
      <c r="I35" s="178">
        <f t="shared" ref="I35:I40" si="30">H35*D35</f>
        <v>3654</v>
      </c>
      <c r="J35" s="178">
        <f t="shared" ref="J35:J40" si="31">I35+G35</f>
        <v>84564</v>
      </c>
      <c r="K35" s="331" t="s">
        <v>298</v>
      </c>
      <c r="L35" s="327" t="s">
        <v>295</v>
      </c>
      <c r="M35" s="139"/>
      <c r="N35" s="152">
        <v>15500</v>
      </c>
      <c r="O35" s="152">
        <v>700</v>
      </c>
      <c r="P35" s="160">
        <f t="shared" si="3"/>
        <v>91</v>
      </c>
      <c r="Q35" s="160">
        <f t="shared" si="4"/>
        <v>609</v>
      </c>
    </row>
    <row r="36" spans="1:31" s="45" customFormat="1" ht="34.5" customHeight="1">
      <c r="A36" s="331" t="s">
        <v>34</v>
      </c>
      <c r="B36" s="332"/>
      <c r="C36" s="339" t="s">
        <v>245</v>
      </c>
      <c r="D36" s="305">
        <v>3</v>
      </c>
      <c r="E36" s="276" t="s">
        <v>130</v>
      </c>
      <c r="F36" s="178">
        <v>5916</v>
      </c>
      <c r="G36" s="178">
        <f t="shared" si="29"/>
        <v>17748</v>
      </c>
      <c r="H36" s="178">
        <v>870</v>
      </c>
      <c r="I36" s="178">
        <f t="shared" si="30"/>
        <v>2610</v>
      </c>
      <c r="J36" s="178">
        <f t="shared" si="31"/>
        <v>20358</v>
      </c>
      <c r="K36" s="331" t="s">
        <v>298</v>
      </c>
      <c r="L36" s="327" t="s">
        <v>295</v>
      </c>
      <c r="M36" s="139"/>
      <c r="N36" s="152">
        <v>6800</v>
      </c>
      <c r="O36" s="152">
        <v>1000</v>
      </c>
      <c r="P36" s="160">
        <f t="shared" si="3"/>
        <v>130</v>
      </c>
      <c r="Q36" s="160">
        <f t="shared" si="4"/>
        <v>870</v>
      </c>
    </row>
    <row r="37" spans="1:31" s="45" customFormat="1" ht="20.25" customHeight="1">
      <c r="A37" s="331" t="s">
        <v>34</v>
      </c>
      <c r="B37" s="332"/>
      <c r="C37" s="330" t="s">
        <v>217</v>
      </c>
      <c r="D37" s="305">
        <v>3</v>
      </c>
      <c r="E37" s="276" t="s">
        <v>130</v>
      </c>
      <c r="F37" s="178">
        <v>9135</v>
      </c>
      <c r="G37" s="178">
        <f t="shared" si="29"/>
        <v>27405</v>
      </c>
      <c r="H37" s="178">
        <v>870</v>
      </c>
      <c r="I37" s="178">
        <f t="shared" si="30"/>
        <v>2610</v>
      </c>
      <c r="J37" s="178">
        <f t="shared" si="31"/>
        <v>30015</v>
      </c>
      <c r="K37" s="331" t="s">
        <v>298</v>
      </c>
      <c r="L37" s="327" t="s">
        <v>295</v>
      </c>
      <c r="M37" s="139"/>
      <c r="N37" s="152">
        <v>10500</v>
      </c>
      <c r="O37" s="152">
        <v>1000</v>
      </c>
      <c r="P37" s="160">
        <f t="shared" si="3"/>
        <v>130</v>
      </c>
      <c r="Q37" s="160">
        <f t="shared" si="4"/>
        <v>870</v>
      </c>
    </row>
    <row r="38" spans="1:31" s="45" customFormat="1" ht="20.25" customHeight="1">
      <c r="A38" s="331" t="s">
        <v>5</v>
      </c>
      <c r="B38" s="332"/>
      <c r="C38" s="330" t="s">
        <v>218</v>
      </c>
      <c r="D38" s="305">
        <v>6</v>
      </c>
      <c r="E38" s="276" t="s">
        <v>130</v>
      </c>
      <c r="F38" s="178">
        <v>5220</v>
      </c>
      <c r="G38" s="178">
        <f t="shared" si="29"/>
        <v>31320</v>
      </c>
      <c r="H38" s="178">
        <v>870</v>
      </c>
      <c r="I38" s="178">
        <f t="shared" si="30"/>
        <v>5220</v>
      </c>
      <c r="J38" s="178">
        <f t="shared" si="31"/>
        <v>36540</v>
      </c>
      <c r="K38" s="331" t="s">
        <v>298</v>
      </c>
      <c r="L38" s="327" t="s">
        <v>295</v>
      </c>
      <c r="M38" s="139"/>
      <c r="N38" s="152">
        <v>6000</v>
      </c>
      <c r="O38" s="152">
        <v>1000</v>
      </c>
      <c r="P38" s="160">
        <f t="shared" si="3"/>
        <v>130</v>
      </c>
      <c r="Q38" s="160">
        <f t="shared" si="4"/>
        <v>870</v>
      </c>
    </row>
    <row r="39" spans="1:31" s="40" customFormat="1" ht="34.5" customHeight="1">
      <c r="A39" s="310" t="s">
        <v>31</v>
      </c>
      <c r="B39" s="329"/>
      <c r="C39" s="234" t="s">
        <v>246</v>
      </c>
      <c r="D39" s="305">
        <v>3</v>
      </c>
      <c r="E39" s="310" t="s">
        <v>130</v>
      </c>
      <c r="F39" s="178">
        <v>95700</v>
      </c>
      <c r="G39" s="178">
        <f t="shared" si="29"/>
        <v>287100</v>
      </c>
      <c r="H39" s="178">
        <v>2610</v>
      </c>
      <c r="I39" s="178">
        <f t="shared" si="30"/>
        <v>7830</v>
      </c>
      <c r="J39" s="178">
        <f t="shared" si="31"/>
        <v>294930</v>
      </c>
      <c r="K39" s="331" t="s">
        <v>298</v>
      </c>
      <c r="L39" s="327" t="s">
        <v>295</v>
      </c>
      <c r="M39" s="137"/>
      <c r="N39" s="152">
        <v>110000</v>
      </c>
      <c r="O39" s="152">
        <v>3000</v>
      </c>
      <c r="P39" s="160">
        <f t="shared" si="3"/>
        <v>390</v>
      </c>
      <c r="Q39" s="160">
        <f t="shared" si="4"/>
        <v>2610</v>
      </c>
      <c r="R39" s="44"/>
      <c r="T39" s="138"/>
    </row>
    <row r="40" spans="1:31" s="46" customFormat="1" ht="45.75" customHeight="1">
      <c r="A40" s="272" t="s">
        <v>42</v>
      </c>
      <c r="B40" s="310" t="s">
        <v>219</v>
      </c>
      <c r="C40" s="326" t="s">
        <v>220</v>
      </c>
      <c r="D40" s="340">
        <v>1</v>
      </c>
      <c r="E40" s="276" t="s">
        <v>7</v>
      </c>
      <c r="F40" s="178">
        <v>13050</v>
      </c>
      <c r="G40" s="178">
        <f t="shared" si="29"/>
        <v>13050</v>
      </c>
      <c r="H40" s="178">
        <v>8700</v>
      </c>
      <c r="I40" s="178">
        <f t="shared" si="30"/>
        <v>8700</v>
      </c>
      <c r="J40" s="178">
        <f t="shared" si="31"/>
        <v>21750</v>
      </c>
      <c r="K40" s="341" t="s">
        <v>296</v>
      </c>
      <c r="L40" s="341" t="s">
        <v>268</v>
      </c>
      <c r="M40" s="40"/>
      <c r="N40" s="146">
        <v>15000</v>
      </c>
      <c r="O40" s="146">
        <v>10000</v>
      </c>
      <c r="P40" s="160">
        <f t="shared" si="3"/>
        <v>1300</v>
      </c>
      <c r="Q40" s="160">
        <f t="shared" si="4"/>
        <v>8700</v>
      </c>
      <c r="R40" s="40"/>
    </row>
    <row r="41" spans="1:31" s="47" customFormat="1" ht="20.25" customHeight="1">
      <c r="A41" s="272"/>
      <c r="B41" s="310" t="s">
        <v>221</v>
      </c>
      <c r="C41" s="342" t="s">
        <v>4</v>
      </c>
      <c r="D41" s="340"/>
      <c r="E41" s="276"/>
      <c r="F41" s="276"/>
      <c r="G41" s="276"/>
      <c r="H41" s="343"/>
      <c r="I41" s="344"/>
      <c r="J41" s="345"/>
      <c r="K41" s="341"/>
      <c r="L41" s="341"/>
      <c r="M41" s="40"/>
      <c r="N41" s="146"/>
      <c r="O41" s="146"/>
      <c r="P41" s="160">
        <f t="shared" si="3"/>
        <v>0</v>
      </c>
      <c r="Q41" s="160">
        <f t="shared" si="4"/>
        <v>0</v>
      </c>
      <c r="R41" s="40"/>
    </row>
    <row r="42" spans="1:31" s="47" customFormat="1" ht="27" customHeight="1">
      <c r="A42" s="272" t="s">
        <v>43</v>
      </c>
      <c r="B42" s="346"/>
      <c r="C42" s="234" t="s">
        <v>261</v>
      </c>
      <c r="D42" s="340">
        <v>1</v>
      </c>
      <c r="E42" s="276" t="s">
        <v>7</v>
      </c>
      <c r="F42" s="178">
        <v>0</v>
      </c>
      <c r="G42" s="178">
        <f t="shared" ref="G42" si="32">F42*D42</f>
        <v>0</v>
      </c>
      <c r="H42" s="178">
        <v>21750</v>
      </c>
      <c r="I42" s="178">
        <f t="shared" ref="I42" si="33">H42*D42</f>
        <v>21750</v>
      </c>
      <c r="J42" s="178">
        <f t="shared" ref="J42" si="34">I42+G42</f>
        <v>21750</v>
      </c>
      <c r="K42" s="341"/>
      <c r="L42" s="341"/>
      <c r="M42" s="40"/>
      <c r="N42" s="146"/>
      <c r="O42" s="146">
        <v>25000</v>
      </c>
      <c r="P42" s="160">
        <f t="shared" si="3"/>
        <v>3250</v>
      </c>
      <c r="Q42" s="160">
        <f t="shared" si="4"/>
        <v>21750</v>
      </c>
      <c r="R42" s="40"/>
    </row>
    <row r="43" spans="1:31" s="69" customFormat="1" ht="20.25" customHeight="1">
      <c r="A43" s="283"/>
      <c r="B43" s="315" t="s">
        <v>221</v>
      </c>
      <c r="C43" s="347" t="s">
        <v>222</v>
      </c>
      <c r="D43" s="348"/>
      <c r="E43" s="287"/>
      <c r="F43" s="287"/>
      <c r="G43" s="287"/>
      <c r="H43" s="349"/>
      <c r="I43" s="350"/>
      <c r="J43" s="351"/>
      <c r="K43" s="352"/>
      <c r="L43" s="352"/>
      <c r="M43" s="40"/>
      <c r="N43" s="146"/>
      <c r="O43" s="146"/>
      <c r="P43" s="160">
        <f t="shared" si="3"/>
        <v>0</v>
      </c>
      <c r="Q43" s="160">
        <f t="shared" si="4"/>
        <v>0</v>
      </c>
      <c r="R43" s="40"/>
      <c r="S43" s="47"/>
      <c r="T43" s="47"/>
      <c r="U43" s="47"/>
      <c r="V43" s="47"/>
      <c r="W43" s="47"/>
      <c r="X43" s="47"/>
      <c r="Y43" s="47"/>
      <c r="Z43" s="47"/>
      <c r="AA43" s="47"/>
      <c r="AB43" s="47"/>
      <c r="AC43" s="47"/>
      <c r="AD43" s="47"/>
      <c r="AE43" s="47"/>
    </row>
    <row r="44" spans="1:31" s="69" customFormat="1" ht="20.25" customHeight="1">
      <c r="A44" s="283" t="s">
        <v>149</v>
      </c>
      <c r="B44" s="315"/>
      <c r="C44" s="234" t="s">
        <v>223</v>
      </c>
      <c r="D44" s="348">
        <v>1</v>
      </c>
      <c r="E44" s="287" t="s">
        <v>7</v>
      </c>
      <c r="F44" s="178">
        <v>0</v>
      </c>
      <c r="G44" s="178">
        <f t="shared" ref="G44" si="35">F44*D44</f>
        <v>0</v>
      </c>
      <c r="H44" s="178">
        <v>0</v>
      </c>
      <c r="I44" s="178">
        <f t="shared" ref="I44" si="36">H44*D44</f>
        <v>0</v>
      </c>
      <c r="J44" s="178">
        <f t="shared" ref="J44" si="37">I44+G44</f>
        <v>0</v>
      </c>
      <c r="K44" s="353"/>
      <c r="L44" s="353"/>
      <c r="M44" s="140"/>
      <c r="N44" s="153"/>
      <c r="O44" s="153"/>
      <c r="P44" s="160">
        <f t="shared" si="3"/>
        <v>0</v>
      </c>
      <c r="Q44" s="160">
        <f t="shared" si="4"/>
        <v>0</v>
      </c>
      <c r="R44" s="140"/>
      <c r="S44" s="47"/>
      <c r="T44" s="47"/>
      <c r="U44" s="47"/>
      <c r="V44" s="47"/>
      <c r="W44" s="47"/>
      <c r="X44" s="47"/>
      <c r="Y44" s="47"/>
      <c r="Z44" s="47"/>
      <c r="AA44" s="47"/>
      <c r="AB44" s="47"/>
      <c r="AC44" s="47"/>
      <c r="AD44" s="47"/>
      <c r="AE44" s="47"/>
    </row>
    <row r="45" spans="1:31" s="43" customFormat="1" ht="22.5" customHeight="1">
      <c r="A45" s="320"/>
      <c r="B45" s="320"/>
      <c r="C45" s="321" t="s">
        <v>224</v>
      </c>
      <c r="D45" s="322"/>
      <c r="E45" s="322"/>
      <c r="F45" s="322"/>
      <c r="G45" s="322"/>
      <c r="H45" s="322"/>
      <c r="I45" s="322"/>
      <c r="J45" s="322"/>
      <c r="K45" s="322"/>
      <c r="L45" s="322"/>
      <c r="N45" s="149"/>
      <c r="O45" s="149"/>
    </row>
    <row r="46" spans="1:31" ht="11.25" customHeight="1">
      <c r="A46" s="397"/>
      <c r="B46" s="397"/>
      <c r="C46" s="397"/>
      <c r="D46" s="397"/>
      <c r="E46" s="397"/>
      <c r="F46" s="397"/>
      <c r="G46" s="397"/>
      <c r="H46" s="397"/>
      <c r="I46" s="397"/>
      <c r="J46" s="397"/>
      <c r="K46" s="354"/>
      <c r="L46" s="354"/>
      <c r="M46" s="141"/>
      <c r="N46" s="154"/>
      <c r="O46" s="154"/>
      <c r="P46" s="141"/>
      <c r="Q46" s="141"/>
      <c r="R46" s="141"/>
    </row>
    <row r="47" spans="1:31" ht="22.5" customHeight="1">
      <c r="A47" s="355"/>
      <c r="B47" s="355"/>
      <c r="C47" s="356" t="s">
        <v>225</v>
      </c>
      <c r="D47" s="356"/>
      <c r="E47" s="357"/>
      <c r="F47" s="241"/>
      <c r="G47" s="242">
        <f>SUM(G5:G44)</f>
        <v>2817171.36</v>
      </c>
      <c r="H47" s="242"/>
      <c r="I47" s="242">
        <f t="shared" ref="I47:J47" si="38">SUM(I5:I44)</f>
        <v>215505.96000000002</v>
      </c>
      <c r="J47" s="242">
        <f t="shared" si="38"/>
        <v>3032677.3200000003</v>
      </c>
      <c r="K47" s="242"/>
      <c r="L47" s="357"/>
      <c r="M47" s="46"/>
      <c r="N47" s="155"/>
      <c r="O47" s="155"/>
      <c r="P47" s="46"/>
      <c r="Q47" s="46"/>
      <c r="R47" s="46"/>
    </row>
    <row r="48" spans="1:31">
      <c r="A48" s="49"/>
      <c r="B48" s="49"/>
      <c r="C48" s="44"/>
      <c r="D48" s="50"/>
      <c r="E48" s="51"/>
      <c r="F48" s="51"/>
      <c r="G48" s="52"/>
      <c r="H48" s="52"/>
      <c r="I48" s="39"/>
      <c r="J48" s="50"/>
      <c r="K48" s="50"/>
      <c r="L48" s="50"/>
      <c r="M48" s="39"/>
      <c r="N48" s="156"/>
      <c r="O48" s="152"/>
      <c r="P48" s="47"/>
      <c r="Q48" s="47"/>
      <c r="R48" s="47"/>
    </row>
    <row r="49" spans="1:18">
      <c r="A49" s="49"/>
      <c r="B49" s="49"/>
      <c r="C49" s="44"/>
      <c r="D49" s="50"/>
      <c r="E49" s="51"/>
      <c r="F49" s="51"/>
      <c r="G49" s="52"/>
      <c r="H49" s="52"/>
      <c r="I49" s="39"/>
      <c r="J49" s="39"/>
      <c r="K49" s="39"/>
      <c r="L49" s="39"/>
      <c r="M49" s="39"/>
      <c r="N49" s="157"/>
      <c r="O49" s="157"/>
      <c r="P49" s="47"/>
      <c r="Q49" s="47"/>
      <c r="R49" s="47"/>
    </row>
    <row r="50" spans="1:18">
      <c r="A50" s="44"/>
      <c r="B50" s="44"/>
      <c r="C50" s="44"/>
      <c r="D50" s="53"/>
      <c r="E50" s="39"/>
      <c r="F50" s="39"/>
      <c r="G50" s="39"/>
      <c r="H50" s="39"/>
      <c r="I50" s="39"/>
      <c r="J50" s="50"/>
      <c r="K50" s="50"/>
      <c r="L50" s="50"/>
      <c r="M50" s="39"/>
      <c r="N50" s="157"/>
      <c r="O50" s="157"/>
      <c r="P50" s="47"/>
      <c r="Q50" s="47"/>
      <c r="R50" s="47"/>
    </row>
    <row r="51" spans="1:18">
      <c r="A51" s="49"/>
      <c r="B51" s="49"/>
      <c r="C51" s="44"/>
      <c r="D51" s="50"/>
      <c r="E51" s="51"/>
      <c r="F51" s="51"/>
      <c r="G51" s="52"/>
      <c r="H51" s="52"/>
      <c r="I51" s="39"/>
      <c r="J51" s="50"/>
      <c r="K51" s="50"/>
      <c r="L51" s="50"/>
      <c r="M51" s="39"/>
      <c r="N51" s="157"/>
      <c r="O51" s="157"/>
      <c r="P51" s="47"/>
      <c r="Q51" s="47"/>
      <c r="R51" s="47"/>
    </row>
    <row r="52" spans="1:18">
      <c r="A52" s="49"/>
      <c r="B52" s="49"/>
      <c r="C52" s="44"/>
      <c r="D52" s="50"/>
      <c r="E52" s="51"/>
      <c r="F52" s="51"/>
      <c r="G52" s="52"/>
      <c r="H52" s="52"/>
      <c r="I52" s="39"/>
      <c r="J52" s="50"/>
      <c r="K52" s="50"/>
      <c r="L52" s="50"/>
      <c r="M52" s="39"/>
      <c r="N52" s="157"/>
      <c r="O52" s="157"/>
      <c r="P52" s="47"/>
      <c r="Q52" s="47"/>
      <c r="R52" s="47"/>
    </row>
    <row r="53" spans="1:18">
      <c r="A53" s="49"/>
      <c r="B53" s="49"/>
      <c r="C53" s="44"/>
      <c r="D53" s="50"/>
      <c r="E53" s="51"/>
      <c r="F53" s="51"/>
      <c r="G53" s="52"/>
      <c r="H53" s="52"/>
      <c r="I53" s="39"/>
      <c r="J53" s="50"/>
      <c r="K53" s="50"/>
      <c r="L53" s="50"/>
      <c r="M53" s="39"/>
      <c r="N53" s="157"/>
      <c r="O53" s="157"/>
      <c r="P53" s="47"/>
      <c r="Q53" s="47"/>
      <c r="R53" s="47"/>
    </row>
    <row r="54" spans="1:18">
      <c r="A54" s="49"/>
      <c r="B54" s="49"/>
      <c r="C54" s="44"/>
      <c r="D54" s="50"/>
      <c r="E54" s="51"/>
      <c r="F54" s="51"/>
      <c r="G54" s="52"/>
      <c r="H54" s="52"/>
      <c r="I54" s="39"/>
      <c r="J54" s="50"/>
      <c r="K54" s="50"/>
      <c r="L54" s="50"/>
      <c r="M54" s="39"/>
      <c r="N54" s="157"/>
      <c r="O54" s="157"/>
      <c r="P54" s="47"/>
      <c r="Q54" s="47"/>
      <c r="R54" s="47"/>
    </row>
    <row r="55" spans="1:18">
      <c r="A55" s="49"/>
      <c r="B55" s="49"/>
      <c r="C55" s="44"/>
      <c r="D55" s="50"/>
      <c r="E55" s="51"/>
      <c r="F55" s="51"/>
      <c r="G55" s="52"/>
      <c r="H55" s="52"/>
      <c r="I55" s="39"/>
      <c r="N55" s="157"/>
      <c r="O55" s="157"/>
    </row>
    <row r="56" spans="1:18">
      <c r="N56" s="157"/>
      <c r="O56" s="157"/>
    </row>
    <row r="57" spans="1:18">
      <c r="N57" s="157"/>
      <c r="O57" s="157"/>
    </row>
    <row r="58" spans="1:18">
      <c r="N58" s="157"/>
      <c r="O58" s="157"/>
    </row>
    <row r="59" spans="1:18">
      <c r="N59" s="157"/>
      <c r="O59" s="157"/>
    </row>
    <row r="60" spans="1:18">
      <c r="N60" s="157"/>
      <c r="O60" s="157"/>
    </row>
    <row r="61" spans="1:18">
      <c r="N61" s="157"/>
      <c r="O61" s="157"/>
    </row>
    <row r="62" spans="1:18">
      <c r="N62" s="157"/>
      <c r="O62" s="157"/>
    </row>
    <row r="63" spans="1:18">
      <c r="N63" s="157"/>
      <c r="O63" s="157"/>
    </row>
    <row r="64" spans="1:18">
      <c r="N64" s="157"/>
      <c r="O64" s="157"/>
    </row>
    <row r="65" spans="14:15">
      <c r="N65" s="157"/>
      <c r="O65" s="157"/>
    </row>
    <row r="66" spans="14:15">
      <c r="N66" s="157"/>
      <c r="O66" s="157"/>
    </row>
  </sheetData>
  <mergeCells count="10">
    <mergeCell ref="A1:L1"/>
    <mergeCell ref="K2:K4"/>
    <mergeCell ref="L2:L4"/>
    <mergeCell ref="A46:J46"/>
    <mergeCell ref="K6:K8"/>
    <mergeCell ref="L6:L8"/>
    <mergeCell ref="K10:K11"/>
    <mergeCell ref="L10:L11"/>
    <mergeCell ref="K14:K15"/>
    <mergeCell ref="L14:L15"/>
  </mergeCells>
  <printOptions horizontalCentered="1" gridLinesSet="0"/>
  <pageMargins left="0.5" right="0.5" top="1.07" bottom="0.96" header="0.3" footer="0.3"/>
  <pageSetup paperSize="9" scale="72"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2" max="11" man="1"/>
    <brk id="34" max="11"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Grand Summary</vt:lpstr>
      <vt:lpstr>HVAC</vt:lpstr>
      <vt:lpstr>Comparison</vt:lpstr>
      <vt:lpstr>FIRE</vt:lpstr>
      <vt:lpstr>PLUMBING</vt:lpstr>
      <vt:lpstr>Comparison!Print_Area</vt:lpstr>
      <vt:lpstr>FIRE!Print_Area</vt:lpstr>
      <vt:lpstr>'Grand Summary'!Print_Area</vt:lpstr>
      <vt:lpstr>HVAC!Print_Area</vt:lpstr>
      <vt:lpstr>PLUMBING!Print_Area</vt:lpstr>
      <vt:lpstr>Comparison!Print_Titles</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2024-05-24T11:30:28Z</dcterms:modified>
</cp:coreProperties>
</file>