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C5278944-70C4-4F64-9595-E462F01E4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" sheetId="2" r:id="rId1"/>
  </sheets>
  <definedNames>
    <definedName name="_xlnm.Print_Area" localSheetId="0">HVAC!$A$1:$H$56</definedName>
    <definedName name="_xlnm.Print_Titles" localSheetId="0">HVAC!$23:$23</definedName>
  </definedNames>
  <calcPr calcId="181029"/>
</workbook>
</file>

<file path=xl/calcChain.xml><?xml version="1.0" encoding="utf-8"?>
<calcChain xmlns="http://schemas.openxmlformats.org/spreadsheetml/2006/main">
  <c r="H63" i="2" l="1"/>
  <c r="H61" i="2"/>
  <c r="H60" i="2"/>
  <c r="H59" i="2"/>
  <c r="H58" i="2"/>
  <c r="H57" i="2"/>
  <c r="H34" i="2" l="1"/>
  <c r="G34" i="2"/>
  <c r="H33" i="2"/>
  <c r="G33" i="2"/>
  <c r="H31" i="2"/>
  <c r="G31" i="2"/>
  <c r="H30" i="2"/>
  <c r="G30" i="2"/>
  <c r="H29" i="2"/>
  <c r="G29" i="2"/>
  <c r="H25" i="2"/>
  <c r="G25" i="2"/>
  <c r="G28" i="2" l="1"/>
  <c r="H28" i="2"/>
  <c r="G32" i="2"/>
  <c r="H32" i="2"/>
  <c r="H27" i="2" l="1"/>
  <c r="G27" i="2"/>
  <c r="H44" i="2"/>
  <c r="G44" i="2"/>
  <c r="G26" i="2" l="1"/>
  <c r="H26" i="2"/>
  <c r="H43" i="2"/>
  <c r="G43" i="2"/>
  <c r="G24" i="2"/>
  <c r="H24" i="2"/>
  <c r="G36" i="2" l="1"/>
  <c r="H35" i="2"/>
  <c r="G46" i="2"/>
  <c r="G48" i="2" s="1"/>
  <c r="H46" i="2"/>
  <c r="H47" i="2" s="1"/>
  <c r="H48" i="2" s="1"/>
  <c r="I34" i="2" l="1"/>
  <c r="H49" i="2"/>
  <c r="H36" i="2"/>
  <c r="H37" i="2" s="1"/>
</calcChain>
</file>

<file path=xl/sharedStrings.xml><?xml version="1.0" encoding="utf-8"?>
<sst xmlns="http://schemas.openxmlformats.org/spreadsheetml/2006/main" count="66" uniqueCount="46">
  <si>
    <t>S. #</t>
  </si>
  <si>
    <t>Description</t>
  </si>
  <si>
    <t>Unit</t>
  </si>
  <si>
    <t>Qty</t>
  </si>
  <si>
    <t>For PIONEER SERVICES</t>
  </si>
  <si>
    <t>Material Rate</t>
  </si>
  <si>
    <t>Labour Rate</t>
  </si>
  <si>
    <t>NTN 4312149-7</t>
  </si>
  <si>
    <t>Total Amount Rs</t>
  </si>
  <si>
    <t>Nos</t>
  </si>
  <si>
    <t>Date</t>
  </si>
  <si>
    <t>Grand Total Amount Rs</t>
  </si>
  <si>
    <t xml:space="preserve"> Total after SRB </t>
  </si>
  <si>
    <t>SRB 13% on Labour</t>
  </si>
  <si>
    <t>Note: Bill will be charged on actual measurment.</t>
  </si>
  <si>
    <t>Attn: Mr. Shujaat Ali</t>
  </si>
  <si>
    <t>OPTION 1</t>
  </si>
  <si>
    <t>Labour Amount</t>
  </si>
  <si>
    <t>OPTION 2</t>
  </si>
  <si>
    <t>Material Amount</t>
  </si>
  <si>
    <t>Supply &amp; Installation of VFD
ATV 212 HO75 N4-7.5 KW IP21 (SCHNIDER)</t>
  </si>
  <si>
    <t>Supply &amp; Installation of VFD
ATV 212 HD22 N4-22 KW IP21 (SCHNIDER)</t>
  </si>
  <si>
    <t>002</t>
  </si>
  <si>
    <t>SFT</t>
  </si>
  <si>
    <t>Job</t>
  </si>
  <si>
    <t>Removal of power supply and existing cabinet type exhuast fans from basement area.</t>
  </si>
  <si>
    <t>Supply &amp; Installation of hangers &amp; supports for equipment and G.I ducts.</t>
  </si>
  <si>
    <t>Painting and tagging of equipment.</t>
  </si>
  <si>
    <t>Supply and installation of flexible duct connector</t>
  </si>
  <si>
    <t>Core Cuttings with Hilti for frehs air .</t>
  </si>
  <si>
    <t>Supply &amp; Installation of Axial fans with related fittings such as nut bolts, rawal bolt gasket etc.</t>
  </si>
  <si>
    <t>Supply &amp; Installation of Machine made G.I Sheet metal duct with nut bolts, rawal bolt gasket etc.</t>
  </si>
  <si>
    <t>Supply and installation of eye bolic diffuser 6" Dia</t>
  </si>
  <si>
    <t>Providing and installation of wire with angle frame for fresh air / exhaust air.</t>
  </si>
  <si>
    <t>Testing and commissioning of fresh / exhaust air fans</t>
  </si>
  <si>
    <t>Supply and installation of Ventilation system at basement Bank Al-Falah Head Office Karachi.</t>
  </si>
  <si>
    <t>SST 15% on Labour</t>
  </si>
  <si>
    <t>23 Oct 2024</t>
  </si>
  <si>
    <t>Invoice #</t>
  </si>
  <si>
    <t>INVOICE</t>
  </si>
  <si>
    <t>Note: Electrical work not included in the scope.</t>
  </si>
  <si>
    <t>M/S Bank Al Falah Limited</t>
  </si>
  <si>
    <t>Tax on mat</t>
  </si>
  <si>
    <t>Tax on Lab</t>
  </si>
  <si>
    <t>Less 5/118% on material amount due to Unregistered'</t>
  </si>
  <si>
    <t>Les SST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</si>
</sst>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9" fontId="3" fillId="0" borderId="0" xfId="0" applyNumberFormat="1" applyFont="1" applyAlignment="1">
      <alignment horizontal="right" vertical="center"/>
    </xf>
    <xf numFmtId="165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65" fontId="9" fillId="0" borderId="0" xfId="1" applyNumberFormat="1" applyFont="1"/>
    <xf numFmtId="0" fontId="11" fillId="0" borderId="1" xfId="0" applyFont="1" applyBorder="1" applyAlignment="1">
      <alignment horizontal="center" vertical="center"/>
    </xf>
    <xf numFmtId="165" fontId="11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5" fontId="10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5" fontId="5" fillId="0" borderId="0" xfId="1" applyNumberFormat="1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165" fontId="10" fillId="0" borderId="6" xfId="1" applyNumberFormat="1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165" fontId="11" fillId="0" borderId="8" xfId="1" applyNumberFormat="1" applyFont="1" applyBorder="1" applyAlignment="1">
      <alignment horizontal="center" vertical="center"/>
    </xf>
    <xf numFmtId="165" fontId="11" fillId="0" borderId="9" xfId="1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/>
    </xf>
    <xf numFmtId="165" fontId="11" fillId="0" borderId="12" xfId="1" applyNumberFormat="1" applyFont="1" applyBorder="1" applyAlignment="1">
      <alignment horizontal="center" vertical="center"/>
    </xf>
    <xf numFmtId="165" fontId="11" fillId="0" borderId="13" xfId="1" applyNumberFormat="1" applyFont="1" applyBorder="1" applyAlignment="1">
      <alignment horizontal="center" vertical="center" wrapText="1"/>
    </xf>
    <xf numFmtId="165" fontId="10" fillId="0" borderId="8" xfId="0" applyNumberFormat="1" applyFont="1" applyBorder="1" applyAlignment="1">
      <alignment vertical="center"/>
    </xf>
    <xf numFmtId="165" fontId="10" fillId="0" borderId="9" xfId="0" applyNumberFormat="1" applyFont="1" applyBorder="1" applyAlignment="1">
      <alignment vertical="center"/>
    </xf>
    <xf numFmtId="165" fontId="10" fillId="0" borderId="10" xfId="0" applyNumberFormat="1" applyFont="1" applyBorder="1" applyAlignment="1">
      <alignment vertical="center"/>
    </xf>
    <xf numFmtId="165" fontId="10" fillId="0" borderId="21" xfId="0" applyNumberFormat="1" applyFont="1" applyBorder="1" applyAlignment="1">
      <alignment vertical="center"/>
    </xf>
    <xf numFmtId="165" fontId="10" fillId="0" borderId="22" xfId="0" applyNumberFormat="1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6" fillId="0" borderId="26" xfId="0" applyNumberFormat="1" applyFont="1" applyBorder="1" applyAlignment="1">
      <alignment vertical="center"/>
    </xf>
    <xf numFmtId="165" fontId="6" fillId="0" borderId="27" xfId="0" applyNumberFormat="1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0" fillId="0" borderId="9" xfId="1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165" fontId="10" fillId="0" borderId="30" xfId="1" applyNumberFormat="1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165" fontId="5" fillId="0" borderId="0" xfId="1" applyNumberFormat="1" applyFont="1"/>
    <xf numFmtId="9" fontId="5" fillId="0" borderId="0" xfId="0" applyNumberFormat="1" applyFont="1"/>
    <xf numFmtId="165" fontId="5" fillId="0" borderId="0" xfId="0" applyNumberFormat="1" applyFont="1"/>
    <xf numFmtId="165" fontId="10" fillId="0" borderId="32" xfId="0" applyNumberFormat="1" applyFont="1" applyBorder="1" applyAlignment="1">
      <alignment vertical="center"/>
    </xf>
    <xf numFmtId="165" fontId="6" fillId="0" borderId="31" xfId="0" applyNumberFormat="1" applyFont="1" applyBorder="1" applyAlignment="1">
      <alignment vertical="center"/>
    </xf>
    <xf numFmtId="14" fontId="1" fillId="0" borderId="1" xfId="1" quotePrefix="1" applyNumberFormat="1" applyFont="1" applyBorder="1" applyAlignment="1">
      <alignment horizontal="right" vertical="center"/>
    </xf>
    <xf numFmtId="165" fontId="1" fillId="0" borderId="1" xfId="1" quotePrefix="1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0" fillId="0" borderId="14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10" fillId="0" borderId="16" xfId="0" applyFont="1" applyBorder="1" applyAlignment="1">
      <alignment horizontal="right" vertical="center"/>
    </xf>
    <xf numFmtId="0" fontId="10" fillId="0" borderId="17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0" fillId="0" borderId="18" xfId="0" applyFont="1" applyBorder="1" applyAlignment="1">
      <alignment horizontal="right" vertical="center"/>
    </xf>
    <xf numFmtId="0" fontId="10" fillId="0" borderId="19" xfId="0" applyFont="1" applyBorder="1" applyAlignment="1">
      <alignment horizontal="right" vertical="center"/>
    </xf>
    <xf numFmtId="0" fontId="10" fillId="0" borderId="20" xfId="0" applyFont="1" applyBorder="1" applyAlignment="1">
      <alignment horizontal="right" vertical="center"/>
    </xf>
    <xf numFmtId="0" fontId="10" fillId="0" borderId="23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3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123825</xdr:colOff>
      <xdr:row>49</xdr:row>
      <xdr:rowOff>42864</xdr:rowOff>
    </xdr:from>
    <xdr:to>
      <xdr:col>14</xdr:col>
      <xdr:colOff>767145</xdr:colOff>
      <xdr:row>53</xdr:row>
      <xdr:rowOff>122239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975FA-2295-4CE7-B048-5C22A0008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1763" y="8686802"/>
          <a:ext cx="643320" cy="595312"/>
        </a:xfrm>
        <a:prstGeom prst="rect">
          <a:avLst/>
        </a:prstGeom>
      </xdr:spPr>
    </xdr:pic>
    <xdr:clientData/>
  </xdr:twoCellAnchor>
  <xdr:twoCellAnchor>
    <xdr:from>
      <xdr:col>11</xdr:col>
      <xdr:colOff>219070</xdr:colOff>
      <xdr:row>3</xdr:row>
      <xdr:rowOff>16453</xdr:rowOff>
    </xdr:from>
    <xdr:to>
      <xdr:col>19</xdr:col>
      <xdr:colOff>92070</xdr:colOff>
      <xdr:row>5</xdr:row>
      <xdr:rowOff>142876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DF851569-A014-44C6-9148-396A42200D3B}"/>
            </a:ext>
          </a:extLst>
        </xdr:cNvPr>
        <xdr:cNvSpPr txBox="1">
          <a:spLocks noChangeArrowheads="1"/>
        </xdr:cNvSpPr>
      </xdr:nvSpPr>
      <xdr:spPr bwMode="auto">
        <a:xfrm>
          <a:off x="9513883" y="730828"/>
          <a:ext cx="5603875" cy="58679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952501</xdr:colOff>
      <xdr:row>2</xdr:row>
      <xdr:rowOff>127001</xdr:rowOff>
    </xdr:from>
    <xdr:to>
      <xdr:col>11</xdr:col>
      <xdr:colOff>266697</xdr:colOff>
      <xdr:row>5</xdr:row>
      <xdr:rowOff>178159</xdr:rowOff>
    </xdr:to>
    <xdr:pic>
      <xdr:nvPicPr>
        <xdr:cNvPr id="6" name="Picture 68">
          <a:extLst>
            <a:ext uri="{FF2B5EF4-FFF2-40B4-BE49-F238E27FC236}">
              <a16:creationId xmlns:a16="http://schemas.microsoft.com/office/drawing/2014/main" id="{73771958-64D6-47E5-9919-724ED9A24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51876" y="603251"/>
          <a:ext cx="909634" cy="7496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63"/>
  <sheetViews>
    <sheetView tabSelected="1" topLeftCell="A34" zoomScale="120" zoomScaleNormal="120" zoomScaleSheetLayoutView="120" workbookViewId="0">
      <selection activeCell="J59" sqref="J59"/>
    </sheetView>
  </sheetViews>
  <sheetFormatPr defaultColWidth="8.85546875" defaultRowHeight="18.75" x14ac:dyDescent="0.3"/>
  <cols>
    <col min="1" max="1" width="4.28515625" style="3" bestFit="1" customWidth="1"/>
    <col min="2" max="2" width="39.42578125" style="1" customWidth="1"/>
    <col min="3" max="3" width="5.7109375" style="3" customWidth="1"/>
    <col min="4" max="4" width="5.42578125" style="3" bestFit="1" customWidth="1"/>
    <col min="5" max="5" width="9.28515625" style="3" customWidth="1"/>
    <col min="6" max="6" width="9.7109375" style="3" customWidth="1"/>
    <col min="7" max="7" width="11.42578125" style="3" customWidth="1"/>
    <col min="8" max="8" width="15.42578125" style="2" customWidth="1"/>
    <col min="9" max="9" width="16" style="1" bestFit="1" customWidth="1"/>
    <col min="10" max="10" width="14.5703125" style="1" bestFit="1" customWidth="1"/>
    <col min="11" max="11" width="9.42578125" style="1" bestFit="1" customWidth="1"/>
    <col min="12" max="12" width="8.85546875" style="1"/>
    <col min="13" max="13" width="14.5703125" style="1" bestFit="1" customWidth="1"/>
    <col min="14" max="14" width="8.85546875" style="1"/>
    <col min="15" max="15" width="14.5703125" style="1" bestFit="1" customWidth="1"/>
    <col min="16" max="16" width="8.85546875" style="1"/>
    <col min="17" max="18" width="10.85546875" style="1" bestFit="1" customWidth="1"/>
    <col min="19" max="16384" width="8.85546875" style="1"/>
  </cols>
  <sheetData>
    <row r="4" spans="1:8" ht="18" customHeight="1" x14ac:dyDescent="0.3"/>
    <row r="5" spans="1:8" ht="18" customHeight="1" x14ac:dyDescent="0.3"/>
    <row r="6" spans="1:8" ht="18" customHeight="1" x14ac:dyDescent="0.3"/>
    <row r="7" spans="1:8" ht="18" customHeight="1" x14ac:dyDescent="0.3"/>
    <row r="8" spans="1:8" ht="18" customHeight="1" x14ac:dyDescent="0.3">
      <c r="A8" s="72" t="s">
        <v>41</v>
      </c>
      <c r="B8" s="72"/>
      <c r="C8" s="72"/>
    </row>
    <row r="9" spans="1:8" s="26" customFormat="1" x14ac:dyDescent="0.3">
      <c r="A9" s="22"/>
      <c r="B9" s="23"/>
      <c r="C9" s="24"/>
      <c r="D9" s="24"/>
      <c r="E9" s="25"/>
      <c r="F9" s="31"/>
      <c r="G9" s="30" t="s">
        <v>10</v>
      </c>
      <c r="H9" s="70" t="s">
        <v>37</v>
      </c>
    </row>
    <row r="10" spans="1:8" s="26" customFormat="1" ht="15.75" x14ac:dyDescent="0.25">
      <c r="A10" s="94"/>
      <c r="B10" s="94"/>
      <c r="C10" s="27"/>
      <c r="D10" s="24"/>
      <c r="F10" s="31"/>
      <c r="G10" s="30" t="s">
        <v>38</v>
      </c>
      <c r="H10" s="71" t="s">
        <v>22</v>
      </c>
    </row>
    <row r="11" spans="1:8" ht="9" customHeight="1" x14ac:dyDescent="0.3">
      <c r="A11" s="11"/>
      <c r="B11" s="11"/>
      <c r="D11" s="28"/>
      <c r="E11" s="1"/>
      <c r="F11" s="20"/>
      <c r="G11" s="20"/>
      <c r="H11" s="29"/>
    </row>
    <row r="12" spans="1:8" ht="21" x14ac:dyDescent="0.3">
      <c r="A12" s="95" t="s">
        <v>15</v>
      </c>
      <c r="B12" s="95"/>
      <c r="C12" s="95"/>
      <c r="D12" s="95"/>
      <c r="E12" s="95"/>
      <c r="F12" s="95"/>
      <c r="G12" s="95"/>
      <c r="H12" s="95"/>
    </row>
    <row r="13" spans="1:8" ht="0.75" customHeight="1" x14ac:dyDescent="0.3">
      <c r="A13" s="75"/>
      <c r="B13" s="75"/>
      <c r="H13" s="1"/>
    </row>
    <row r="14" spans="1:8" ht="18" hidden="1" customHeight="1" x14ac:dyDescent="0.3">
      <c r="A14" s="11"/>
      <c r="B14" s="11"/>
      <c r="G14" s="76" t="s">
        <v>7</v>
      </c>
      <c r="H14" s="76"/>
    </row>
    <row r="15" spans="1:8" ht="3" customHeight="1" x14ac:dyDescent="0.3">
      <c r="A15" s="12"/>
      <c r="B15" s="12"/>
      <c r="C15" s="12"/>
      <c r="D15" s="12"/>
      <c r="E15" s="12"/>
      <c r="F15" s="12"/>
      <c r="G15" s="12"/>
      <c r="H15" s="12"/>
    </row>
    <row r="16" spans="1:8" ht="23.25" x14ac:dyDescent="0.3">
      <c r="A16" s="77" t="s">
        <v>39</v>
      </c>
      <c r="B16" s="77"/>
      <c r="C16" s="77"/>
      <c r="D16" s="77"/>
      <c r="E16" s="77"/>
      <c r="F16" s="77"/>
      <c r="G16" s="77"/>
      <c r="H16" s="77"/>
    </row>
    <row r="17" spans="1:9" ht="6" hidden="1" customHeight="1" x14ac:dyDescent="0.3">
      <c r="A17" s="7"/>
      <c r="B17" s="7"/>
      <c r="C17" s="7"/>
      <c r="D17" s="7"/>
      <c r="E17" s="7"/>
      <c r="F17" s="7"/>
      <c r="G17" s="7"/>
      <c r="H17" s="7"/>
    </row>
    <row r="18" spans="1:9" ht="13.5" customHeight="1" x14ac:dyDescent="0.3">
      <c r="A18" s="78" t="s">
        <v>35</v>
      </c>
      <c r="B18" s="78"/>
      <c r="C18" s="78"/>
      <c r="D18" s="78"/>
      <c r="E18" s="78"/>
      <c r="F18" s="78"/>
      <c r="G18" s="78"/>
      <c r="H18" s="78"/>
    </row>
    <row r="19" spans="1:9" ht="20.25" customHeight="1" x14ac:dyDescent="0.3">
      <c r="A19" s="78"/>
      <c r="B19" s="78"/>
      <c r="C19" s="78"/>
      <c r="D19" s="78"/>
      <c r="E19" s="78"/>
      <c r="F19" s="78"/>
      <c r="G19" s="78"/>
      <c r="H19" s="78"/>
    </row>
    <row r="20" spans="1:9" ht="22.5" hidden="1" customHeight="1" x14ac:dyDescent="0.35">
      <c r="A20" s="4"/>
      <c r="B20" s="5"/>
      <c r="C20" s="4"/>
      <c r="D20" s="4"/>
      <c r="E20" s="4"/>
      <c r="F20" s="4"/>
      <c r="G20" s="4"/>
      <c r="H20" s="6"/>
    </row>
    <row r="21" spans="1:9" ht="23.25" hidden="1" x14ac:dyDescent="0.3">
      <c r="A21" s="77" t="s">
        <v>16</v>
      </c>
      <c r="B21" s="77"/>
      <c r="C21" s="77"/>
      <c r="D21" s="77"/>
      <c r="E21" s="77"/>
      <c r="F21" s="77"/>
      <c r="G21" s="77"/>
      <c r="H21" s="77"/>
    </row>
    <row r="22" spans="1:9" ht="9" customHeight="1" thickBot="1" x14ac:dyDescent="0.35">
      <c r="A22" s="7"/>
      <c r="B22" s="7"/>
      <c r="C22" s="7"/>
      <c r="D22" s="7"/>
      <c r="E22" s="7"/>
      <c r="F22" s="7"/>
      <c r="G22" s="7"/>
      <c r="H22" s="7"/>
    </row>
    <row r="23" spans="1:9" ht="30" x14ac:dyDescent="0.3">
      <c r="A23" s="60" t="s">
        <v>0</v>
      </c>
      <c r="B23" s="61" t="s">
        <v>1</v>
      </c>
      <c r="C23" s="61" t="s">
        <v>2</v>
      </c>
      <c r="D23" s="61" t="s">
        <v>3</v>
      </c>
      <c r="E23" s="62" t="s">
        <v>5</v>
      </c>
      <c r="F23" s="62" t="s">
        <v>6</v>
      </c>
      <c r="G23" s="62" t="s">
        <v>19</v>
      </c>
      <c r="H23" s="63" t="s">
        <v>17</v>
      </c>
    </row>
    <row r="24" spans="1:9" ht="45" x14ac:dyDescent="0.3">
      <c r="A24" s="18">
        <v>1</v>
      </c>
      <c r="B24" s="32" t="s">
        <v>25</v>
      </c>
      <c r="C24" s="18" t="s">
        <v>9</v>
      </c>
      <c r="D24" s="18">
        <v>4</v>
      </c>
      <c r="E24" s="19">
        <v>0</v>
      </c>
      <c r="F24" s="19">
        <v>5000</v>
      </c>
      <c r="G24" s="19">
        <f>E24*D24</f>
        <v>0</v>
      </c>
      <c r="H24" s="64">
        <f>F24*D24</f>
        <v>20000</v>
      </c>
      <c r="I24" s="14"/>
    </row>
    <row r="25" spans="1:9" ht="23.25" customHeight="1" x14ac:dyDescent="0.3">
      <c r="A25" s="18">
        <v>2</v>
      </c>
      <c r="B25" s="32" t="s">
        <v>29</v>
      </c>
      <c r="C25" s="18" t="s">
        <v>9</v>
      </c>
      <c r="D25" s="18">
        <v>4</v>
      </c>
      <c r="E25" s="19">
        <v>0</v>
      </c>
      <c r="F25" s="19">
        <v>25000</v>
      </c>
      <c r="G25" s="19">
        <f>E25*D25</f>
        <v>0</v>
      </c>
      <c r="H25" s="64">
        <f>F25*D25</f>
        <v>100000</v>
      </c>
      <c r="I25" s="14"/>
    </row>
    <row r="26" spans="1:9" ht="45" x14ac:dyDescent="0.3">
      <c r="A26" s="18">
        <v>3</v>
      </c>
      <c r="B26" s="32" t="s">
        <v>30</v>
      </c>
      <c r="C26" s="18" t="s">
        <v>9</v>
      </c>
      <c r="D26" s="18">
        <v>8</v>
      </c>
      <c r="E26" s="19">
        <v>140000</v>
      </c>
      <c r="F26" s="19">
        <v>10000</v>
      </c>
      <c r="G26" s="19">
        <f>E26*D26</f>
        <v>1120000</v>
      </c>
      <c r="H26" s="64">
        <f>F26*D26</f>
        <v>80000</v>
      </c>
    </row>
    <row r="27" spans="1:9" ht="45" x14ac:dyDescent="0.3">
      <c r="A27" s="18">
        <v>4</v>
      </c>
      <c r="B27" s="32" t="s">
        <v>31</v>
      </c>
      <c r="C27" s="18" t="s">
        <v>23</v>
      </c>
      <c r="D27" s="18">
        <v>1758</v>
      </c>
      <c r="E27" s="19">
        <v>450</v>
      </c>
      <c r="F27" s="19">
        <v>80</v>
      </c>
      <c r="G27" s="19">
        <f>E27*D27</f>
        <v>791100</v>
      </c>
      <c r="H27" s="64">
        <f>F27*D27</f>
        <v>140640</v>
      </c>
      <c r="I27" s="14"/>
    </row>
    <row r="28" spans="1:9" ht="30" x14ac:dyDescent="0.3">
      <c r="A28" s="18">
        <v>5</v>
      </c>
      <c r="B28" s="32" t="s">
        <v>26</v>
      </c>
      <c r="C28" s="18" t="s">
        <v>24</v>
      </c>
      <c r="D28" s="18">
        <v>1</v>
      </c>
      <c r="E28" s="19">
        <v>35000</v>
      </c>
      <c r="F28" s="19">
        <v>15000</v>
      </c>
      <c r="G28" s="19">
        <f t="shared" ref="G28:G32" si="0">E28*D28</f>
        <v>35000</v>
      </c>
      <c r="H28" s="64">
        <f t="shared" ref="H28:H32" si="1">F28*D28</f>
        <v>15000</v>
      </c>
      <c r="I28" s="14"/>
    </row>
    <row r="29" spans="1:9" ht="29.25" customHeight="1" x14ac:dyDescent="0.3">
      <c r="A29" s="18">
        <v>6</v>
      </c>
      <c r="B29" s="32" t="s">
        <v>28</v>
      </c>
      <c r="C29" s="18" t="s">
        <v>24</v>
      </c>
      <c r="D29" s="18">
        <v>1</v>
      </c>
      <c r="E29" s="19">
        <v>15000</v>
      </c>
      <c r="F29" s="19">
        <v>7000</v>
      </c>
      <c r="G29" s="19">
        <f t="shared" ref="G29:G31" si="2">E29*D29</f>
        <v>15000</v>
      </c>
      <c r="H29" s="64">
        <f t="shared" ref="H29:H31" si="3">F29*D29</f>
        <v>7000</v>
      </c>
      <c r="I29" s="14"/>
    </row>
    <row r="30" spans="1:9" ht="29.25" customHeight="1" x14ac:dyDescent="0.3">
      <c r="A30" s="18">
        <v>7</v>
      </c>
      <c r="B30" s="32" t="s">
        <v>32</v>
      </c>
      <c r="C30" s="18" t="s">
        <v>9</v>
      </c>
      <c r="D30" s="18">
        <v>0</v>
      </c>
      <c r="E30" s="19">
        <v>12000</v>
      </c>
      <c r="F30" s="19">
        <v>1000</v>
      </c>
      <c r="G30" s="19">
        <f t="shared" si="2"/>
        <v>0</v>
      </c>
      <c r="H30" s="64">
        <f t="shared" si="3"/>
        <v>0</v>
      </c>
      <c r="I30" s="14"/>
    </row>
    <row r="31" spans="1:9" ht="29.25" customHeight="1" x14ac:dyDescent="0.3">
      <c r="A31" s="18">
        <v>8</v>
      </c>
      <c r="B31" s="32" t="s">
        <v>33</v>
      </c>
      <c r="C31" s="18" t="s">
        <v>24</v>
      </c>
      <c r="D31" s="18">
        <v>1</v>
      </c>
      <c r="E31" s="19">
        <v>20000</v>
      </c>
      <c r="F31" s="19">
        <v>20000</v>
      </c>
      <c r="G31" s="19">
        <f t="shared" si="2"/>
        <v>20000</v>
      </c>
      <c r="H31" s="64">
        <f t="shared" si="3"/>
        <v>20000</v>
      </c>
      <c r="I31" s="14"/>
    </row>
    <row r="32" spans="1:9" ht="29.25" customHeight="1" x14ac:dyDescent="0.3">
      <c r="A32" s="18">
        <v>9</v>
      </c>
      <c r="B32" s="32" t="s">
        <v>27</v>
      </c>
      <c r="C32" s="18" t="s">
        <v>24</v>
      </c>
      <c r="D32" s="18">
        <v>1</v>
      </c>
      <c r="E32" s="19">
        <v>15000</v>
      </c>
      <c r="F32" s="19">
        <v>15000</v>
      </c>
      <c r="G32" s="19">
        <f t="shared" si="0"/>
        <v>15000</v>
      </c>
      <c r="H32" s="64">
        <f t="shared" si="1"/>
        <v>15000</v>
      </c>
      <c r="I32" s="14"/>
    </row>
    <row r="33" spans="1:10" ht="29.25" customHeight="1" thickBot="1" x14ac:dyDescent="0.35">
      <c r="A33" s="18">
        <v>10</v>
      </c>
      <c r="B33" s="32" t="s">
        <v>34</v>
      </c>
      <c r="C33" s="18" t="s">
        <v>24</v>
      </c>
      <c r="D33" s="18">
        <v>1</v>
      </c>
      <c r="E33" s="19">
        <v>0</v>
      </c>
      <c r="F33" s="19">
        <v>30000</v>
      </c>
      <c r="G33" s="19">
        <f t="shared" ref="G33" si="4">E33*D33</f>
        <v>0</v>
      </c>
      <c r="H33" s="64">
        <f t="shared" ref="H33" si="5">F33*D33</f>
        <v>30000</v>
      </c>
      <c r="I33" s="14"/>
    </row>
    <row r="34" spans="1:10" ht="19.5" thickTop="1" x14ac:dyDescent="0.3">
      <c r="A34" s="79" t="s">
        <v>8</v>
      </c>
      <c r="B34" s="79"/>
      <c r="C34" s="79"/>
      <c r="D34" s="79"/>
      <c r="E34" s="79"/>
      <c r="F34" s="79"/>
      <c r="G34" s="68">
        <f>SUM(G24:G33)</f>
        <v>1996100</v>
      </c>
      <c r="H34" s="68">
        <f>SUM(H24:H33)</f>
        <v>427640</v>
      </c>
      <c r="I34" s="14">
        <f>H34+G34</f>
        <v>2423740</v>
      </c>
    </row>
    <row r="35" spans="1:10" x14ac:dyDescent="0.3">
      <c r="A35" s="79" t="s">
        <v>36</v>
      </c>
      <c r="B35" s="79"/>
      <c r="C35" s="79"/>
      <c r="D35" s="79"/>
      <c r="E35" s="79"/>
      <c r="F35" s="79"/>
      <c r="G35" s="21">
        <v>0</v>
      </c>
      <c r="H35" s="21">
        <f>H34*15%</f>
        <v>64146</v>
      </c>
      <c r="I35" s="14"/>
    </row>
    <row r="36" spans="1:10" x14ac:dyDescent="0.3">
      <c r="A36" s="79" t="s">
        <v>12</v>
      </c>
      <c r="B36" s="79"/>
      <c r="C36" s="79"/>
      <c r="D36" s="79"/>
      <c r="E36" s="79"/>
      <c r="F36" s="79"/>
      <c r="G36" s="21">
        <f>G35+G34</f>
        <v>1996100</v>
      </c>
      <c r="H36" s="21">
        <f>H35+H34</f>
        <v>491786</v>
      </c>
      <c r="I36" s="14"/>
    </row>
    <row r="37" spans="1:10" ht="19.5" thickBot="1" x14ac:dyDescent="0.35">
      <c r="A37" s="79" t="s">
        <v>11</v>
      </c>
      <c r="B37" s="79"/>
      <c r="C37" s="79"/>
      <c r="D37" s="79"/>
      <c r="E37" s="79"/>
      <c r="F37" s="79"/>
      <c r="G37" s="69"/>
      <c r="H37" s="69">
        <f>H36+G36</f>
        <v>2487886</v>
      </c>
      <c r="I37" s="14"/>
    </row>
    <row r="38" spans="1:10" ht="10.5" hidden="1" customHeight="1" thickBot="1" x14ac:dyDescent="0.35">
      <c r="A38" s="10"/>
      <c r="B38" s="8"/>
      <c r="C38" s="8"/>
      <c r="D38" s="8"/>
      <c r="E38" s="8"/>
      <c r="F38" s="8"/>
      <c r="G38" s="8"/>
      <c r="H38" s="9"/>
      <c r="J38" s="15"/>
    </row>
    <row r="39" spans="1:10" hidden="1" x14ac:dyDescent="0.3">
      <c r="A39" s="80" t="s">
        <v>14</v>
      </c>
      <c r="B39" s="80"/>
      <c r="C39" s="80"/>
      <c r="D39" s="80"/>
      <c r="E39" s="80"/>
      <c r="F39" s="80"/>
      <c r="G39" s="80"/>
      <c r="H39" s="80"/>
      <c r="J39" s="15"/>
    </row>
    <row r="40" spans="1:10" ht="23.25" hidden="1" x14ac:dyDescent="0.3">
      <c r="A40" s="77" t="s">
        <v>18</v>
      </c>
      <c r="B40" s="77"/>
      <c r="C40" s="77"/>
      <c r="D40" s="77"/>
      <c r="E40" s="77"/>
      <c r="F40" s="77"/>
      <c r="G40" s="77"/>
      <c r="H40" s="77"/>
    </row>
    <row r="41" spans="1:10" ht="9" hidden="1" customHeight="1" thickBot="1" x14ac:dyDescent="0.35">
      <c r="A41" s="7"/>
      <c r="B41" s="7"/>
      <c r="C41" s="7"/>
      <c r="D41" s="7"/>
      <c r="E41" s="7"/>
      <c r="F41" s="7"/>
      <c r="G41" s="7"/>
      <c r="H41" s="7"/>
    </row>
    <row r="42" spans="1:10" ht="30.75" hidden="1" thickBot="1" x14ac:dyDescent="0.35">
      <c r="A42" s="33" t="s">
        <v>0</v>
      </c>
      <c r="B42" s="34" t="s">
        <v>1</v>
      </c>
      <c r="C42" s="34" t="s">
        <v>2</v>
      </c>
      <c r="D42" s="34" t="s">
        <v>3</v>
      </c>
      <c r="E42" s="35" t="s">
        <v>5</v>
      </c>
      <c r="F42" s="35" t="s">
        <v>6</v>
      </c>
      <c r="G42" s="35" t="s">
        <v>19</v>
      </c>
      <c r="H42" s="36" t="s">
        <v>17</v>
      </c>
    </row>
    <row r="43" spans="1:10" ht="56.25" hidden="1" customHeight="1" thickBot="1" x14ac:dyDescent="0.35">
      <c r="A43" s="51">
        <v>1</v>
      </c>
      <c r="B43" s="37" t="s">
        <v>20</v>
      </c>
      <c r="C43" s="38" t="s">
        <v>9</v>
      </c>
      <c r="D43" s="38">
        <v>1</v>
      </c>
      <c r="E43" s="39">
        <v>350000</v>
      </c>
      <c r="F43" s="39">
        <v>8000</v>
      </c>
      <c r="G43" s="39">
        <f>E43*D43</f>
        <v>350000</v>
      </c>
      <c r="H43" s="40">
        <f>F43*D43</f>
        <v>8000</v>
      </c>
    </row>
    <row r="44" spans="1:10" ht="48" hidden="1" customHeight="1" x14ac:dyDescent="0.3">
      <c r="A44" s="54">
        <v>2</v>
      </c>
      <c r="B44" s="55" t="s">
        <v>21</v>
      </c>
      <c r="C44" s="56" t="s">
        <v>9</v>
      </c>
      <c r="D44" s="56">
        <v>1</v>
      </c>
      <c r="E44" s="57">
        <v>980000</v>
      </c>
      <c r="F44" s="57">
        <v>15000</v>
      </c>
      <c r="G44" s="57">
        <f>E44*D44</f>
        <v>980000</v>
      </c>
      <c r="H44" s="58">
        <f>F44*D44</f>
        <v>15000</v>
      </c>
    </row>
    <row r="45" spans="1:10" ht="22.5" hidden="1" customHeight="1" thickBot="1" x14ac:dyDescent="0.35">
      <c r="A45" s="41"/>
      <c r="B45" s="42"/>
      <c r="C45" s="43"/>
      <c r="D45" s="43"/>
      <c r="E45" s="44"/>
      <c r="F45" s="44"/>
      <c r="G45" s="44"/>
      <c r="H45" s="45"/>
    </row>
    <row r="46" spans="1:10" hidden="1" x14ac:dyDescent="0.3">
      <c r="A46" s="81" t="s">
        <v>8</v>
      </c>
      <c r="B46" s="82"/>
      <c r="C46" s="82"/>
      <c r="D46" s="82"/>
      <c r="E46" s="82"/>
      <c r="F46" s="83"/>
      <c r="G46" s="46">
        <f>SUM(G43:G45)</f>
        <v>1330000</v>
      </c>
      <c r="H46" s="47">
        <f>SUM(H43:H45)</f>
        <v>23000</v>
      </c>
      <c r="I46" s="14"/>
    </row>
    <row r="47" spans="1:10" hidden="1" x14ac:dyDescent="0.3">
      <c r="A47" s="84" t="s">
        <v>13</v>
      </c>
      <c r="B47" s="85"/>
      <c r="C47" s="85"/>
      <c r="D47" s="85"/>
      <c r="E47" s="85"/>
      <c r="F47" s="86"/>
      <c r="G47" s="21">
        <v>0</v>
      </c>
      <c r="H47" s="48">
        <f>H46*13%</f>
        <v>2990</v>
      </c>
      <c r="I47" s="14"/>
    </row>
    <row r="48" spans="1:10" ht="19.5" hidden="1" thickBot="1" x14ac:dyDescent="0.35">
      <c r="A48" s="87" t="s">
        <v>12</v>
      </c>
      <c r="B48" s="88"/>
      <c r="C48" s="88"/>
      <c r="D48" s="88"/>
      <c r="E48" s="88"/>
      <c r="F48" s="89"/>
      <c r="G48" s="49">
        <f>G47+G46</f>
        <v>1330000</v>
      </c>
      <c r="H48" s="50">
        <f>H47+H46</f>
        <v>25990</v>
      </c>
      <c r="I48" s="14"/>
    </row>
    <row r="49" spans="1:18" ht="19.5" hidden="1" thickBot="1" x14ac:dyDescent="0.35">
      <c r="A49" s="90" t="s">
        <v>11</v>
      </c>
      <c r="B49" s="91"/>
      <c r="C49" s="91"/>
      <c r="D49" s="91"/>
      <c r="E49" s="91"/>
      <c r="F49" s="92"/>
      <c r="G49" s="52"/>
      <c r="H49" s="53">
        <f>H48+G48</f>
        <v>1355990</v>
      </c>
      <c r="I49" s="14"/>
    </row>
    <row r="50" spans="1:18" ht="5.25" customHeight="1" thickTop="1" x14ac:dyDescent="0.3">
      <c r="A50" s="10"/>
      <c r="B50" s="8"/>
      <c r="C50" s="8"/>
      <c r="D50" s="8"/>
      <c r="E50" s="8"/>
      <c r="F50" s="8"/>
      <c r="G50" s="8"/>
      <c r="H50" s="9"/>
      <c r="I50" s="14"/>
    </row>
    <row r="51" spans="1:18" x14ac:dyDescent="0.3">
      <c r="A51" s="93" t="s">
        <v>40</v>
      </c>
      <c r="B51" s="93"/>
      <c r="C51" s="93"/>
      <c r="D51" s="93"/>
      <c r="E51" s="93"/>
      <c r="F51" s="93"/>
      <c r="G51" s="59"/>
      <c r="H51" s="59"/>
      <c r="I51" s="14"/>
    </row>
    <row r="52" spans="1:18" ht="1.5" customHeight="1" x14ac:dyDescent="0.3">
      <c r="A52" s="10"/>
      <c r="B52" s="8"/>
      <c r="C52" s="8"/>
      <c r="D52" s="8"/>
      <c r="E52" s="8"/>
      <c r="F52" s="8"/>
      <c r="G52" s="8"/>
      <c r="H52" s="9"/>
      <c r="J52" s="15"/>
    </row>
    <row r="53" spans="1:18" s="26" customFormat="1" ht="15.75" x14ac:dyDescent="0.25">
      <c r="A53" s="74" t="s">
        <v>4</v>
      </c>
      <c r="B53" s="74"/>
      <c r="C53" s="27"/>
      <c r="D53" s="27"/>
      <c r="E53" s="27"/>
      <c r="F53" s="27"/>
      <c r="G53" s="27"/>
      <c r="H53" s="65"/>
      <c r="I53" s="66"/>
      <c r="J53" s="67"/>
      <c r="M53" s="65"/>
      <c r="Q53" s="67"/>
      <c r="R53" s="67"/>
    </row>
    <row r="54" spans="1:18" x14ac:dyDescent="0.3">
      <c r="F54" s="8"/>
      <c r="G54" s="13"/>
      <c r="H54" s="9"/>
      <c r="M54" s="2"/>
    </row>
    <row r="55" spans="1:18" ht="21" x14ac:dyDescent="0.35">
      <c r="E55" s="73"/>
      <c r="F55" s="73"/>
      <c r="G55" s="73"/>
      <c r="H55" s="17"/>
      <c r="I55" s="16"/>
      <c r="J55" s="14"/>
      <c r="M55" s="2"/>
      <c r="O55" s="2"/>
    </row>
    <row r="56" spans="1:18" x14ac:dyDescent="0.3">
      <c r="M56" s="2"/>
      <c r="O56" s="14"/>
    </row>
    <row r="57" spans="1:18" x14ac:dyDescent="0.3">
      <c r="E57" s="73" t="s">
        <v>42</v>
      </c>
      <c r="F57" s="73"/>
      <c r="G57" s="96">
        <v>5.5E-2</v>
      </c>
      <c r="H57" s="2">
        <f>G36*5.5%</f>
        <v>109785.5</v>
      </c>
      <c r="O57" s="14"/>
    </row>
    <row r="58" spans="1:18" x14ac:dyDescent="0.3">
      <c r="E58" s="73" t="s">
        <v>43</v>
      </c>
      <c r="F58" s="73"/>
      <c r="G58" s="97">
        <v>0.11</v>
      </c>
      <c r="H58" s="2">
        <f>H36*11%</f>
        <v>54096.46</v>
      </c>
      <c r="O58" s="14"/>
    </row>
    <row r="59" spans="1:18" x14ac:dyDescent="0.3">
      <c r="E59" s="98" t="s">
        <v>44</v>
      </c>
      <c r="F59" s="98"/>
      <c r="H59" s="2">
        <f>G36*5/118</f>
        <v>84580.508474576272</v>
      </c>
    </row>
    <row r="60" spans="1:18" x14ac:dyDescent="0.3">
      <c r="E60" s="98" t="s">
        <v>45</v>
      </c>
      <c r="F60" s="98"/>
      <c r="H60" s="2">
        <f>H35*20%</f>
        <v>12829.2</v>
      </c>
    </row>
    <row r="61" spans="1:18" x14ac:dyDescent="0.3">
      <c r="H61" s="2">
        <f>H37-H57-H58-H59-H60</f>
        <v>2226594.3315254236</v>
      </c>
    </row>
    <row r="62" spans="1:18" x14ac:dyDescent="0.3">
      <c r="H62" s="2">
        <v>124391</v>
      </c>
      <c r="I62" s="99"/>
    </row>
    <row r="63" spans="1:18" x14ac:dyDescent="0.3">
      <c r="H63" s="2">
        <f>H61-H62</f>
        <v>2102203.3315254236</v>
      </c>
    </row>
  </sheetData>
  <mergeCells count="25">
    <mergeCell ref="E57:F57"/>
    <mergeCell ref="E58:F58"/>
    <mergeCell ref="E59:F59"/>
    <mergeCell ref="E60:F60"/>
    <mergeCell ref="A10:B10"/>
    <mergeCell ref="A12:H12"/>
    <mergeCell ref="A35:F35"/>
    <mergeCell ref="A36:F36"/>
    <mergeCell ref="A37:F37"/>
    <mergeCell ref="A8:C8"/>
    <mergeCell ref="E55:G55"/>
    <mergeCell ref="A53:B53"/>
    <mergeCell ref="A13:B13"/>
    <mergeCell ref="G14:H14"/>
    <mergeCell ref="A16:H16"/>
    <mergeCell ref="A18:H19"/>
    <mergeCell ref="A34:F34"/>
    <mergeCell ref="A39:H39"/>
    <mergeCell ref="A21:H21"/>
    <mergeCell ref="A40:H40"/>
    <mergeCell ref="A46:F46"/>
    <mergeCell ref="A47:F47"/>
    <mergeCell ref="A48:F48"/>
    <mergeCell ref="A49:F49"/>
    <mergeCell ref="A51:F51"/>
  </mergeCells>
  <printOptions horizontalCentered="1"/>
  <pageMargins left="0" right="0" top="0" bottom="0" header="0.3" footer="0.3"/>
  <pageSetup paperSize="9" orientation="portrait" r:id="rId1"/>
  <rowBreaks count="1" manualBreakCount="1">
    <brk id="56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HVAC</vt:lpstr>
      <vt:lpstr>HVAC!Print_Area</vt:lpstr>
      <vt:lpstr>HVAC!Print_Titles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2024-11-28T07:09:29Z</dcterms:modified>
</cp:coreProperties>
</file>