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7153F372-88AC-4009-B56D-E5F2E07FB71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madina'!$A$2:$O$572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88" i="12" l="1"/>
  <c r="O587" i="12"/>
  <c r="O586" i="12"/>
  <c r="O585" i="12"/>
  <c r="O584" i="12"/>
  <c r="O583" i="12"/>
  <c r="O582" i="12"/>
  <c r="G584" i="12"/>
  <c r="G583" i="12"/>
  <c r="G582" i="12"/>
  <c r="G581" i="12"/>
  <c r="O580" i="12" l="1"/>
  <c r="O581" i="12" s="1"/>
  <c r="G580" i="12"/>
  <c r="O579" i="12"/>
  <c r="O576" i="12" l="1"/>
  <c r="O577" i="12" s="1"/>
  <c r="O578" i="12" s="1"/>
  <c r="O575" i="12"/>
  <c r="O555" i="12" l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53" i="12"/>
  <c r="O554" i="12"/>
  <c r="O543" i="12"/>
  <c r="O544" i="12" s="1"/>
  <c r="O545" i="12" s="1"/>
  <c r="O546" i="12" s="1"/>
  <c r="O547" i="12" s="1"/>
  <c r="O548" i="12" s="1"/>
  <c r="O549" i="12" s="1"/>
  <c r="O550" i="12" s="1"/>
  <c r="O551" i="12" s="1"/>
  <c r="O552" i="12" s="1"/>
  <c r="M545" i="12"/>
  <c r="E525" i="3" l="1"/>
  <c r="F525" i="3" s="1"/>
  <c r="P14" i="12" l="1"/>
  <c r="P13" i="12"/>
  <c r="M526" i="12"/>
  <c r="P15" i="12" l="1"/>
  <c r="K526" i="3"/>
  <c r="K527" i="3" s="1"/>
  <c r="F512" i="3" l="1"/>
  <c r="K512" i="3"/>
  <c r="K511" i="3"/>
  <c r="C510" i="3" l="1"/>
  <c r="E504" i="3"/>
  <c r="F504" i="3" s="1"/>
  <c r="E503" i="3" l="1"/>
  <c r="F503" i="3" s="1"/>
  <c r="E502" i="3" l="1"/>
  <c r="F502" i="3" l="1"/>
  <c r="F533" i="3"/>
  <c r="F534" i="3" s="1"/>
  <c r="H535" i="3" s="1"/>
  <c r="C531" i="3"/>
  <c r="C532" i="3" s="1"/>
  <c r="C535" i="3" s="1"/>
  <c r="C536" i="3" s="1"/>
  <c r="C537" i="3" s="1"/>
  <c r="E528" i="3"/>
  <c r="F528" i="3" s="1"/>
  <c r="E527" i="3"/>
  <c r="F527" i="3" s="1"/>
  <c r="E526" i="3"/>
  <c r="F526" i="3" s="1"/>
  <c r="E524" i="3"/>
  <c r="F524" i="3" s="1"/>
  <c r="E523" i="3"/>
  <c r="E522" i="3"/>
  <c r="F522" i="3" s="1"/>
  <c r="E521" i="3"/>
  <c r="F521" i="3" s="1"/>
  <c r="H532" i="3" l="1"/>
  <c r="H533" i="3" s="1"/>
  <c r="H536" i="3" s="1"/>
  <c r="F523" i="3"/>
  <c r="C533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F505" i="3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N8" i="6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E308" i="3"/>
  <c r="F308" i="3" s="1"/>
  <c r="E307" i="3" l="1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<sst xmlns="http://schemas.openxmlformats.org/spreadsheetml/2006/main" count="10927" uniqueCount="8460">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</sst>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63" workbookViewId="0">
      <selection activeCell="A1674" sqref="A167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4"/>
      <c r="B2303" s="63" t="s">
        <v>6193</v>
      </c>
      <c r="C2303" s="241"/>
      <c r="D2303" s="289"/>
      <c r="E2303" s="200"/>
    </row>
    <row r="2304" spans="1:5" ht="20.25" customHeight="1" x14ac:dyDescent="0.3">
      <c r="A2304" s="75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6" t="s">
        <v>6516</v>
      </c>
      <c r="E2443" s="75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7" t="s">
        <v>6524</v>
      </c>
      <c r="C2446" s="75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8" t="s">
        <v>8123</v>
      </c>
      <c r="C2687" s="758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5"/>
  <sheetViews>
    <sheetView tabSelected="1" zoomScaleNormal="100" workbookViewId="0">
      <pane ySplit="2" topLeftCell="A572" activePane="bottomLeft" state="frozen"/>
      <selection pane="bottomLeft" activeCell="O588" sqref="I573:O588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85424991.849999994</v>
      </c>
      <c r="Q4" s="373">
        <f>P4+P5</f>
        <v>177570876.53999999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SUM(M93:M1909)</f>
        <v>92145884.689999998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132356609.84999999</v>
      </c>
      <c r="Q8" s="9">
        <f>SUM(M:M)</f>
        <v>115832889.02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118301436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781991.15000000596</v>
      </c>
      <c r="Q11" s="373">
        <f>Q9-Q8</f>
        <v>2468546.9800000042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SUM(N262:N26500)</f>
        <v>55842860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104646622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88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8391</v>
      </c>
      <c r="K546" s="739" t="s">
        <v>7985</v>
      </c>
      <c r="L546" s="719" t="s">
        <v>8392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8394</v>
      </c>
      <c r="K547" s="739" t="s">
        <v>7985</v>
      </c>
      <c r="L547" s="719" t="s">
        <v>8393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8395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8396</v>
      </c>
      <c r="L549" s="719" t="s">
        <v>8397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8398</v>
      </c>
      <c r="L550" s="719" t="s">
        <v>8399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8400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8401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8402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8404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8405</v>
      </c>
      <c r="K557" s="739" t="s">
        <v>8021</v>
      </c>
      <c r="L557" s="719" t="s">
        <v>8406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8407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8409</v>
      </c>
      <c r="K559" s="739" t="s">
        <v>8182</v>
      </c>
      <c r="L559" s="719" t="s">
        <v>8408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8411</v>
      </c>
      <c r="K560" s="739" t="s">
        <v>8417</v>
      </c>
      <c r="L560" s="719" t="s">
        <v>8410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8414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8418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8419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8420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8421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8428</v>
      </c>
      <c r="L566" s="719" t="s">
        <v>8426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8427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8413</v>
      </c>
      <c r="D568" s="719" t="s">
        <v>8412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8416</v>
      </c>
      <c r="D569" s="717" t="s">
        <v>8415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8431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8422</v>
      </c>
      <c r="D570" s="717" t="s">
        <v>8423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8433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8425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8434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8424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8437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8416</v>
      </c>
      <c r="D573" s="717" t="s">
        <v>8415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8438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8429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8439</v>
      </c>
      <c r="L574" s="719" t="s">
        <v>8440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8430</v>
      </c>
      <c r="D575" s="717" t="s">
        <v>8432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8386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8447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8441</v>
      </c>
      <c r="L576" s="719" t="s">
        <v>8442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8443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8435</v>
      </c>
      <c r="D579" s="719" t="s">
        <v>8436</v>
      </c>
      <c r="E579" s="709">
        <v>100000</v>
      </c>
      <c r="F579" s="709"/>
      <c r="G579" s="711">
        <f t="shared" ref="G579:G584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8444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8445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8446</v>
      </c>
      <c r="M580" s="709"/>
      <c r="N580" s="709">
        <v>1601649</v>
      </c>
      <c r="O580" s="711">
        <f t="shared" si="27"/>
        <v>2373900.9799999995</v>
      </c>
    </row>
    <row r="581" spans="1:15" ht="24" x14ac:dyDescent="0.3">
      <c r="A581" s="707">
        <v>45616</v>
      </c>
      <c r="B581" s="739" t="s">
        <v>8030</v>
      </c>
      <c r="C581" s="739" t="s">
        <v>8075</v>
      </c>
      <c r="D581" s="719" t="s">
        <v>8448</v>
      </c>
      <c r="E581" s="709">
        <v>29000</v>
      </c>
      <c r="F581" s="737"/>
      <c r="G581" s="711">
        <f t="shared" si="29"/>
        <v>2432000.1500000004</v>
      </c>
      <c r="I581" s="707">
        <v>45615</v>
      </c>
      <c r="J581" s="739"/>
      <c r="K581" s="739"/>
      <c r="L581" s="719" t="s">
        <v>8401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45617</v>
      </c>
      <c r="B582" s="739" t="s">
        <v>8098</v>
      </c>
      <c r="C582" s="739" t="s">
        <v>8373</v>
      </c>
      <c r="D582" s="719" t="s">
        <v>8449</v>
      </c>
      <c r="E582" s="709">
        <v>100000</v>
      </c>
      <c r="F582" s="737"/>
      <c r="G582" s="711">
        <f t="shared" si="29"/>
        <v>2332000.1500000004</v>
      </c>
      <c r="I582" s="707">
        <v>45616</v>
      </c>
      <c r="J582" s="739" t="s">
        <v>8031</v>
      </c>
      <c r="K582" s="740" t="s">
        <v>8158</v>
      </c>
      <c r="L582" s="719" t="s">
        <v>8386</v>
      </c>
      <c r="M582" s="709">
        <v>200000</v>
      </c>
      <c r="N582" s="737"/>
      <c r="O582" s="711">
        <f t="shared" si="27"/>
        <v>4076488.9799999995</v>
      </c>
    </row>
    <row r="583" spans="1:15" ht="24" x14ac:dyDescent="0.3">
      <c r="A583" s="707">
        <v>45617</v>
      </c>
      <c r="B583" s="739" t="s">
        <v>8352</v>
      </c>
      <c r="C583" s="739" t="s">
        <v>8075</v>
      </c>
      <c r="D583" s="719" t="s">
        <v>8450</v>
      </c>
      <c r="E583" s="709">
        <v>200000</v>
      </c>
      <c r="F583" s="737"/>
      <c r="G583" s="711">
        <f t="shared" si="29"/>
        <v>2132000.1500000004</v>
      </c>
      <c r="I583" s="707">
        <v>45616</v>
      </c>
      <c r="J583" s="739" t="s">
        <v>8335</v>
      </c>
      <c r="K583" s="739" t="s">
        <v>8452</v>
      </c>
      <c r="L583" s="719" t="s">
        <v>8453</v>
      </c>
      <c r="M583" s="709">
        <v>500000</v>
      </c>
      <c r="N583" s="737"/>
      <c r="O583" s="711">
        <f t="shared" si="27"/>
        <v>3576488.9799999995</v>
      </c>
    </row>
    <row r="584" spans="1:15" x14ac:dyDescent="0.3">
      <c r="A584" s="707">
        <v>45617</v>
      </c>
      <c r="B584" s="745" t="s">
        <v>8310</v>
      </c>
      <c r="C584" s="745" t="s">
        <v>8351</v>
      </c>
      <c r="D584" s="717" t="s">
        <v>8451</v>
      </c>
      <c r="E584" s="709">
        <v>1350000</v>
      </c>
      <c r="F584" s="737"/>
      <c r="G584" s="711">
        <f t="shared" si="29"/>
        <v>782000.15000000037</v>
      </c>
      <c r="I584" s="707">
        <v>45616</v>
      </c>
      <c r="J584" s="739" t="s">
        <v>8005</v>
      </c>
      <c r="K584" s="739" t="s">
        <v>8454</v>
      </c>
      <c r="L584" s="719" t="s">
        <v>8131</v>
      </c>
      <c r="M584" s="709">
        <v>400000</v>
      </c>
      <c r="N584" s="737"/>
      <c r="O584" s="711">
        <f t="shared" si="27"/>
        <v>3176488.9799999995</v>
      </c>
    </row>
    <row r="585" spans="1:15" ht="36" x14ac:dyDescent="0.3">
      <c r="A585" s="737"/>
      <c r="B585" s="745"/>
      <c r="C585" s="745"/>
      <c r="D585" s="717"/>
      <c r="E585" s="709"/>
      <c r="F585" s="737"/>
      <c r="G585" s="737"/>
      <c r="I585" s="707">
        <v>45616</v>
      </c>
      <c r="J585" s="745" t="s">
        <v>8189</v>
      </c>
      <c r="K585" s="739" t="s">
        <v>8455</v>
      </c>
      <c r="L585" s="719" t="s">
        <v>8456</v>
      </c>
      <c r="M585" s="709">
        <v>175000</v>
      </c>
      <c r="N585" s="737"/>
      <c r="O585" s="711">
        <f t="shared" si="27"/>
        <v>3001488.9799999995</v>
      </c>
    </row>
    <row r="586" spans="1:15" x14ac:dyDescent="0.3">
      <c r="A586" s="737"/>
      <c r="B586" s="745"/>
      <c r="C586" s="745"/>
      <c r="D586" s="717"/>
      <c r="E586" s="709"/>
      <c r="F586" s="737"/>
      <c r="G586" s="737"/>
      <c r="I586" s="707">
        <v>45616</v>
      </c>
      <c r="J586" s="739" t="s">
        <v>8335</v>
      </c>
      <c r="K586" s="739" t="s">
        <v>8452</v>
      </c>
      <c r="L586" s="719" t="s">
        <v>8453</v>
      </c>
      <c r="M586" s="709">
        <v>500000</v>
      </c>
      <c r="N586" s="737"/>
      <c r="O586" s="711">
        <f t="shared" si="27"/>
        <v>2501488.9799999995</v>
      </c>
    </row>
    <row r="587" spans="1:15" ht="24" x14ac:dyDescent="0.3">
      <c r="A587" s="737"/>
      <c r="B587" s="745"/>
      <c r="C587" s="745"/>
      <c r="D587" s="717"/>
      <c r="E587" s="709"/>
      <c r="F587" s="737"/>
      <c r="G587" s="737"/>
      <c r="I587" s="707">
        <v>45617</v>
      </c>
      <c r="J587" s="739" t="s">
        <v>8031</v>
      </c>
      <c r="K587" s="739" t="s">
        <v>8457</v>
      </c>
      <c r="L587" s="719" t="s">
        <v>8458</v>
      </c>
      <c r="M587" s="709">
        <v>10000</v>
      </c>
      <c r="N587" s="737"/>
      <c r="O587" s="711">
        <f t="shared" si="27"/>
        <v>2491488.9799999995</v>
      </c>
    </row>
    <row r="588" spans="1:15" ht="24" x14ac:dyDescent="0.3">
      <c r="A588" s="737"/>
      <c r="B588" s="745"/>
      <c r="C588" s="745"/>
      <c r="D588" s="717"/>
      <c r="E588" s="709"/>
      <c r="F588" s="737"/>
      <c r="G588" s="737"/>
      <c r="I588" s="707">
        <v>45617</v>
      </c>
      <c r="J588" s="740" t="s">
        <v>8298</v>
      </c>
      <c r="K588" s="739" t="s">
        <v>8016</v>
      </c>
      <c r="L588" s="719" t="s">
        <v>8459</v>
      </c>
      <c r="M588" s="709">
        <v>22942</v>
      </c>
      <c r="N588" s="737"/>
      <c r="O588" s="711">
        <f t="shared" si="27"/>
        <v>2468546.9799999995</v>
      </c>
    </row>
    <row r="589" spans="1:15" x14ac:dyDescent="0.3">
      <c r="A589" s="737"/>
      <c r="B589" s="745"/>
      <c r="C589" s="745"/>
      <c r="D589" s="717"/>
      <c r="E589" s="709"/>
      <c r="F589" s="737"/>
      <c r="G589" s="737"/>
      <c r="I589" s="737"/>
      <c r="J589" s="739"/>
      <c r="K589" s="739"/>
      <c r="L589" s="719"/>
      <c r="M589" s="709"/>
      <c r="N589" s="737"/>
      <c r="O589" s="737"/>
    </row>
    <row r="590" spans="1:15" x14ac:dyDescent="0.3">
      <c r="A590" s="737"/>
      <c r="B590" s="745"/>
      <c r="C590" s="745"/>
      <c r="D590" s="717"/>
      <c r="E590" s="709"/>
      <c r="F590" s="737"/>
      <c r="G590" s="737"/>
      <c r="I590" s="737"/>
      <c r="J590" s="739"/>
      <c r="K590" s="739"/>
      <c r="L590" s="719"/>
      <c r="M590" s="709"/>
      <c r="N590" s="737"/>
      <c r="O590" s="737"/>
    </row>
    <row r="591" spans="1:15" x14ac:dyDescent="0.3">
      <c r="A591" s="737"/>
      <c r="B591" s="745"/>
      <c r="C591" s="745"/>
      <c r="D591" s="717"/>
      <c r="E591" s="709"/>
      <c r="F591" s="737"/>
      <c r="G591" s="737"/>
      <c r="I591" s="737"/>
      <c r="J591" s="739"/>
      <c r="K591" s="739"/>
      <c r="L591" s="719"/>
      <c r="M591" s="709"/>
      <c r="N591" s="737"/>
      <c r="O591" s="737"/>
    </row>
    <row r="592" spans="1:15" x14ac:dyDescent="0.3">
      <c r="A592" s="737"/>
      <c r="B592" s="745"/>
      <c r="C592" s="745"/>
      <c r="D592" s="717"/>
      <c r="E592" s="709"/>
      <c r="F592" s="737"/>
      <c r="G592" s="737"/>
      <c r="I592" s="737"/>
      <c r="J592" s="739"/>
      <c r="K592" s="739"/>
      <c r="L592" s="719"/>
      <c r="M592" s="709"/>
      <c r="N592" s="737"/>
      <c r="O592" s="737"/>
    </row>
    <row r="593" spans="1:15" x14ac:dyDescent="0.3">
      <c r="A593" s="737"/>
      <c r="B593" s="745"/>
      <c r="C593" s="745"/>
      <c r="D593" s="717"/>
      <c r="E593" s="709"/>
      <c r="F593" s="737"/>
      <c r="G593" s="737"/>
      <c r="I593" s="737"/>
      <c r="J593" s="739"/>
      <c r="K593" s="739"/>
      <c r="L593" s="719"/>
      <c r="M593" s="709"/>
      <c r="N593" s="737"/>
      <c r="O593" s="737"/>
    </row>
    <row r="594" spans="1:15" x14ac:dyDescent="0.3">
      <c r="A594" s="737"/>
      <c r="B594" s="745"/>
      <c r="C594" s="745"/>
      <c r="D594" s="717"/>
      <c r="E594" s="709"/>
      <c r="F594" s="737"/>
      <c r="G594" s="737"/>
      <c r="I594" s="737"/>
      <c r="J594" s="739"/>
      <c r="K594" s="739"/>
      <c r="L594" s="719"/>
      <c r="M594" s="709"/>
      <c r="N594" s="737"/>
      <c r="O594" s="737"/>
    </row>
    <row r="595" spans="1:15" x14ac:dyDescent="0.3">
      <c r="A595" s="737"/>
      <c r="B595" s="745"/>
      <c r="C595" s="745"/>
      <c r="D595" s="717"/>
      <c r="E595" s="709"/>
      <c r="F595" s="737"/>
      <c r="G595" s="737"/>
      <c r="I595" s="737"/>
      <c r="J595" s="739"/>
      <c r="K595" s="739"/>
      <c r="L595" s="719"/>
      <c r="M595" s="709"/>
      <c r="N595" s="737"/>
      <c r="O595" s="737"/>
    </row>
    <row r="596" spans="1:15" x14ac:dyDescent="0.3">
      <c r="A596" s="737"/>
      <c r="B596" s="745"/>
      <c r="C596" s="745"/>
      <c r="D596" s="717"/>
      <c r="E596" s="709"/>
      <c r="F596" s="737"/>
      <c r="G596" s="737"/>
      <c r="I596" s="737"/>
      <c r="J596" s="739"/>
      <c r="K596" s="739"/>
      <c r="L596" s="719"/>
      <c r="M596" s="709"/>
      <c r="N596" s="737"/>
      <c r="O596" s="737"/>
    </row>
    <row r="597" spans="1:15" x14ac:dyDescent="0.3">
      <c r="A597" s="737"/>
      <c r="B597" s="745"/>
      <c r="C597" s="745"/>
      <c r="D597" s="717"/>
      <c r="E597" s="709"/>
      <c r="F597" s="737"/>
      <c r="G597" s="737"/>
      <c r="I597" s="737"/>
      <c r="J597" s="739"/>
      <c r="K597" s="739"/>
      <c r="L597" s="719"/>
      <c r="M597" s="709"/>
      <c r="N597" s="737"/>
      <c r="O597" s="737"/>
    </row>
    <row r="598" spans="1:15" x14ac:dyDescent="0.3">
      <c r="A598" s="737"/>
      <c r="B598" s="745"/>
      <c r="C598" s="745"/>
      <c r="D598" s="717"/>
      <c r="E598" s="709"/>
      <c r="F598" s="737"/>
      <c r="G598" s="737"/>
      <c r="I598" s="737"/>
      <c r="J598" s="739"/>
      <c r="K598" s="739"/>
      <c r="L598" s="719"/>
      <c r="M598" s="709"/>
      <c r="N598" s="737"/>
      <c r="O598" s="737"/>
    </row>
    <row r="599" spans="1:15" x14ac:dyDescent="0.3">
      <c r="A599" s="737"/>
      <c r="B599" s="745"/>
      <c r="C599" s="745"/>
      <c r="D599" s="717"/>
      <c r="E599" s="709"/>
      <c r="F599" s="737"/>
      <c r="G599" s="737"/>
      <c r="I599" s="737"/>
      <c r="J599" s="739"/>
      <c r="K599" s="739"/>
      <c r="L599" s="719"/>
      <c r="M599" s="709"/>
      <c r="N599" s="737"/>
      <c r="O599" s="737"/>
    </row>
    <row r="600" spans="1:15" x14ac:dyDescent="0.3">
      <c r="A600" s="737"/>
      <c r="B600" s="745"/>
      <c r="C600" s="745"/>
      <c r="D600" s="717"/>
      <c r="E600" s="709"/>
      <c r="F600" s="737"/>
      <c r="G600" s="737"/>
      <c r="I600" s="737"/>
      <c r="J600" s="739"/>
      <c r="K600" s="739"/>
      <c r="L600" s="719"/>
      <c r="M600" s="709"/>
      <c r="N600" s="737"/>
      <c r="O600" s="737"/>
    </row>
    <row r="601" spans="1:15" x14ac:dyDescent="0.3">
      <c r="A601" s="737"/>
      <c r="B601" s="745"/>
      <c r="C601" s="745"/>
      <c r="D601" s="717"/>
      <c r="E601" s="709"/>
      <c r="F601" s="737"/>
      <c r="G601" s="737"/>
      <c r="I601" s="737"/>
      <c r="J601" s="739"/>
      <c r="K601" s="739"/>
      <c r="L601" s="719"/>
      <c r="M601" s="709"/>
      <c r="N601" s="737"/>
      <c r="O601" s="737"/>
    </row>
    <row r="602" spans="1:15" x14ac:dyDescent="0.3">
      <c r="A602" s="737"/>
      <c r="B602" s="745"/>
      <c r="C602" s="745"/>
      <c r="D602" s="717"/>
      <c r="E602" s="709"/>
      <c r="F602" s="737"/>
      <c r="G602" s="737"/>
      <c r="I602" s="737"/>
      <c r="J602" s="739"/>
      <c r="K602" s="739"/>
      <c r="L602" s="719"/>
      <c r="M602" s="709"/>
      <c r="N602" s="737"/>
      <c r="O602" s="737"/>
    </row>
    <row r="603" spans="1:15" x14ac:dyDescent="0.3">
      <c r="A603" s="737"/>
      <c r="B603" s="745"/>
      <c r="C603" s="745"/>
      <c r="D603" s="717"/>
      <c r="E603" s="709"/>
      <c r="F603" s="737"/>
      <c r="G603" s="737"/>
      <c r="I603" s="737"/>
      <c r="J603" s="739"/>
      <c r="K603" s="739"/>
      <c r="L603" s="719"/>
      <c r="M603" s="709"/>
      <c r="N603" s="737"/>
      <c r="O603" s="737"/>
    </row>
    <row r="604" spans="1:15" x14ac:dyDescent="0.3">
      <c r="A604" s="737"/>
      <c r="B604" s="745"/>
      <c r="C604" s="745"/>
      <c r="D604" s="717"/>
      <c r="E604" s="709"/>
      <c r="F604" s="737"/>
      <c r="G604" s="737"/>
      <c r="I604" s="737"/>
      <c r="J604" s="739"/>
      <c r="K604" s="739"/>
      <c r="L604" s="719"/>
      <c r="M604" s="709"/>
      <c r="N604" s="737"/>
      <c r="O604" s="737"/>
    </row>
    <row r="605" spans="1:15" x14ac:dyDescent="0.3">
      <c r="A605" s="737"/>
      <c r="B605" s="745"/>
      <c r="C605" s="745"/>
      <c r="D605" s="717"/>
      <c r="E605" s="709"/>
      <c r="F605" s="737"/>
      <c r="G605" s="737"/>
      <c r="I605" s="737"/>
      <c r="J605" s="739"/>
      <c r="K605" s="739"/>
      <c r="L605" s="719"/>
      <c r="M605" s="709"/>
      <c r="N605" s="737"/>
      <c r="O605" s="737"/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37"/>
      <c r="J606" s="739"/>
      <c r="K606" s="739"/>
      <c r="L606" s="719"/>
      <c r="M606" s="709"/>
      <c r="N606" s="737"/>
      <c r="O606" s="737"/>
    </row>
    <row r="607" spans="1:15" x14ac:dyDescent="0.3">
      <c r="A607" s="737"/>
      <c r="B607" s="745"/>
      <c r="C607" s="745"/>
      <c r="D607" s="717"/>
      <c r="E607" s="709"/>
      <c r="F607" s="737"/>
      <c r="G607" s="737"/>
      <c r="I607" s="737"/>
      <c r="J607" s="739"/>
      <c r="K607" s="739"/>
      <c r="L607" s="719"/>
      <c r="M607" s="709"/>
      <c r="N607" s="737"/>
      <c r="O607" s="737"/>
    </row>
    <row r="608" spans="1:15" x14ac:dyDescent="0.3">
      <c r="A608" s="737"/>
      <c r="B608" s="745"/>
      <c r="C608" s="745"/>
      <c r="D608" s="717"/>
      <c r="E608" s="709"/>
      <c r="F608" s="737"/>
      <c r="G608" s="737"/>
      <c r="I608" s="737"/>
      <c r="J608" s="739"/>
      <c r="K608" s="739"/>
      <c r="L608" s="719"/>
      <c r="M608" s="709"/>
      <c r="N608" s="737"/>
      <c r="O608" s="737"/>
    </row>
    <row r="609" spans="1:15" x14ac:dyDescent="0.3">
      <c r="A609" s="737"/>
      <c r="B609" s="745"/>
      <c r="C609" s="745"/>
      <c r="D609" s="717"/>
      <c r="E609" s="709"/>
      <c r="F609" s="737"/>
      <c r="G609" s="737"/>
      <c r="I609" s="737"/>
      <c r="J609" s="739"/>
      <c r="K609" s="739"/>
      <c r="L609" s="719"/>
      <c r="M609" s="709"/>
      <c r="N609" s="737"/>
      <c r="O609" s="737"/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37"/>
      <c r="J610" s="739"/>
      <c r="K610" s="739"/>
      <c r="L610" s="719"/>
      <c r="M610" s="709"/>
      <c r="N610" s="737"/>
      <c r="O610" s="737"/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37"/>
      <c r="J611" s="739"/>
      <c r="K611" s="739"/>
      <c r="L611" s="719"/>
      <c r="M611" s="709"/>
      <c r="N611" s="737"/>
      <c r="O611" s="737"/>
    </row>
    <row r="612" spans="1:15" x14ac:dyDescent="0.3">
      <c r="A612" s="737"/>
      <c r="B612" s="745"/>
      <c r="C612" s="745"/>
      <c r="D612" s="717"/>
      <c r="E612" s="709"/>
      <c r="F612" s="737"/>
      <c r="G612" s="737"/>
      <c r="I612" s="737"/>
      <c r="J612" s="739"/>
      <c r="K612" s="739"/>
      <c r="L612" s="719"/>
      <c r="M612" s="709"/>
      <c r="N612" s="737"/>
      <c r="O612" s="737"/>
    </row>
    <row r="613" spans="1:15" x14ac:dyDescent="0.3">
      <c r="A613" s="737"/>
      <c r="B613" s="745"/>
      <c r="C613" s="745"/>
      <c r="D613" s="717"/>
      <c r="E613" s="709"/>
      <c r="F613" s="737"/>
      <c r="G613" s="737"/>
      <c r="I613" s="737"/>
      <c r="J613" s="739"/>
      <c r="K613" s="739"/>
      <c r="L613" s="719"/>
      <c r="M613" s="709"/>
      <c r="N613" s="737"/>
      <c r="O613" s="737"/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37"/>
      <c r="J614" s="739"/>
      <c r="K614" s="739"/>
      <c r="L614" s="719"/>
      <c r="M614" s="709"/>
      <c r="N614" s="737"/>
      <c r="O614" s="737"/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37"/>
      <c r="J615" s="739"/>
      <c r="K615" s="739"/>
      <c r="L615" s="719"/>
      <c r="M615" s="709"/>
      <c r="N615" s="737"/>
      <c r="O615" s="737"/>
    </row>
    <row r="616" spans="1:15" x14ac:dyDescent="0.3">
      <c r="A616" s="737"/>
      <c r="B616" s="745"/>
      <c r="C616" s="745"/>
      <c r="D616" s="717"/>
      <c r="E616" s="709"/>
      <c r="F616" s="737"/>
      <c r="G616" s="737"/>
      <c r="I616" s="737"/>
      <c r="J616" s="739"/>
      <c r="K616" s="739"/>
      <c r="L616" s="719"/>
      <c r="M616" s="709"/>
      <c r="N616" s="737"/>
      <c r="O616" s="737"/>
    </row>
    <row r="617" spans="1:15" x14ac:dyDescent="0.3">
      <c r="A617" s="737"/>
      <c r="B617" s="745"/>
      <c r="C617" s="745"/>
      <c r="D617" s="717"/>
      <c r="E617" s="709"/>
      <c r="F617" s="737"/>
      <c r="G617" s="737"/>
      <c r="I617" s="737"/>
      <c r="J617" s="739"/>
      <c r="K617" s="739"/>
      <c r="L617" s="719"/>
      <c r="M617" s="709"/>
      <c r="N617" s="737"/>
      <c r="O617" s="737"/>
    </row>
    <row r="618" spans="1:15" x14ac:dyDescent="0.3">
      <c r="A618" s="737"/>
      <c r="B618" s="745"/>
      <c r="C618" s="745"/>
      <c r="D618" s="717"/>
      <c r="E618" s="709"/>
      <c r="F618" s="737"/>
      <c r="G618" s="737"/>
      <c r="I618" s="737"/>
      <c r="J618" s="739"/>
      <c r="K618" s="739"/>
      <c r="L618" s="719"/>
      <c r="M618" s="709"/>
      <c r="N618" s="737"/>
      <c r="O618" s="737"/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</sheetData>
  <autoFilter ref="A2:O572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99" activePane="bottomLeft" state="frozen"/>
      <selection pane="bottomLeft" activeCell="H515" sqref="H51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9" t="s">
        <v>7792</v>
      </c>
      <c r="B399" s="800"/>
      <c r="C399" s="800"/>
      <c r="D399" s="800"/>
      <c r="E399" s="800"/>
      <c r="F399" s="800"/>
      <c r="G399" s="800"/>
      <c r="H399" s="801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9" t="s">
        <v>7870</v>
      </c>
      <c r="B424" s="800"/>
      <c r="C424" s="800"/>
      <c r="D424" s="800"/>
      <c r="E424" s="800"/>
      <c r="F424" s="800"/>
      <c r="G424" s="800"/>
      <c r="H424" s="801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2" t="s">
        <v>7920</v>
      </c>
      <c r="K425" s="80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2" t="s">
        <v>7920</v>
      </c>
      <c r="K442" s="80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799" t="s">
        <v>7946</v>
      </c>
      <c r="B451" s="800"/>
      <c r="C451" s="800"/>
      <c r="D451" s="800"/>
      <c r="E451" s="800"/>
      <c r="F451" s="800"/>
      <c r="G451" s="800"/>
      <c r="H451" s="801"/>
      <c r="J451" s="802" t="s">
        <v>7920</v>
      </c>
      <c r="K451" s="80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2"/>
      <c r="K464" s="80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799" t="s">
        <v>7955</v>
      </c>
      <c r="B472" s="800"/>
      <c r="C472" s="800"/>
      <c r="D472" s="800"/>
      <c r="E472" s="800"/>
      <c r="F472" s="800"/>
      <c r="G472" s="800"/>
      <c r="H472" s="801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2"/>
      <c r="K477" s="80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8170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799" t="s">
        <v>8263</v>
      </c>
      <c r="B490" s="800"/>
      <c r="C490" s="800"/>
      <c r="D490" s="800"/>
      <c r="E490" s="800"/>
      <c r="F490" s="800"/>
      <c r="G490" s="800"/>
      <c r="H490" s="801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2"/>
      <c r="K495" s="80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8276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799" t="s">
        <v>8277</v>
      </c>
      <c r="B509" s="800"/>
      <c r="C509" s="800"/>
      <c r="D509" s="800"/>
      <c r="E509" s="800"/>
      <c r="F509" s="800"/>
      <c r="G509" s="800"/>
      <c r="H509" s="801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2"/>
      <c r="K514" s="80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8367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" customHeight="1" x14ac:dyDescent="0.25">
      <c r="A525" s="489">
        <v>1069</v>
      </c>
      <c r="B525" s="673" t="s">
        <v>7438</v>
      </c>
      <c r="C525" s="10">
        <v>2340420</v>
      </c>
      <c r="D525" s="25">
        <v>0.15</v>
      </c>
      <c r="E525" s="10">
        <f>D525*C525</f>
        <v>351063</v>
      </c>
      <c r="F525" s="10">
        <f>E525+C525</f>
        <v>2691483</v>
      </c>
      <c r="G525" s="450"/>
      <c r="H525" s="594"/>
      <c r="K525" s="632"/>
    </row>
    <row r="526" spans="1:11" s="7" customFormat="1" ht="15.75" x14ac:dyDescent="0.25">
      <c r="A526" s="489"/>
      <c r="B526" s="751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31"/>
      <c r="J526" s="615">
        <v>0.18</v>
      </c>
      <c r="K526" s="632">
        <f>K524*18%</f>
        <v>133144.56</v>
      </c>
    </row>
    <row r="527" spans="1:11" s="7" customFormat="1" ht="15" customHeight="1" x14ac:dyDescent="0.25">
      <c r="A527" s="489"/>
      <c r="B527" s="673" t="s">
        <v>8094</v>
      </c>
      <c r="C527" s="410">
        <v>275000</v>
      </c>
      <c r="D527" s="25">
        <v>0.15</v>
      </c>
      <c r="E527" s="10">
        <f>D527*C527</f>
        <v>41250</v>
      </c>
      <c r="F527" s="10">
        <f>E527+C527</f>
        <v>316250</v>
      </c>
      <c r="G527" s="450" t="s">
        <v>7168</v>
      </c>
      <c r="H527" s="627">
        <v>45505</v>
      </c>
      <c r="I527" s="7" t="s">
        <v>8095</v>
      </c>
      <c r="K527" s="590">
        <f>K526+K524</f>
        <v>872836.56</v>
      </c>
    </row>
    <row r="528" spans="1:11" s="7" customFormat="1" ht="15.75" x14ac:dyDescent="0.25">
      <c r="A528" s="696"/>
      <c r="B528" s="673" t="s">
        <v>7637</v>
      </c>
      <c r="C528" s="674">
        <v>1960000</v>
      </c>
      <c r="D528" s="675">
        <v>0.15</v>
      </c>
      <c r="E528" s="674">
        <f t="shared" ref="E528" si="84">D528*C528</f>
        <v>294000</v>
      </c>
      <c r="F528" s="674">
        <f t="shared" ref="F528" si="85">E528+C528</f>
        <v>2254000</v>
      </c>
      <c r="G528" s="450" t="s">
        <v>7168</v>
      </c>
      <c r="H528" s="627">
        <v>45505</v>
      </c>
      <c r="I528" s="7" t="s">
        <v>8261</v>
      </c>
      <c r="K528" s="590"/>
    </row>
    <row r="529" spans="1:11" s="7" customFormat="1" ht="15.75" x14ac:dyDescent="0.25">
      <c r="A529" s="31"/>
      <c r="G529" s="31"/>
      <c r="H529" s="31"/>
    </row>
    <row r="530" spans="1:11" s="7" customFormat="1" ht="23.25" x14ac:dyDescent="0.25">
      <c r="A530" s="799" t="s">
        <v>8277</v>
      </c>
      <c r="B530" s="800"/>
      <c r="C530" s="800"/>
      <c r="D530" s="800"/>
      <c r="E530" s="800"/>
      <c r="F530" s="800"/>
      <c r="G530" s="800"/>
      <c r="H530" s="801"/>
    </row>
    <row r="531" spans="1:11" s="7" customFormat="1" ht="15.75" x14ac:dyDescent="0.25">
      <c r="A531" s="645"/>
      <c r="B531" s="646"/>
      <c r="C531" s="647">
        <f>SUM(C526:C528)</f>
        <v>2510000</v>
      </c>
      <c r="D531" s="648"/>
      <c r="E531" s="657" t="s">
        <v>7620</v>
      </c>
      <c r="F531" s="657"/>
      <c r="G531" s="650"/>
      <c r="H531" s="651"/>
      <c r="K531" s="632"/>
    </row>
    <row r="532" spans="1:11" s="7" customFormat="1" ht="15.75" x14ac:dyDescent="0.25">
      <c r="A532" s="645"/>
      <c r="B532" s="658" t="s">
        <v>7754</v>
      </c>
      <c r="C532" s="647">
        <f>C531*60%</f>
        <v>1506000</v>
      </c>
      <c r="D532" s="648"/>
      <c r="E532" s="647"/>
      <c r="F532" s="647"/>
      <c r="G532" s="650" t="s">
        <v>7663</v>
      </c>
      <c r="H532" s="659">
        <f>SUM(E523:E528)</f>
        <v>761725.5</v>
      </c>
      <c r="K532" s="632"/>
    </row>
    <row r="533" spans="1:11" s="7" customFormat="1" ht="15.75" x14ac:dyDescent="0.25">
      <c r="A533" s="645"/>
      <c r="B533" s="658" t="s">
        <v>7753</v>
      </c>
      <c r="C533" s="647">
        <f>C531*40%</f>
        <v>1004000</v>
      </c>
      <c r="D533" s="648"/>
      <c r="E533" s="660"/>
      <c r="F533" s="660">
        <f>K531</f>
        <v>0</v>
      </c>
      <c r="G533" s="661">
        <v>0.8</v>
      </c>
      <c r="H533" s="662">
        <f>H532*80%</f>
        <v>609380.4</v>
      </c>
      <c r="K533" s="590"/>
    </row>
    <row r="534" spans="1:11" s="7" customFormat="1" ht="15.75" x14ac:dyDescent="0.25">
      <c r="A534" s="645"/>
      <c r="B534" s="658"/>
      <c r="C534" s="647"/>
      <c r="D534" s="648"/>
      <c r="E534" s="663">
        <v>0.15</v>
      </c>
      <c r="F534" s="660">
        <f>F533*15%</f>
        <v>0</v>
      </c>
      <c r="G534" s="650"/>
      <c r="H534" s="651"/>
      <c r="I534" s="633"/>
      <c r="K534" s="632"/>
    </row>
    <row r="535" spans="1:11" s="7" customFormat="1" ht="15.75" x14ac:dyDescent="0.25">
      <c r="A535" s="645"/>
      <c r="B535" s="658" t="s">
        <v>7665</v>
      </c>
      <c r="C535" s="647">
        <f>C532</f>
        <v>1506000</v>
      </c>
      <c r="D535" s="648"/>
      <c r="E535" s="660"/>
      <c r="F535" s="660"/>
      <c r="G535" s="650" t="s">
        <v>7881</v>
      </c>
      <c r="H535" s="659">
        <f>F534</f>
        <v>0</v>
      </c>
      <c r="J535" s="802"/>
      <c r="K535" s="802"/>
    </row>
    <row r="536" spans="1:11" s="7" customFormat="1" ht="15.75" x14ac:dyDescent="0.25">
      <c r="A536" s="645"/>
      <c r="B536" s="658" t="s">
        <v>7623</v>
      </c>
      <c r="C536" s="647">
        <f>C535</f>
        <v>1506000</v>
      </c>
      <c r="D536" s="648"/>
      <c r="E536" s="663"/>
      <c r="F536" s="660"/>
      <c r="G536" s="650" t="s">
        <v>7882</v>
      </c>
      <c r="H536" s="659">
        <f>H533-H535</f>
        <v>609380.4</v>
      </c>
      <c r="K536" s="9"/>
    </row>
    <row r="537" spans="1:11" s="7" customFormat="1" ht="15.75" x14ac:dyDescent="0.25">
      <c r="A537" s="645"/>
      <c r="B537" s="664">
        <v>0.22</v>
      </c>
      <c r="C537" s="647">
        <f>C536*22%</f>
        <v>331320</v>
      </c>
      <c r="D537" s="648"/>
      <c r="E537" s="663"/>
      <c r="F537" s="660"/>
      <c r="G537" s="650"/>
      <c r="H537" s="651"/>
      <c r="K537" s="632"/>
    </row>
    <row r="538" spans="1:11" s="7" customFormat="1" ht="16.5" thickBot="1" x14ac:dyDescent="0.3">
      <c r="A538" s="618"/>
      <c r="B538" s="698"/>
      <c r="C538" s="698"/>
      <c r="D538" s="698"/>
      <c r="E538" s="698"/>
      <c r="F538" s="698"/>
      <c r="G538" s="699"/>
      <c r="H538" s="700"/>
      <c r="K538" s="590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6">
    <mergeCell ref="A519:G519"/>
    <mergeCell ref="A530:H530"/>
    <mergeCell ref="J535:K535"/>
    <mergeCell ref="A500:G500"/>
    <mergeCell ref="A509:H509"/>
    <mergeCell ref="J514:K514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8 G510:G518 G520:G529 G53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6983</v>
      </c>
      <c r="B1" s="829"/>
      <c r="C1" s="829"/>
      <c r="D1" s="829"/>
      <c r="E1" s="830"/>
      <c r="G1" s="834" t="s">
        <v>6984</v>
      </c>
      <c r="H1" s="834"/>
      <c r="I1" s="834"/>
      <c r="J1" s="834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8" t="s">
        <v>6983</v>
      </c>
      <c r="B36" s="829"/>
      <c r="C36" s="829"/>
      <c r="D36" s="829"/>
      <c r="E36" s="83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1"/>
      <c r="B37" s="832"/>
      <c r="C37" s="832"/>
      <c r="D37" s="832"/>
      <c r="E37" s="83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4" t="s">
        <v>7031</v>
      </c>
      <c r="H51" s="814"/>
      <c r="I51" s="814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8" t="s">
        <v>7009</v>
      </c>
      <c r="B53" s="829"/>
      <c r="C53" s="829"/>
      <c r="D53" s="829"/>
      <c r="E53" s="83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1"/>
      <c r="B54" s="832"/>
      <c r="C54" s="832"/>
      <c r="D54" s="832"/>
      <c r="E54" s="83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7" t="s">
        <v>6985</v>
      </c>
      <c r="M66" s="827"/>
      <c r="N66" s="827"/>
      <c r="O66" s="827"/>
      <c r="P66" s="827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5" t="s">
        <v>7018</v>
      </c>
      <c r="B69" s="816"/>
      <c r="C69" s="816"/>
      <c r="D69" s="816"/>
      <c r="E69" s="81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8"/>
      <c r="B70" s="819"/>
      <c r="C70" s="819"/>
      <c r="D70" s="819"/>
      <c r="E70" s="820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1">
        <v>30000</v>
      </c>
      <c r="U74" s="82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2"/>
      <c r="U75" s="82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3"/>
      <c r="U76" s="82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4" t="s">
        <v>7031</v>
      </c>
      <c r="M116" s="814"/>
      <c r="N116" s="81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2024-11-21T13:09:28Z</dcterms:modified>
</cp:coreProperties>
</file>