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Completed Projects\Bank Al-Habib Offices at 22nd &amp; 23rd Floor Center Point Karachi\Running Bills\"/>
    </mc:Choice>
  </mc:AlternateContent>
  <xr:revisionPtr revIDLastSave="0" documentId="13_ncr:1_{C6F80CC9-9C86-4DAB-A027-F9C425219A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C21" i="1"/>
  <c r="C13" i="1"/>
  <c r="G9" i="1"/>
  <c r="C7" i="1"/>
  <c r="C11" i="1" s="1"/>
  <c r="F9" i="1"/>
  <c r="F13" i="1" s="1"/>
  <c r="E9" i="1"/>
  <c r="E13" i="1" s="1"/>
  <c r="D9" i="1"/>
  <c r="D13" i="1" s="1"/>
  <c r="C9" i="1" l="1"/>
  <c r="E16" i="1"/>
  <c r="E15" i="1"/>
  <c r="G13" i="1"/>
  <c r="F16" i="1"/>
  <c r="F15" i="1"/>
  <c r="D15" i="1"/>
  <c r="D16" i="1"/>
  <c r="G15" i="1" l="1"/>
  <c r="D17" i="1"/>
  <c r="D21" i="1" s="1"/>
  <c r="E17" i="1"/>
  <c r="E21" i="1" s="1"/>
  <c r="G16" i="1"/>
  <c r="F17" i="1"/>
  <c r="F21" i="1" s="1"/>
  <c r="G21" i="1" l="1"/>
  <c r="I68" i="1" l="1"/>
  <c r="G7" i="1"/>
  <c r="M7" i="1" l="1"/>
  <c r="J4" i="1"/>
  <c r="J8" i="1" s="1"/>
  <c r="M29" i="1"/>
  <c r="J6" i="1" l="1"/>
  <c r="J9" i="1" s="1"/>
  <c r="J11" i="1" s="1"/>
  <c r="J13" i="1" s="1"/>
  <c r="G17" i="1" l="1"/>
  <c r="J21" i="1"/>
  <c r="J22" i="1" s="1"/>
</calcChain>
</file>

<file path=xl/sharedStrings.xml><?xml version="1.0" encoding="utf-8"?>
<sst xmlns="http://schemas.openxmlformats.org/spreadsheetml/2006/main" count="34" uniqueCount="29">
  <si>
    <t>Contract Amount</t>
  </si>
  <si>
    <t>MOBILIZATION ADVANCE</t>
  </si>
  <si>
    <t>DEDUCTION</t>
  </si>
  <si>
    <t>RUNNING BILL NO 1</t>
  </si>
  <si>
    <t>Balance Payable</t>
  </si>
  <si>
    <t>TOTAL</t>
  </si>
  <si>
    <t>RETENTION AMOUNT</t>
  </si>
  <si>
    <t>TOTAL RECEIVABLE</t>
  </si>
  <si>
    <t>IPC-02</t>
  </si>
  <si>
    <t>IPC-03</t>
  </si>
  <si>
    <t>Remaining</t>
  </si>
  <si>
    <t>Received</t>
  </si>
  <si>
    <t>Bill Summary for the project Bank Al Habib Center Point</t>
  </si>
  <si>
    <t>Less Tax</t>
  </si>
  <si>
    <t>Less Mobilization 20%</t>
  </si>
  <si>
    <t>Less Retention 5%</t>
  </si>
  <si>
    <t>Payable Amount</t>
  </si>
  <si>
    <t>Al ready received</t>
  </si>
  <si>
    <t>Net Payable</t>
  </si>
  <si>
    <t xml:space="preserve">Mobilizatin adv </t>
  </si>
  <si>
    <t>Less tax 7.5%</t>
  </si>
  <si>
    <t>Premium expenses</t>
  </si>
  <si>
    <t>Total deductions</t>
  </si>
  <si>
    <t>DEDUCTION IN IPC 2</t>
  </si>
  <si>
    <t>DEDUCTION IN IPC 3</t>
  </si>
  <si>
    <t>Cash margin refundable 15%</t>
  </si>
  <si>
    <t>Mob 20%</t>
  </si>
  <si>
    <t>Premiun expenses</t>
  </si>
  <si>
    <t>Cash margin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</si>
</sst>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165" fontId="2" fillId="0" borderId="3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65" fontId="5" fillId="0" borderId="3" xfId="1" applyNumberFormat="1" applyFont="1" applyBorder="1" applyAlignment="1">
      <alignment vertical="center"/>
    </xf>
    <xf numFmtId="165" fontId="2" fillId="0" borderId="3" xfId="1" applyNumberFormat="1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9" fontId="2" fillId="0" borderId="5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5" xfId="1" applyNumberFormat="1" applyFont="1" applyBorder="1" applyAlignment="1">
      <alignment vertical="center"/>
    </xf>
    <xf numFmtId="165" fontId="0" fillId="0" borderId="0" xfId="0" applyNumberFormat="1"/>
    <xf numFmtId="165" fontId="6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165" fontId="2" fillId="0" borderId="8" xfId="1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5" fontId="2" fillId="0" borderId="10" xfId="1" applyNumberFormat="1" applyFont="1" applyBorder="1" applyAlignment="1">
      <alignment vertical="center"/>
    </xf>
    <xf numFmtId="165" fontId="8" fillId="3" borderId="1" xfId="1" applyNumberFormat="1" applyFont="1" applyFill="1" applyBorder="1"/>
    <xf numFmtId="43" fontId="0" fillId="0" borderId="0" xfId="0" applyNumberFormat="1" applyAlignment="1">
      <alignment vertical="center"/>
    </xf>
    <xf numFmtId="9" fontId="4" fillId="0" borderId="1" xfId="0" applyNumberFormat="1" applyFont="1" applyBorder="1" applyAlignment="1">
      <alignment horizontal="right"/>
    </xf>
    <xf numFmtId="166" fontId="2" fillId="0" borderId="0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5" fontId="0" fillId="0" borderId="12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5" fontId="7" fillId="0" borderId="3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1057275</xdr:colOff>
      <xdr:row>28</xdr:row>
      <xdr:rowOff>161925</xdr:rowOff>
    </xdr:from>
    <xdr:to>
      <xdr:col>8</xdr:col>
      <xdr:colOff>677335</xdr:colOff>
      <xdr:row>60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B2A07-1F30-95C6-A294-B12FF9C90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8124825"/>
          <a:ext cx="5954185" cy="6096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29</xdr:row>
      <xdr:rowOff>76200</xdr:rowOff>
    </xdr:from>
    <xdr:to>
      <xdr:col>2</xdr:col>
      <xdr:colOff>619562</xdr:colOff>
      <xdr:row>60</xdr:row>
      <xdr:rowOff>77035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408A4F-B0E2-6CF7-2EA0-CFB8D39D3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7639050"/>
          <a:ext cx="3134162" cy="5982535"/>
        </a:xfrm>
        <a:prstGeom prst="rect">
          <a:avLst/>
        </a:prstGeom>
      </xdr:spPr>
    </xdr:pic>
    <xdr:clientData/>
  </xdr:twoCellAnchor>
  <xdr:twoCellAnchor editAs="oneCell">
    <xdr:from>
      <xdr:col>8</xdr:col>
      <xdr:colOff>781050</xdr:colOff>
      <xdr:row>28</xdr:row>
      <xdr:rowOff>122556</xdr:rowOff>
    </xdr:from>
    <xdr:to>
      <xdr:col>13</xdr:col>
      <xdr:colOff>29592</xdr:colOff>
      <xdr:row>59</xdr:row>
      <xdr:rowOff>105556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F85B99-DA6B-5E83-C973-838E348B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25025" y="8085456"/>
          <a:ext cx="7773417" cy="5964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1857375</xdr:colOff>
      <xdr:row>11</xdr:row>
      <xdr:rowOff>95250</xdr:rowOff>
    </xdr:from>
    <xdr:to>
      <xdr:col>16</xdr:col>
      <xdr:colOff>438751</xdr:colOff>
      <xdr:row>24</xdr:row>
      <xdr:rowOff>229150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7F7EFC-E582-A2C2-43B3-2A9CD539B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44575" y="3248025"/>
          <a:ext cx="4305901" cy="394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D7" sqref="D7:E7"/>
    </sheetView>
  </sheetViews>
  <sheetFormatPr defaultRowHeight="15" x14ac:dyDescent="0.25"/>
  <cols>
    <col min="1" max="1" width="27.42578125" customWidth="1"/>
    <col min="2" max="2" width="11.7109375" customWidth="1"/>
    <col min="3" max="3" width="16" customWidth="1"/>
    <col min="4" max="4" width="16.85546875" customWidth="1"/>
    <col min="5" max="5" width="16.7109375" customWidth="1"/>
    <col min="6" max="6" width="16.42578125" customWidth="1"/>
    <col min="7" max="7" width="22.42578125" customWidth="1"/>
    <col min="8" max="8" width="6.5703125" customWidth="1"/>
    <col min="9" max="9" width="43.140625" customWidth="1"/>
    <col min="10" max="10" width="24" customWidth="1"/>
    <col min="11" max="11" width="3.7109375" customWidth="1"/>
    <col min="12" max="12" width="33" customWidth="1"/>
    <col min="13" max="13" width="24" customWidth="1"/>
    <col min="14" max="14" width="10.5703125" bestFit="1" customWidth="1"/>
  </cols>
  <sheetData>
    <row r="1" spans="1:14" ht="15.75" thickBot="1" x14ac:dyDescent="0.3"/>
    <row r="2" spans="1:14" ht="24" thickBot="1" x14ac:dyDescent="0.4">
      <c r="A2" s="57" t="s">
        <v>12</v>
      </c>
      <c r="B2" s="58"/>
      <c r="C2" s="58"/>
      <c r="D2" s="58"/>
      <c r="E2" s="58"/>
      <c r="F2" s="58"/>
      <c r="G2" s="59"/>
      <c r="I2" s="36" t="s">
        <v>1</v>
      </c>
      <c r="J2" s="36"/>
      <c r="L2" s="36" t="s">
        <v>6</v>
      </c>
      <c r="M2" s="36"/>
    </row>
    <row r="3" spans="1:14" ht="23.25" x14ac:dyDescent="0.35">
      <c r="A3" s="28" t="s">
        <v>0</v>
      </c>
      <c r="B3" s="38"/>
      <c r="C3" s="38"/>
      <c r="D3" s="9"/>
      <c r="E3" s="10"/>
      <c r="F3" s="10"/>
      <c r="G3" s="29">
        <v>44652803</v>
      </c>
      <c r="I3" s="3" t="s">
        <v>0</v>
      </c>
      <c r="J3" s="2">
        <v>44652803</v>
      </c>
      <c r="L3" s="3" t="s">
        <v>23</v>
      </c>
      <c r="M3" s="2">
        <v>1639518</v>
      </c>
    </row>
    <row r="4" spans="1:14" ht="23.25" x14ac:dyDescent="0.35">
      <c r="A4" s="30" t="s">
        <v>19</v>
      </c>
      <c r="B4" s="20"/>
      <c r="C4" s="20"/>
      <c r="D4" s="20"/>
      <c r="E4" s="24"/>
      <c r="F4" s="24"/>
      <c r="G4" s="31">
        <v>6500000</v>
      </c>
      <c r="I4" s="34">
        <v>0.2</v>
      </c>
      <c r="J4" s="2">
        <f>J3*20%</f>
        <v>8930560.5999999996</v>
      </c>
      <c r="L4" s="3" t="s">
        <v>24</v>
      </c>
      <c r="M4" s="2">
        <v>289918</v>
      </c>
    </row>
    <row r="5" spans="1:14" ht="23.25" x14ac:dyDescent="0.35">
      <c r="A5" s="44"/>
      <c r="B5" s="45"/>
      <c r="C5" s="45"/>
      <c r="D5" s="45"/>
      <c r="E5" s="46"/>
      <c r="F5" s="46"/>
      <c r="G5" s="47"/>
      <c r="I5" s="34"/>
      <c r="J5" s="2"/>
      <c r="L5" s="23"/>
      <c r="M5" s="2"/>
      <c r="N5" s="25"/>
    </row>
    <row r="6" spans="1:14" s="4" customFormat="1" ht="21.75" customHeight="1" x14ac:dyDescent="0.35">
      <c r="A6" s="16"/>
      <c r="B6" s="40"/>
      <c r="C6" s="43" t="s">
        <v>26</v>
      </c>
      <c r="D6" s="38" t="s">
        <v>8</v>
      </c>
      <c r="E6" s="38" t="s">
        <v>9</v>
      </c>
      <c r="F6" s="38" t="s">
        <v>9</v>
      </c>
      <c r="G6" s="14"/>
      <c r="I6" s="34" t="s">
        <v>20</v>
      </c>
      <c r="J6" s="2">
        <f>J4*7.5%</f>
        <v>669792.04499999993</v>
      </c>
      <c r="L6" s="6"/>
      <c r="M6" s="7"/>
    </row>
    <row r="7" spans="1:14" s="4" customFormat="1" ht="21.75" customHeight="1" x14ac:dyDescent="0.35">
      <c r="A7" s="15" t="s">
        <v>3</v>
      </c>
      <c r="B7" s="41"/>
      <c r="C7" s="10">
        <f>G3*20%</f>
        <v>8930560.5999999996</v>
      </c>
      <c r="D7" s="10">
        <v>35449032</v>
      </c>
      <c r="E7" s="10">
        <v>6268508</v>
      </c>
      <c r="F7" s="10">
        <v>2627179</v>
      </c>
      <c r="G7" s="14">
        <f>F7+E7+D7</f>
        <v>44344719</v>
      </c>
      <c r="I7" s="34" t="s">
        <v>21</v>
      </c>
      <c r="J7" s="2">
        <v>105185</v>
      </c>
      <c r="L7" s="3" t="s">
        <v>7</v>
      </c>
      <c r="M7" s="2">
        <f>SUM(M3:M6)</f>
        <v>1929436</v>
      </c>
    </row>
    <row r="8" spans="1:14" s="4" customFormat="1" ht="23.25" x14ac:dyDescent="0.35">
      <c r="A8" s="48"/>
      <c r="B8" s="39"/>
      <c r="C8" s="39"/>
      <c r="D8" s="39"/>
      <c r="E8" s="8"/>
      <c r="F8" s="8"/>
      <c r="G8" s="49"/>
      <c r="I8" s="34" t="s">
        <v>25</v>
      </c>
      <c r="J8" s="2">
        <f>J4*15%</f>
        <v>1339584.0899999999</v>
      </c>
      <c r="L8"/>
      <c r="M8" s="1"/>
    </row>
    <row r="9" spans="1:14" s="4" customFormat="1" ht="24" customHeight="1" x14ac:dyDescent="0.35">
      <c r="A9" s="15" t="s">
        <v>13</v>
      </c>
      <c r="B9" s="35">
        <v>7.4999999999999997E-2</v>
      </c>
      <c r="C9" s="10">
        <f>C7*B9</f>
        <v>669792.04499999993</v>
      </c>
      <c r="D9" s="10">
        <f>D7*B9</f>
        <v>2658677.4</v>
      </c>
      <c r="E9" s="10">
        <f>E7*B9</f>
        <v>470138.1</v>
      </c>
      <c r="F9" s="10">
        <f>B9*F7</f>
        <v>197038.42499999999</v>
      </c>
      <c r="G9" s="14">
        <f>F9+E9+D9</f>
        <v>3325853.9249999998</v>
      </c>
      <c r="I9" s="34" t="s">
        <v>22</v>
      </c>
      <c r="J9" s="2">
        <f>SUM(J6:J8)</f>
        <v>2114561.1349999998</v>
      </c>
      <c r="K9" s="33"/>
      <c r="L9"/>
      <c r="M9" s="1"/>
    </row>
    <row r="10" spans="1:14" s="4" customFormat="1" ht="26.25" customHeight="1" x14ac:dyDescent="0.35">
      <c r="A10" s="15" t="s">
        <v>27</v>
      </c>
      <c r="B10" s="35"/>
      <c r="C10" s="10">
        <v>105185</v>
      </c>
      <c r="D10" s="10"/>
      <c r="E10" s="10"/>
      <c r="F10" s="10"/>
      <c r="G10" s="14"/>
      <c r="I10" s="34"/>
      <c r="J10" s="2"/>
      <c r="L10"/>
      <c r="M10" s="1"/>
    </row>
    <row r="11" spans="1:14" s="4" customFormat="1" ht="22.5" customHeight="1" x14ac:dyDescent="0.35">
      <c r="A11" s="15" t="s">
        <v>28</v>
      </c>
      <c r="B11" s="35"/>
      <c r="C11" s="10">
        <f>C7*15%</f>
        <v>1339584.0899999999</v>
      </c>
      <c r="D11" s="10"/>
      <c r="E11" s="10"/>
      <c r="F11" s="10"/>
      <c r="G11" s="14"/>
      <c r="I11" s="34"/>
      <c r="J11" s="2">
        <f>J4-J9</f>
        <v>6815999.4649999999</v>
      </c>
      <c r="L11"/>
      <c r="M11" s="1"/>
    </row>
    <row r="12" spans="1:14" s="4" customFormat="1" ht="29.25" customHeight="1" x14ac:dyDescent="0.35">
      <c r="A12" s="48"/>
      <c r="B12" s="39"/>
      <c r="C12" s="10"/>
      <c r="D12" s="39"/>
      <c r="E12" s="8"/>
      <c r="F12" s="8"/>
      <c r="G12" s="49"/>
      <c r="I12" s="3" t="s">
        <v>11</v>
      </c>
      <c r="J12" s="2">
        <v>6500000</v>
      </c>
      <c r="L12"/>
      <c r="M12" s="1"/>
    </row>
    <row r="13" spans="1:14" s="4" customFormat="1" ht="23.25" x14ac:dyDescent="0.35">
      <c r="A13" s="15" t="s">
        <v>4</v>
      </c>
      <c r="B13" s="41"/>
      <c r="C13" s="10">
        <f>C7-C9-C10-C11</f>
        <v>6815999.4649999999</v>
      </c>
      <c r="D13" s="10">
        <f>D7-D9</f>
        <v>32790354.600000001</v>
      </c>
      <c r="E13" s="10">
        <f>E7-E9</f>
        <v>5798369.9000000004</v>
      </c>
      <c r="F13" s="10">
        <f>F7-F9</f>
        <v>2430140.5750000002</v>
      </c>
      <c r="G13" s="14">
        <f>F13+E13+D13</f>
        <v>41018865.075000003</v>
      </c>
      <c r="I13" s="3" t="s">
        <v>10</v>
      </c>
      <c r="J13" s="2">
        <f>J11-J12</f>
        <v>315999.46499999985</v>
      </c>
      <c r="L13"/>
      <c r="M13" s="1"/>
    </row>
    <row r="14" spans="1:14" ht="21" x14ac:dyDescent="0.25">
      <c r="A14" s="48"/>
      <c r="B14" s="39"/>
      <c r="C14" s="10"/>
      <c r="D14" s="39"/>
      <c r="E14" s="8"/>
      <c r="F14" s="8"/>
      <c r="G14" s="49"/>
      <c r="I14" s="4"/>
      <c r="J14" s="5"/>
      <c r="M14" s="1"/>
    </row>
    <row r="15" spans="1:14" ht="21" x14ac:dyDescent="0.25">
      <c r="A15" s="15" t="s">
        <v>14</v>
      </c>
      <c r="B15" s="12">
        <v>0.2</v>
      </c>
      <c r="C15" s="10"/>
      <c r="D15" s="10">
        <f>B15*D13</f>
        <v>6558070.9200000009</v>
      </c>
      <c r="E15" s="10">
        <f>E13*B15</f>
        <v>1159673.9800000002</v>
      </c>
      <c r="F15" s="10">
        <f>F13*B15</f>
        <v>486028.11500000005</v>
      </c>
      <c r="G15" s="14">
        <f>F15+E15+D15</f>
        <v>8203773.0150000006</v>
      </c>
      <c r="I15" s="4"/>
      <c r="J15" s="5"/>
      <c r="M15" s="1"/>
    </row>
    <row r="16" spans="1:14" ht="21" customHeight="1" x14ac:dyDescent="0.25">
      <c r="A16" s="15" t="s">
        <v>15</v>
      </c>
      <c r="B16" s="12">
        <v>0.05</v>
      </c>
      <c r="C16" s="10"/>
      <c r="D16" s="10">
        <f>B16*D13</f>
        <v>1639517.7300000002</v>
      </c>
      <c r="E16" s="10">
        <f>E13*B16</f>
        <v>289918.49500000005</v>
      </c>
      <c r="F16" s="10">
        <f>F13*B16</f>
        <v>121507.02875000001</v>
      </c>
      <c r="G16" s="14">
        <f>F16+E16+D16</f>
        <v>2050943.2537500001</v>
      </c>
      <c r="I16" s="37" t="s">
        <v>2</v>
      </c>
      <c r="J16" s="37"/>
      <c r="M16" s="1"/>
    </row>
    <row r="17" spans="1:13" ht="25.5" customHeight="1" x14ac:dyDescent="0.35">
      <c r="A17" s="50" t="s">
        <v>16</v>
      </c>
      <c r="B17" s="42"/>
      <c r="C17" s="10"/>
      <c r="D17" s="56">
        <f>D13-D15-D16</f>
        <v>24592765.949999999</v>
      </c>
      <c r="E17" s="56">
        <f>E13-E15-E16</f>
        <v>4348777.4249999998</v>
      </c>
      <c r="F17" s="56">
        <f>F13-F15-F16</f>
        <v>1822605.4312500001</v>
      </c>
      <c r="G17" s="51">
        <f>G13-G15-G16</f>
        <v>30764148.806250002</v>
      </c>
      <c r="I17" s="3" t="s">
        <v>23</v>
      </c>
      <c r="J17" s="2">
        <v>6558071</v>
      </c>
      <c r="M17" s="1"/>
    </row>
    <row r="18" spans="1:13" ht="23.25" x14ac:dyDescent="0.35">
      <c r="A18" s="50"/>
      <c r="B18" s="42"/>
      <c r="C18" s="10"/>
      <c r="D18" s="39"/>
      <c r="E18" s="39"/>
      <c r="F18" s="8"/>
      <c r="G18" s="49"/>
      <c r="I18" s="3" t="s">
        <v>24</v>
      </c>
      <c r="J18" s="2">
        <v>1159674</v>
      </c>
      <c r="M18" s="1"/>
    </row>
    <row r="19" spans="1:13" ht="23.25" x14ac:dyDescent="0.35">
      <c r="A19" s="50" t="s">
        <v>17</v>
      </c>
      <c r="B19" s="42"/>
      <c r="C19" s="10">
        <v>6500000</v>
      </c>
      <c r="D19" s="10">
        <v>24592765.949999999</v>
      </c>
      <c r="E19" s="10">
        <v>4600000</v>
      </c>
      <c r="F19" s="10"/>
      <c r="G19" s="17">
        <v>24592765.949999999</v>
      </c>
      <c r="I19" s="23"/>
      <c r="J19" s="2"/>
      <c r="M19" s="1"/>
    </row>
    <row r="20" spans="1:13" ht="21" x14ac:dyDescent="0.25">
      <c r="A20" s="50"/>
      <c r="B20" s="42"/>
      <c r="C20" s="10"/>
      <c r="D20" s="10"/>
      <c r="E20" s="12"/>
      <c r="F20" s="12"/>
      <c r="G20" s="17"/>
      <c r="I20" s="6"/>
      <c r="J20" s="7"/>
      <c r="M20" s="1"/>
    </row>
    <row r="21" spans="1:13" ht="23.25" x14ac:dyDescent="0.35">
      <c r="A21" s="50" t="s">
        <v>18</v>
      </c>
      <c r="B21" s="42"/>
      <c r="C21" s="56">
        <f>C13-C19</f>
        <v>315999.46499999985</v>
      </c>
      <c r="D21" s="56">
        <f>D17-D19</f>
        <v>0</v>
      </c>
      <c r="E21" s="56">
        <f>E17-E19</f>
        <v>-251222.57500000019</v>
      </c>
      <c r="F21" s="56">
        <f>F17-F19</f>
        <v>1822605.4312500001</v>
      </c>
      <c r="G21" s="17">
        <f>F21+E21+C21</f>
        <v>1887382.3212499998</v>
      </c>
      <c r="I21" s="3" t="s">
        <v>5</v>
      </c>
      <c r="J21" s="2">
        <f>SUM(J17:J20)</f>
        <v>7717745</v>
      </c>
      <c r="M21" s="1"/>
    </row>
    <row r="22" spans="1:13" ht="26.25" x14ac:dyDescent="0.4">
      <c r="A22" s="48"/>
      <c r="B22" s="39"/>
      <c r="C22" s="10"/>
      <c r="D22" s="39"/>
      <c r="E22" s="8"/>
      <c r="F22" s="8"/>
      <c r="G22" s="17"/>
      <c r="I22" s="3" t="s">
        <v>10</v>
      </c>
      <c r="J22" s="32">
        <f>J4-J21</f>
        <v>1212815.5999999996</v>
      </c>
      <c r="M22" s="1"/>
    </row>
    <row r="23" spans="1:13" ht="21" x14ac:dyDescent="0.25">
      <c r="A23" s="52"/>
      <c r="B23" s="53"/>
      <c r="C23" s="24"/>
      <c r="D23" s="53"/>
      <c r="E23" s="54"/>
      <c r="F23" s="54"/>
      <c r="G23" s="55"/>
      <c r="J23" s="1"/>
      <c r="M23" s="1"/>
    </row>
    <row r="24" spans="1:13" ht="21" x14ac:dyDescent="0.25">
      <c r="A24" s="15"/>
      <c r="B24" s="41"/>
      <c r="C24" s="41"/>
      <c r="D24" s="4"/>
      <c r="E24" s="12"/>
      <c r="F24" s="12"/>
      <c r="G24" s="17"/>
      <c r="J24" s="1"/>
      <c r="M24" s="1"/>
    </row>
    <row r="25" spans="1:13" ht="21" x14ac:dyDescent="0.25">
      <c r="A25" s="15"/>
      <c r="B25" s="41"/>
      <c r="C25" s="41"/>
      <c r="D25" s="9"/>
      <c r="E25" s="12"/>
      <c r="F25" s="12"/>
      <c r="G25" s="14"/>
      <c r="I25" s="26"/>
      <c r="J25" s="1"/>
      <c r="M25" s="1"/>
    </row>
    <row r="26" spans="1:13" ht="21" x14ac:dyDescent="0.35">
      <c r="A26" s="16"/>
      <c r="B26" s="40"/>
      <c r="C26" s="40"/>
      <c r="D26" s="11"/>
      <c r="E26" s="13"/>
      <c r="F26" s="13"/>
      <c r="G26" s="18"/>
      <c r="J26" s="1"/>
      <c r="M26" s="1"/>
    </row>
    <row r="27" spans="1:13" ht="21" x14ac:dyDescent="0.25">
      <c r="A27" s="19"/>
      <c r="B27" s="20"/>
      <c r="C27" s="20"/>
      <c r="D27" s="20"/>
      <c r="E27" s="21"/>
      <c r="F27" s="21"/>
      <c r="G27" s="22"/>
      <c r="I27" s="25"/>
      <c r="J27" s="1"/>
      <c r="M27" s="1"/>
    </row>
    <row r="28" spans="1:13" x14ac:dyDescent="0.25">
      <c r="E28" s="1"/>
      <c r="F28" s="1"/>
      <c r="G28" s="1"/>
      <c r="J28" s="1"/>
      <c r="M28" s="1"/>
    </row>
    <row r="29" spans="1:13" x14ac:dyDescent="0.25">
      <c r="E29" s="1"/>
      <c r="F29" s="1"/>
      <c r="G29" s="1"/>
      <c r="J29" s="1"/>
      <c r="M29" s="1">
        <f>1159674+6558071</f>
        <v>7717745</v>
      </c>
    </row>
    <row r="30" spans="1:13" ht="21" x14ac:dyDescent="0.25">
      <c r="E30" s="1"/>
      <c r="F30" s="1"/>
      <c r="G30" s="1"/>
      <c r="I30" s="4"/>
      <c r="J30" s="27"/>
      <c r="M30" s="1"/>
    </row>
    <row r="31" spans="1:13" x14ac:dyDescent="0.25">
      <c r="E31" s="1"/>
      <c r="F31" s="1"/>
      <c r="G31" s="1"/>
      <c r="J31" s="1"/>
      <c r="M31" s="1"/>
    </row>
    <row r="32" spans="1:13" x14ac:dyDescent="0.25">
      <c r="E32" s="1"/>
      <c r="F32" s="1"/>
      <c r="G32" s="1"/>
      <c r="J32" s="1"/>
      <c r="M32" s="1"/>
    </row>
    <row r="33" spans="5:13" x14ac:dyDescent="0.25">
      <c r="E33" s="1"/>
      <c r="F33" s="1"/>
      <c r="G33" s="1"/>
      <c r="J33" s="1"/>
      <c r="M33" s="1"/>
    </row>
    <row r="34" spans="5:13" x14ac:dyDescent="0.25">
      <c r="E34" s="1"/>
      <c r="F34" s="1"/>
      <c r="G34" s="1"/>
      <c r="J34" s="1"/>
      <c r="M34" s="1"/>
    </row>
    <row r="35" spans="5:13" x14ac:dyDescent="0.25">
      <c r="E35" s="1"/>
      <c r="F35" s="1"/>
      <c r="G35" s="1"/>
      <c r="J35" s="1"/>
      <c r="M35" s="1"/>
    </row>
    <row r="36" spans="5:13" x14ac:dyDescent="0.25">
      <c r="E36" s="1"/>
      <c r="F36" s="1"/>
      <c r="G36" s="1"/>
      <c r="J36" s="1"/>
      <c r="M36" s="1"/>
    </row>
    <row r="37" spans="5:13" x14ac:dyDescent="0.25">
      <c r="E37" s="1"/>
      <c r="F37" s="1"/>
      <c r="G37" s="1"/>
      <c r="J37" s="1"/>
      <c r="M37" s="1"/>
    </row>
    <row r="38" spans="5:13" x14ac:dyDescent="0.25">
      <c r="E38" s="1"/>
      <c r="F38" s="1"/>
      <c r="G38" s="1"/>
      <c r="J38" s="1"/>
      <c r="M38" s="1"/>
    </row>
    <row r="39" spans="5:13" x14ac:dyDescent="0.25">
      <c r="E39" s="1"/>
      <c r="F39" s="1"/>
      <c r="G39" s="1"/>
      <c r="J39" s="1"/>
      <c r="M39" s="1"/>
    </row>
    <row r="40" spans="5:13" x14ac:dyDescent="0.25">
      <c r="E40" s="1"/>
      <c r="F40" s="1"/>
      <c r="G40" s="1"/>
      <c r="J40" s="1"/>
      <c r="M40" s="1"/>
    </row>
    <row r="41" spans="5:13" x14ac:dyDescent="0.25">
      <c r="E41" s="1"/>
      <c r="F41" s="1"/>
      <c r="G41" s="1"/>
      <c r="J41" s="1"/>
      <c r="M41" s="1"/>
    </row>
    <row r="42" spans="5:13" x14ac:dyDescent="0.25">
      <c r="E42" s="1"/>
      <c r="F42" s="1"/>
      <c r="G42" s="1"/>
      <c r="J42" s="1"/>
      <c r="M42" s="1"/>
    </row>
    <row r="43" spans="5:13" x14ac:dyDescent="0.25">
      <c r="E43" s="1"/>
      <c r="F43" s="1"/>
      <c r="G43" s="1"/>
      <c r="J43" s="1"/>
      <c r="M43" s="1"/>
    </row>
    <row r="44" spans="5:13" x14ac:dyDescent="0.25">
      <c r="E44" s="1"/>
      <c r="F44" s="1"/>
      <c r="G44" s="1"/>
      <c r="J44" s="1"/>
    </row>
    <row r="45" spans="5:13" x14ac:dyDescent="0.25">
      <c r="E45" s="1"/>
      <c r="F45" s="1"/>
      <c r="G45" s="1"/>
      <c r="J45" s="1"/>
    </row>
    <row r="46" spans="5:13" x14ac:dyDescent="0.25">
      <c r="E46" s="1"/>
      <c r="F46" s="1"/>
      <c r="G46" s="1"/>
      <c r="J46" s="1"/>
    </row>
    <row r="47" spans="5:13" x14ac:dyDescent="0.25">
      <c r="E47" s="1"/>
      <c r="F47" s="1"/>
      <c r="G47" s="1"/>
      <c r="J47" s="1"/>
    </row>
    <row r="48" spans="5:13" x14ac:dyDescent="0.25">
      <c r="E48" s="1"/>
      <c r="F48" s="1"/>
      <c r="G48" s="1"/>
      <c r="J48" s="1"/>
    </row>
    <row r="49" spans="5:12" x14ac:dyDescent="0.25">
      <c r="E49" s="1"/>
      <c r="F49" s="1"/>
      <c r="G49" s="1"/>
      <c r="J49" s="1"/>
    </row>
    <row r="50" spans="5:12" x14ac:dyDescent="0.25">
      <c r="E50" s="1"/>
      <c r="F50" s="1"/>
      <c r="G50" s="1"/>
      <c r="J50" s="1"/>
    </row>
    <row r="51" spans="5:12" x14ac:dyDescent="0.25">
      <c r="E51" s="1"/>
      <c r="F51" s="1"/>
      <c r="G51" s="1"/>
      <c r="J51" s="1"/>
    </row>
    <row r="52" spans="5:12" x14ac:dyDescent="0.25">
      <c r="E52" s="1"/>
      <c r="F52" s="1"/>
      <c r="G52" s="1"/>
      <c r="J52" s="1"/>
    </row>
    <row r="53" spans="5:12" x14ac:dyDescent="0.25">
      <c r="E53" s="1"/>
      <c r="F53" s="1"/>
      <c r="G53" s="1"/>
      <c r="J53" s="1"/>
    </row>
    <row r="54" spans="5:12" x14ac:dyDescent="0.25">
      <c r="E54" s="1"/>
      <c r="F54" s="1"/>
      <c r="G54" s="1"/>
      <c r="J54" s="1"/>
    </row>
    <row r="55" spans="5:12" x14ac:dyDescent="0.25">
      <c r="E55" s="1"/>
      <c r="F55" s="1"/>
      <c r="G55" s="1"/>
      <c r="J55" s="1"/>
    </row>
    <row r="56" spans="5:12" x14ac:dyDescent="0.25">
      <c r="E56" s="1"/>
      <c r="F56" s="1"/>
      <c r="G56" s="1"/>
      <c r="J56" s="1"/>
    </row>
    <row r="57" spans="5:12" x14ac:dyDescent="0.25">
      <c r="E57" s="1"/>
      <c r="F57" s="1"/>
      <c r="G57" s="1"/>
      <c r="J57" s="1"/>
    </row>
    <row r="58" spans="5:12" x14ac:dyDescent="0.25">
      <c r="E58" s="1"/>
      <c r="F58" s="1"/>
      <c r="G58" s="1"/>
      <c r="J58" s="1"/>
    </row>
    <row r="59" spans="5:12" x14ac:dyDescent="0.25">
      <c r="E59" s="1"/>
      <c r="F59" s="1"/>
      <c r="G59" s="1"/>
    </row>
    <row r="60" spans="5:12" x14ac:dyDescent="0.25">
      <c r="E60" s="1"/>
      <c r="F60" s="1"/>
      <c r="G60" s="1"/>
    </row>
    <row r="61" spans="5:12" x14ac:dyDescent="0.25">
      <c r="E61" s="1"/>
      <c r="F61" s="1"/>
      <c r="G61" s="1"/>
    </row>
    <row r="62" spans="5:12" x14ac:dyDescent="0.25">
      <c r="E62" s="1"/>
      <c r="F62" s="1"/>
      <c r="G62" s="1"/>
    </row>
    <row r="63" spans="5:12" x14ac:dyDescent="0.25">
      <c r="L63">
        <f>35449032+6268508</f>
        <v>41717540</v>
      </c>
    </row>
    <row r="65" spans="9:9" x14ac:dyDescent="0.25">
      <c r="I65">
        <v>6815999</v>
      </c>
    </row>
    <row r="66" spans="9:9" x14ac:dyDescent="0.25">
      <c r="I66">
        <v>24592766</v>
      </c>
    </row>
    <row r="67" spans="9:9" x14ac:dyDescent="0.25">
      <c r="I67">
        <v>4664776</v>
      </c>
    </row>
    <row r="68" spans="9:9" x14ac:dyDescent="0.25">
      <c r="I68">
        <f>SUM(I65:I67)</f>
        <v>36073541</v>
      </c>
    </row>
  </sheetData>
  <mergeCells count="4">
    <mergeCell ref="A2:G2"/>
    <mergeCell ref="I2:J2"/>
    <mergeCell ref="I16:J16"/>
    <mergeCell ref="L2:M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2024-07-23T08:05:12Z</dcterms:modified>
</cp:coreProperties>
</file>