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Pioneer\Completed Projects\AIR WAR COLLEGE\Running Bill\"/>
    </mc:Choice>
  </mc:AlternateContent>
  <xr:revisionPtr revIDLastSave="0" documentId="13_ncr:1_{F9F934B9-7F4B-4FBA-8569-F4E4AF67855C}" xr6:coauthVersionLast="47" xr6:coauthVersionMax="47" xr10:uidLastSave="{00000000-0000-0000-0000-000000000000}"/>
  <bookViews>
    <workbookView xWindow="-120" yWindow="-120" windowWidth="29040" windowHeight="15840" xr2:uid="{00000000-000D-0000-FFFF-FFFF00000000}"/>
  </bookViews>
  <sheets>
    <sheet name="Summary" sheetId="6" r:id="rId1"/>
    <sheet name="Ground Duct" sheetId="1" r:id="rId2"/>
    <sheet name="First Duct" sheetId="2" r:id="rId3"/>
    <sheet name="Second Duct" sheetId="4" r:id="rId4"/>
    <sheet name="Third Duct" sheetId="3" r:id="rId5"/>
  </sheets>
  <definedNames>
    <definedName name="_xlnm.Print_Area" localSheetId="2">'First Duct'!$A$1:$O$27</definedName>
    <definedName name="_xlnm.Print_Area" localSheetId="1">'Ground Duct'!$A$1:$O$26</definedName>
    <definedName name="_xlnm.Print_Area" localSheetId="3">'Second Duct'!$A$1:$S$27</definedName>
    <definedName name="_xlnm.Print_Area" localSheetId="0">Summary!$A$1:$E$43</definedName>
    <definedName name="_xlnm.Print_Area" localSheetId="4">'Third Duct'!$A$1:$T$27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2" i="6" l="1"/>
  <c r="E30" i="6"/>
  <c r="M19" i="2" l="1"/>
  <c r="M17" i="1"/>
  <c r="J22" i="2" l="1"/>
  <c r="J23" i="2"/>
  <c r="J21" i="2"/>
  <c r="I22" i="2" l="1"/>
  <c r="N26" i="3"/>
  <c r="N23" i="3"/>
  <c r="N22" i="3"/>
  <c r="N21" i="3"/>
  <c r="N19" i="3"/>
  <c r="N16" i="3"/>
  <c r="N14" i="3"/>
  <c r="N12" i="3"/>
  <c r="N11" i="3"/>
  <c r="N10" i="3"/>
  <c r="J26" i="3"/>
  <c r="J24" i="3"/>
  <c r="J23" i="3"/>
  <c r="J22" i="3"/>
  <c r="J21" i="3"/>
  <c r="J19" i="3"/>
  <c r="O19" i="3" s="1"/>
  <c r="J16" i="3"/>
  <c r="J14" i="3"/>
  <c r="J12" i="3"/>
  <c r="J11" i="3"/>
  <c r="J10" i="3"/>
  <c r="N26" i="4"/>
  <c r="N23" i="4"/>
  <c r="N22" i="4"/>
  <c r="N21" i="4"/>
  <c r="N19" i="4"/>
  <c r="N16" i="4"/>
  <c r="N13" i="4"/>
  <c r="N11" i="4"/>
  <c r="N10" i="4"/>
  <c r="J23" i="4"/>
  <c r="J22" i="4"/>
  <c r="J21" i="4"/>
  <c r="J19" i="4"/>
  <c r="J16" i="4"/>
  <c r="J13" i="4"/>
  <c r="J11" i="4"/>
  <c r="J10" i="4"/>
  <c r="N26" i="2"/>
  <c r="N23" i="2"/>
  <c r="N22" i="2"/>
  <c r="N21" i="2"/>
  <c r="N19" i="2"/>
  <c r="N16" i="2"/>
  <c r="N13" i="2"/>
  <c r="N11" i="2"/>
  <c r="N10" i="2"/>
  <c r="J19" i="2"/>
  <c r="J16" i="2"/>
  <c r="J13" i="2"/>
  <c r="J11" i="2"/>
  <c r="J10" i="2"/>
  <c r="N25" i="1"/>
  <c r="N20" i="1"/>
  <c r="N19" i="1"/>
  <c r="N17" i="1"/>
  <c r="N14" i="1"/>
  <c r="N12" i="1"/>
  <c r="N10" i="1"/>
  <c r="N9" i="1"/>
  <c r="J21" i="1"/>
  <c r="J20" i="1"/>
  <c r="J19" i="1"/>
  <c r="J17" i="1"/>
  <c r="J14" i="1"/>
  <c r="J12" i="1"/>
  <c r="J10" i="1"/>
  <c r="J9" i="1"/>
  <c r="O26" i="2"/>
  <c r="J25" i="1"/>
  <c r="K26" i="2"/>
  <c r="K13" i="2"/>
  <c r="K11" i="2"/>
  <c r="I9" i="1"/>
  <c r="K22" i="1"/>
  <c r="N22" i="1"/>
  <c r="L26" i="3"/>
  <c r="L14" i="3"/>
  <c r="L12" i="3"/>
  <c r="L11" i="3"/>
  <c r="L10" i="3"/>
  <c r="M23" i="3"/>
  <c r="M22" i="3"/>
  <c r="M21" i="3"/>
  <c r="M19" i="3"/>
  <c r="M16" i="3"/>
  <c r="I26" i="3"/>
  <c r="I23" i="3"/>
  <c r="I22" i="3"/>
  <c r="I21" i="3"/>
  <c r="I19" i="3"/>
  <c r="I16" i="3"/>
  <c r="I14" i="3"/>
  <c r="I12" i="3"/>
  <c r="I11" i="3"/>
  <c r="I10" i="3"/>
  <c r="M23" i="4"/>
  <c r="M22" i="4"/>
  <c r="M21" i="4"/>
  <c r="M19" i="4"/>
  <c r="M16" i="4"/>
  <c r="J26" i="4"/>
  <c r="I23" i="4"/>
  <c r="I22" i="4"/>
  <c r="I21" i="4"/>
  <c r="I19" i="4"/>
  <c r="I16" i="4"/>
  <c r="I13" i="4"/>
  <c r="K13" i="4" s="1"/>
  <c r="M13" i="4" s="1"/>
  <c r="I11" i="4"/>
  <c r="K11" i="4" s="1"/>
  <c r="M11" i="4" s="1"/>
  <c r="I10" i="4"/>
  <c r="K10" i="4" s="1"/>
  <c r="M10" i="4" s="1"/>
  <c r="M26" i="4"/>
  <c r="L13" i="4"/>
  <c r="L11" i="4"/>
  <c r="L10" i="4"/>
  <c r="M23" i="2"/>
  <c r="M22" i="2"/>
  <c r="M21" i="2"/>
  <c r="M20" i="2"/>
  <c r="I23" i="2"/>
  <c r="I21" i="2"/>
  <c r="I20" i="2"/>
  <c r="I19" i="2"/>
  <c r="M16" i="2"/>
  <c r="I16" i="2"/>
  <c r="I13" i="2"/>
  <c r="I11" i="2"/>
  <c r="I10" i="2"/>
  <c r="O22" i="3" l="1"/>
  <c r="O21" i="3"/>
  <c r="O23" i="3"/>
  <c r="O16" i="3"/>
  <c r="K10" i="2"/>
  <c r="K9" i="1"/>
  <c r="M25" i="1" l="1"/>
  <c r="I25" i="1"/>
  <c r="M22" i="1"/>
  <c r="M21" i="1"/>
  <c r="N21" i="1" s="1"/>
  <c r="M20" i="1"/>
  <c r="M19" i="1"/>
  <c r="M18" i="1"/>
  <c r="I22" i="1"/>
  <c r="I21" i="1"/>
  <c r="I20" i="1"/>
  <c r="I19" i="1"/>
  <c r="I17" i="1"/>
  <c r="M14" i="1"/>
  <c r="M9" i="1"/>
  <c r="I14" i="1"/>
  <c r="I12" i="1"/>
  <c r="I10" i="1"/>
  <c r="K12" i="1" l="1"/>
  <c r="M12" i="1" s="1"/>
  <c r="K10" i="1"/>
  <c r="M10" i="1" s="1"/>
  <c r="J26" i="2"/>
  <c r="M26" i="3" l="1"/>
  <c r="M14" i="3"/>
  <c r="O14" i="3" s="1"/>
  <c r="M12" i="3"/>
  <c r="O12" i="3" s="1"/>
  <c r="M11" i="3"/>
  <c r="O11" i="3" s="1"/>
  <c r="M10" i="3"/>
  <c r="O10" i="3" s="1"/>
  <c r="M13" i="2"/>
  <c r="M11" i="2"/>
  <c r="M10" i="2"/>
  <c r="J22" i="1"/>
  <c r="M26" i="2" l="1"/>
  <c r="O25" i="1"/>
  <c r="O19" i="1"/>
  <c r="O26" i="3"/>
  <c r="O27" i="3" s="1"/>
  <c r="O17" i="1"/>
  <c r="O20" i="1"/>
  <c r="O12" i="1"/>
  <c r="N26" i="1"/>
  <c r="D25" i="6" s="1"/>
  <c r="O22" i="4"/>
  <c r="O10" i="2"/>
  <c r="O19" i="2"/>
  <c r="O10" i="4"/>
  <c r="O10" i="1"/>
  <c r="O21" i="2"/>
  <c r="O11" i="2"/>
  <c r="O23" i="2"/>
  <c r="O26" i="4"/>
  <c r="O23" i="4"/>
  <c r="O21" i="4"/>
  <c r="O19" i="4"/>
  <c r="O16" i="4"/>
  <c r="O13" i="4"/>
  <c r="O11" i="4"/>
  <c r="O22" i="2"/>
  <c r="O16" i="2"/>
  <c r="O13" i="2"/>
  <c r="O22" i="1"/>
  <c r="O21" i="1"/>
  <c r="O14" i="1"/>
  <c r="O9" i="1"/>
  <c r="P27" i="3"/>
  <c r="Q27" i="3"/>
  <c r="R27" i="3"/>
  <c r="S27" i="3"/>
  <c r="T27" i="3"/>
  <c r="P27" i="2"/>
  <c r="Q27" i="2"/>
  <c r="R27" i="2"/>
  <c r="S27" i="2"/>
  <c r="T27" i="2"/>
  <c r="O27" i="2" l="1"/>
  <c r="O27" i="4"/>
  <c r="J27" i="3" l="1"/>
  <c r="C28" i="6" s="1"/>
  <c r="J27" i="4"/>
  <c r="C27" i="6" s="1"/>
  <c r="J26" i="1"/>
  <c r="C25" i="6" s="1"/>
  <c r="E25" i="6" l="1"/>
  <c r="N27" i="3"/>
  <c r="D28" i="6" s="1"/>
  <c r="E28" i="6" s="1"/>
  <c r="O26" i="1"/>
  <c r="U26" i="1" s="1"/>
  <c r="N27" i="4"/>
  <c r="N27" i="2"/>
  <c r="D26" i="6" s="1"/>
  <c r="J27" i="2"/>
  <c r="C26" i="6" s="1"/>
  <c r="C30" i="6" s="1"/>
  <c r="F39" i="4"/>
  <c r="N36" i="4"/>
  <c r="E26" i="6" l="1"/>
  <c r="T27" i="4"/>
  <c r="D27" i="6"/>
  <c r="E27" i="6" s="1"/>
  <c r="N33" i="4"/>
  <c r="F39" i="3"/>
  <c r="N36" i="3"/>
  <c r="N33" i="3"/>
  <c r="E31" i="6" l="1"/>
  <c r="D30" i="6"/>
  <c r="F39" i="2"/>
  <c r="N36" i="2"/>
  <c r="N33" i="2"/>
  <c r="E34" i="6" l="1"/>
  <c r="O35" i="1"/>
  <c r="F38" i="1" l="1"/>
  <c r="O32" i="1" l="1"/>
</calcChain>
</file>

<file path=xl/sharedStrings.xml><?xml version="1.0" encoding="utf-8"?>
<sst xmlns="http://schemas.openxmlformats.org/spreadsheetml/2006/main" count="266" uniqueCount="90">
  <si>
    <t>PAF AIR WAR COLLEGE, KARACHI</t>
  </si>
  <si>
    <t>ITEM NO.</t>
  </si>
  <si>
    <t>DESCRIPTION</t>
  </si>
  <si>
    <t>QTY</t>
  </si>
  <si>
    <t>UNIT</t>
  </si>
  <si>
    <t>AIR CONDITIONING WORK</t>
  </si>
  <si>
    <t>a</t>
  </si>
  <si>
    <t>b</t>
  </si>
  <si>
    <t>c</t>
  </si>
  <si>
    <t>d</t>
  </si>
  <si>
    <t>G.I. Duct  &amp; Allied Works</t>
  </si>
  <si>
    <t>Sq. Ft</t>
  </si>
  <si>
    <t>Supply &amp; Isnt: Glass Wool Insulation on Ducts</t>
  </si>
  <si>
    <t xml:space="preserve">Flexible Duct Connector </t>
  </si>
  <si>
    <t>RFt</t>
  </si>
  <si>
    <t>Job</t>
  </si>
  <si>
    <t>Air Devices</t>
  </si>
  <si>
    <t>VCDs</t>
  </si>
  <si>
    <t>Note:
1. If required additional work or material except above then it will be charge additionally.
2. Electrical Wiring/DB/MCC is not included in the scope of wrok 
3. BMS connectivity and cabling is not included in the scope work 
4. Any other item didn't mentioned above will be cahgred additionally 
5. Above mentioned quantities may vary as per the approved design of consultant</t>
  </si>
  <si>
    <t>Supply Air Diffusers (15" x 15") 42 qty</t>
  </si>
  <si>
    <t>Return Air Diffusers (15" x 15") 38 qty</t>
  </si>
  <si>
    <t>Supply Air Diffusers (15" x 15") 63 qty</t>
  </si>
  <si>
    <t>Return Air Diffusers (15" x 15") 49 qty</t>
  </si>
  <si>
    <t>Return Air Grill 9" x 9" 14 qty</t>
  </si>
  <si>
    <t>Supply Air Diffusers (12" x 12") 16 qty (15 x 15 ) 100 qty</t>
  </si>
  <si>
    <t>Return Air Diffusers (12" x 12") 16 qty (15" x 15") 85 qty</t>
  </si>
  <si>
    <t>Return Air Grill 9" x 9" 11 qty</t>
  </si>
  <si>
    <t>Supply Air Diffusers (12" x 12") 2 Qty (15" x 15") 174 qty</t>
  </si>
  <si>
    <t>Return Air Diffusers (15" x 15") 134 qty</t>
  </si>
  <si>
    <t>Return Air Grill 9" x 9" 22 qty</t>
  </si>
  <si>
    <t>Supply &amp; Installation of Duct 24 swg</t>
  </si>
  <si>
    <t>Supply &amp; Installation of Duct 22 swg</t>
  </si>
  <si>
    <t>Material</t>
  </si>
  <si>
    <t>Labour</t>
  </si>
  <si>
    <t xml:space="preserve">Supply, fabrication, and installation of G.I. Duct work using prime quality sheet metal including hanger &amp; supports and all tees, bends, reducers, elbows, turning vanes, and splitter etc. complete as specified in the specifications, shown on the layout drawing and standards drawing.  Following Gauge chart shall be followed as per below mentioned sizes:                                                                                                                           </t>
  </si>
  <si>
    <t>Return Air Grill (9" x 9") 20 qty</t>
  </si>
  <si>
    <t>Testing and Balancing</t>
  </si>
  <si>
    <t>Exhaust Air Louver (as per drawings)</t>
  </si>
  <si>
    <t>Rates</t>
  </si>
  <si>
    <t xml:space="preserve">Material </t>
  </si>
  <si>
    <t>Amount</t>
  </si>
  <si>
    <t>Total Amout Rs</t>
  </si>
  <si>
    <t>S#</t>
  </si>
  <si>
    <t>Description</t>
  </si>
  <si>
    <t>Material Amount</t>
  </si>
  <si>
    <t>Labour Amount</t>
  </si>
  <si>
    <t>Total Amount</t>
  </si>
  <si>
    <t>HVAC Ground Floor</t>
  </si>
  <si>
    <t>HVAC 1st Floor</t>
  </si>
  <si>
    <t>HVAC 2nd Floor</t>
  </si>
  <si>
    <t>HVAC 3rd Floor</t>
  </si>
  <si>
    <t>TOTAL AMOUNT</t>
  </si>
  <si>
    <r>
      <t xml:space="preserve">Supply and installation of 1.5” thick, 24 kg/m3 density </t>
    </r>
    <r>
      <rPr>
        <b/>
        <sz val="14"/>
        <color theme="1"/>
        <rFont val="Calibri"/>
        <family val="2"/>
        <scheme val="minor"/>
      </rPr>
      <t>Glass Wool Insulation</t>
    </r>
    <r>
      <rPr>
        <sz val="14"/>
        <color theme="1"/>
        <rFont val="Calibri"/>
        <family val="2"/>
        <scheme val="minor"/>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</si>
  <si>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scheme val="minor"/>
      </rPr>
      <t xml:space="preserve">Sound Liner </t>
    </r>
    <r>
      <rPr>
        <sz val="14"/>
        <color theme="1"/>
        <rFont val="Calibri"/>
        <family val="2"/>
        <scheme val="minor"/>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</si>
  <si>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scheme val="minor"/>
      </rPr>
      <t xml:space="preserve"> Flexible duct connector</t>
    </r>
    <r>
      <rPr>
        <sz val="14"/>
        <color theme="1"/>
        <rFont val="Calibri"/>
        <family val="2"/>
        <scheme val="minor"/>
      </rPr>
      <t xml:space="preserve"> minimum 3" wide as shown in the drawings and directed by the engineer in charge.</t>
    </r>
  </si>
  <si>
    <r>
      <t xml:space="preserve">Supply &amp; Installation of opposed blade </t>
    </r>
    <r>
      <rPr>
        <b/>
        <sz val="14"/>
        <color theme="1"/>
        <rFont val="Calibri"/>
        <family val="2"/>
        <scheme val="minor"/>
      </rPr>
      <t>Volume Control Dampers</t>
    </r>
    <r>
      <rPr>
        <sz val="14"/>
        <color theme="1"/>
        <rFont val="Calibri"/>
        <family val="2"/>
        <scheme val="minor"/>
      </rPr>
      <t xml:space="preserve"> made from 16 SWG. G.I sheets as specified in the specifications, shown on the drawings.</t>
    </r>
  </si>
  <si>
    <r>
      <t>Supply &amp; installation of</t>
    </r>
    <r>
      <rPr>
        <b/>
        <sz val="14"/>
        <color theme="1"/>
        <rFont val="Calibri"/>
        <family val="2"/>
        <scheme val="minor"/>
      </rPr>
      <t xml:space="preserve"> Supply Air Diffusers / Return Air Grills  </t>
    </r>
    <r>
      <rPr>
        <sz val="14"/>
        <color theme="1"/>
        <rFont val="Calibri"/>
        <family val="2"/>
        <scheme val="minor"/>
      </rPr>
      <t>powder coated complete as specified in the specifications, shown on the drawing.</t>
    </r>
  </si>
  <si>
    <r>
      <t xml:space="preserve">Supply and installation of 1.5” thick, 24 kg/m3 density </t>
    </r>
    <r>
      <rPr>
        <b/>
        <sz val="14"/>
        <color theme="1"/>
        <rFont val="Calibri"/>
        <family val="2"/>
      </rPr>
      <t>Glass Wool Insulation</t>
    </r>
    <r>
      <rPr>
        <sz val="14"/>
        <color theme="1"/>
        <rFont val="Calibri"/>
        <family val="2"/>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</si>
  <si>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rPr>
      <t xml:space="preserve">Sound Liner </t>
    </r>
    <r>
      <rPr>
        <sz val="14"/>
        <color theme="1"/>
        <rFont val="Calibri"/>
        <family val="2"/>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</si>
  <si>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rPr>
      <t xml:space="preserve"> Flexible duct connector</t>
    </r>
    <r>
      <rPr>
        <sz val="14"/>
        <color theme="1"/>
        <rFont val="Calibri"/>
        <family val="2"/>
      </rPr>
      <t xml:space="preserve"> minimum 3" wide as shown in the drawings and directed by the engineer in charge.</t>
    </r>
  </si>
  <si>
    <r>
      <t xml:space="preserve">Supply &amp; Installation of opposed blade </t>
    </r>
    <r>
      <rPr>
        <b/>
        <sz val="14"/>
        <color theme="1"/>
        <rFont val="Calibri"/>
        <family val="2"/>
      </rPr>
      <t>Volume Control Dampers</t>
    </r>
    <r>
      <rPr>
        <sz val="14"/>
        <color theme="1"/>
        <rFont val="Calibri"/>
        <family val="2"/>
      </rPr>
      <t xml:space="preserve"> made from 16 SWG. G.I sheets as specified in the specifications, shown on the drawings.</t>
    </r>
  </si>
  <si>
    <r>
      <t>Supply &amp; installation of</t>
    </r>
    <r>
      <rPr>
        <b/>
        <sz val="14"/>
        <color theme="1"/>
        <rFont val="Calibri"/>
        <family val="2"/>
      </rPr>
      <t xml:space="preserve"> Supply Air Diffusers / Return Air Grills  </t>
    </r>
    <r>
      <rPr>
        <sz val="14"/>
        <color theme="1"/>
        <rFont val="Calibri"/>
        <family val="2"/>
      </rPr>
      <t>powder coated complete as specified in the specifications, shown on the drawing.</t>
    </r>
  </si>
  <si>
    <t>Testing of Ducts.</t>
  </si>
  <si>
    <t>Supply &amp; Installation of Duct 20 swg</t>
  </si>
  <si>
    <t>SST 13%</t>
  </si>
  <si>
    <t>GRAND TOTAL AMOUNT</t>
  </si>
  <si>
    <t xml:space="preserve">for PIONEER SERVICES </t>
  </si>
  <si>
    <t>BILL OF QUANTITIES (Ground Floor)</t>
  </si>
  <si>
    <t>BILL OF QUANTITIES (1st Floor)</t>
  </si>
  <si>
    <t>BILL OF QUANTITIES (2nd Floor)</t>
  </si>
  <si>
    <t>BILL OF QUANTITIES (3rd Floor)</t>
  </si>
  <si>
    <t>Date</t>
  </si>
  <si>
    <t>Invoice #</t>
  </si>
  <si>
    <t>NTN #</t>
  </si>
  <si>
    <t>4312149-7</t>
  </si>
  <si>
    <t>NTN # 1547417-8</t>
  </si>
  <si>
    <t>Project: PAF AIR WAR COLLEGE, KARACHI</t>
  </si>
  <si>
    <t>Invoice</t>
  </si>
  <si>
    <t>Less Received  40% Adv (incl WHT)</t>
  </si>
  <si>
    <t>Payable Amount</t>
  </si>
  <si>
    <t>Bill Amount</t>
  </si>
  <si>
    <t>Prv Qty</t>
  </si>
  <si>
    <t>Billed Qty</t>
  </si>
  <si>
    <t>Total Qty</t>
  </si>
  <si>
    <t>02</t>
  </si>
  <si>
    <t>SUMMARY: FINAL BILL</t>
  </si>
  <si>
    <t>FINAL BILL</t>
  </si>
  <si>
    <t>M/S DWP TECHNOLOGIES PVT LTD</t>
  </si>
  <si>
    <t>5 – Zafar Ali Road Gulberg V, Lahore</t>
  </si>
  <si>
    <t>02 July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</si>
</sst>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_(* #,##0.000_);_(* \(#,##0.000\);_(* &quot;-&quot;??_);_(@_)"/>
    <numFmt numFmtId="167" formatCode="_(* #,##0_);_(* \(#,##0\);_(* \-??_);_(@_)"/>
    <numFmt numFmtId="168" formatCode="_(* #,##0.0_);_(* \(#,##0.0\);_(* &quot;-&quot;??_);_(@_)"/>
  </numFmts>
  <fonts count="51" x14ac:knownFonts="1">
    <font>
      <sz val="10"/>
      <color rgb="FF000000"/>
      <name val="Times New Roman"/>
      <charset val="204"/>
    </font>
    <font>
      <sz val="10"/>
      <color rgb="FF000000"/>
      <name val="Times New Roman"/>
      <family val="1"/>
    </font>
    <font>
      <sz val="11"/>
      <name val="Calibri"/>
      <family val="2"/>
    </font>
    <font>
      <b/>
      <sz val="11"/>
      <name val="Calibri"/>
      <family val="2"/>
    </font>
    <font>
      <sz val="11"/>
      <color rgb="FF000000"/>
      <name val="Times New Roman"/>
      <family val="1"/>
    </font>
    <font>
      <b/>
      <sz val="10"/>
      <color rgb="FF000000"/>
      <name val="Times New Roman"/>
      <family val="1"/>
    </font>
    <font>
      <sz val="12"/>
      <color rgb="FF000000"/>
      <name val="Times New Roman"/>
      <family val="1"/>
    </font>
    <font>
      <b/>
      <sz val="12"/>
      <name val="Calibri"/>
      <family val="2"/>
    </font>
    <font>
      <b/>
      <sz val="14"/>
      <name val="Calibri"/>
      <family val="2"/>
    </font>
    <font>
      <sz val="12"/>
      <color rgb="FF000000"/>
      <name val="Calibri"/>
      <family val="2"/>
      <charset val="1"/>
    </font>
    <font>
      <b/>
      <sz val="14"/>
      <color rgb="FF000000"/>
      <name val="Calibri"/>
      <family val="2"/>
    </font>
    <font>
      <i/>
      <sz val="11"/>
      <color rgb="FF000000"/>
      <name val="Calibri"/>
      <family val="2"/>
      <charset val="1"/>
    </font>
    <font>
      <b/>
      <u/>
      <sz val="20"/>
      <color rgb="FF000000"/>
      <name val="Calibri"/>
      <family val="2"/>
    </font>
    <font>
      <b/>
      <sz val="16"/>
      <color rgb="FF000000"/>
      <name val="Calibri"/>
      <family val="2"/>
    </font>
    <font>
      <b/>
      <sz val="12"/>
      <color rgb="FF000000"/>
      <name val="Arial"/>
      <family val="2"/>
      <charset val="1"/>
    </font>
    <font>
      <sz val="14"/>
      <color rgb="FF000000"/>
      <name val="Calibri"/>
      <family val="2"/>
      <charset val="1"/>
    </font>
    <font>
      <sz val="16"/>
      <color rgb="FF000000"/>
      <name val="Calibri"/>
      <family val="2"/>
    </font>
    <font>
      <sz val="10"/>
      <color rgb="FF000000"/>
      <name val="Calibri"/>
      <family val="2"/>
      <scheme val="minor"/>
    </font>
    <font>
      <b/>
      <i/>
      <sz val="11"/>
      <color rgb="FF000000"/>
      <name val="Calibri"/>
      <family val="2"/>
      <charset val="1"/>
    </font>
    <font>
      <b/>
      <sz val="18"/>
      <name val="Calibri"/>
      <family val="2"/>
      <scheme val="minor"/>
    </font>
    <font>
      <b/>
      <sz val="12"/>
      <name val="Calibri"/>
      <family val="2"/>
      <scheme val="minor"/>
    </font>
    <font>
      <b/>
      <sz val="14"/>
      <name val="Calibri"/>
      <family val="2"/>
      <scheme val="minor"/>
    </font>
    <font>
      <b/>
      <sz val="10"/>
      <color rgb="FF000000"/>
      <name val="Calibri"/>
      <family val="2"/>
      <scheme val="minor"/>
    </font>
    <font>
      <sz val="12"/>
      <color rgb="FF000000"/>
      <name val="Calibri"/>
      <family val="2"/>
      <scheme val="minor"/>
    </font>
    <font>
      <b/>
      <sz val="20"/>
      <name val="Calibri"/>
      <family val="2"/>
      <scheme val="minor"/>
    </font>
    <font>
      <sz val="14"/>
      <name val="Calibri"/>
      <family val="2"/>
      <scheme val="minor"/>
    </font>
    <font>
      <b/>
      <sz val="14"/>
      <color rgb="FF000000"/>
      <name val="Calibri"/>
      <family val="2"/>
      <scheme val="minor"/>
    </font>
    <font>
      <sz val="14"/>
      <color rgb="FF000000"/>
      <name val="Calibri"/>
      <family val="2"/>
      <scheme val="minor"/>
    </font>
    <font>
      <sz val="14"/>
      <color theme="1"/>
      <name val="Calibri"/>
      <family val="2"/>
      <scheme val="minor"/>
    </font>
    <font>
      <b/>
      <sz val="14"/>
      <color theme="1"/>
      <name val="Calibri"/>
      <family val="2"/>
      <scheme val="minor"/>
    </font>
    <font>
      <sz val="14"/>
      <color rgb="FF000000"/>
      <name val="Times New Roman"/>
      <family val="1"/>
    </font>
    <font>
      <sz val="14"/>
      <name val="Calibri"/>
      <family val="2"/>
    </font>
    <font>
      <sz val="14"/>
      <color rgb="FF000000"/>
      <name val="Calibri"/>
      <family val="2"/>
    </font>
    <font>
      <sz val="18"/>
      <color rgb="FF000000"/>
      <name val="Calibri"/>
      <family val="2"/>
      <scheme val="minor"/>
    </font>
    <font>
      <sz val="14"/>
      <color theme="1"/>
      <name val="Calibri"/>
      <family val="2"/>
    </font>
    <font>
      <b/>
      <sz val="14"/>
      <color theme="1"/>
      <name val="Calibri"/>
      <family val="2"/>
    </font>
    <font>
      <b/>
      <sz val="12"/>
      <color rgb="FF000000"/>
      <name val="Times New Roman"/>
      <family val="1"/>
    </font>
    <font>
      <b/>
      <sz val="15"/>
      <color rgb="FF000000"/>
      <name val="Calibri"/>
      <family val="2"/>
    </font>
    <font>
      <b/>
      <i/>
      <sz val="14"/>
      <color rgb="FF000000"/>
      <name val="Calibri"/>
      <family val="2"/>
      <charset val="1"/>
    </font>
    <font>
      <b/>
      <sz val="15"/>
      <name val="Calibri"/>
      <family val="2"/>
      <scheme val="minor"/>
    </font>
    <font>
      <b/>
      <sz val="15"/>
      <color rgb="FF000000"/>
      <name val="Calibri"/>
      <family val="2"/>
      <scheme val="minor"/>
    </font>
    <font>
      <sz val="20"/>
      <color rgb="FF000000"/>
      <name val="Calibri"/>
      <family val="2"/>
      <scheme val="minor"/>
    </font>
    <font>
      <b/>
      <sz val="14"/>
      <color indexed="8"/>
      <name val="Calibri"/>
      <family val="2"/>
    </font>
    <font>
      <b/>
      <sz val="14"/>
      <color indexed="8"/>
      <name val="Calibri"/>
      <family val="2"/>
      <scheme val="minor"/>
    </font>
    <font>
      <sz val="12"/>
      <color theme="1"/>
      <name val="Calibri"/>
      <family val="2"/>
      <scheme val="minor"/>
    </font>
    <font>
      <sz val="13"/>
      <color theme="1"/>
      <name val="Calibri"/>
      <family val="2"/>
      <scheme val="minor"/>
    </font>
    <font>
      <i/>
      <sz val="12"/>
      <color theme="1"/>
      <name val="Calibri"/>
      <family val="2"/>
      <scheme val="minor"/>
    </font>
    <font>
      <b/>
      <sz val="22"/>
      <color rgb="FF000000"/>
      <name val="Calibri"/>
      <family val="2"/>
    </font>
    <font>
      <sz val="10"/>
      <color rgb="FF000000"/>
      <name val="Times New Roman"/>
      <family val="1"/>
    </font>
    <font>
      <b/>
      <sz val="11"/>
      <color rgb="FF000000"/>
      <name val="Times New Roman"/>
      <family val="1"/>
    </font>
    <font>
      <sz val="16"/>
      <color rgb="FF000000"/>
      <name val="Times New Roman"/>
      <family val="1"/>
    </font>
  </fonts>
  <fills count="7">
    <fill>
      <patternFill patternType="none"/>
    </fill>
    <fill>
      <patternFill patternType="gray125"/>
    </fill>
    <fill>
      <patternFill patternType="solid">
        <fgColor theme="8" tint="0.59999389629810485"/>
        <bgColor indexed="64"/>
      </patternFill>
    </fill>
    <fill>
      <patternFill patternType="solid">
        <fgColor rgb="FFD3D2D0"/>
      </patternFill>
    </fill>
    <fill>
      <patternFill patternType="solid">
        <fgColor rgb="FFCACDD1"/>
      </patternFill>
    </fill>
    <fill>
      <patternFill patternType="solid">
        <fgColor theme="0"/>
        <bgColor indexed="64"/>
      </patternFill>
    </fill>
    <fill>
      <patternFill patternType="solid">
        <fgColor rgb="FFC5D9DF"/>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000000"/>
      </bottom>
      <diagonal/>
    </border>
    <border>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medium">
        <color indexed="64"/>
      </left>
      <right style="thin">
        <color indexed="64"/>
      </right>
      <top style="thin">
        <color indexed="64"/>
      </top>
      <bottom style="thin">
        <color indexed="64"/>
      </bottom>
      <diagonal/>
    </border>
    <border>
      <left/>
      <right/>
      <top style="thin">
        <color rgb="FF000000"/>
      </top>
      <bottom/>
      <diagonal/>
    </border>
    <border>
      <left/>
      <right style="medium">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rgb="FF000000"/>
      </right>
      <top/>
      <bottom style="thin">
        <color rgb="FF000000"/>
      </bottom>
      <diagonal/>
    </border>
    <border>
      <left style="thin">
        <color rgb="FF000000"/>
      </left>
      <right/>
      <top/>
      <bottom/>
      <diagonal/>
    </border>
    <border>
      <left style="thin">
        <color indexed="64"/>
      </left>
      <right style="thin">
        <color indexed="64"/>
      </right>
      <top/>
      <bottom/>
      <diagonal/>
    </border>
    <border>
      <left/>
      <right style="thin">
        <color rgb="FF000000"/>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thin">
        <color rgb="FF000000"/>
      </right>
      <top/>
      <bottom style="medium">
        <color indexed="64"/>
      </bottom>
      <diagonal/>
    </border>
    <border>
      <left style="medium">
        <color indexed="64"/>
      </left>
      <right/>
      <top/>
      <bottom/>
      <diagonal/>
    </border>
    <border>
      <left/>
      <right style="medium">
        <color indexed="64"/>
      </right>
      <top/>
      <bottom/>
      <diagonal/>
    </border>
    <border>
      <left style="thin">
        <color rgb="FF000000"/>
      </left>
      <right/>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rgb="FF000000"/>
      </right>
      <top/>
      <bottom style="thin">
        <color rgb="FF000000"/>
      </bottom>
      <diagonal/>
    </border>
    <border>
      <left/>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48" fillId="0" borderId="0" applyFont="0" applyFill="0" applyBorder="0" applyAlignment="0" applyProtection="0"/>
  </cellStyleXfs>
  <cellXfs count="229">
    <xf numFmtId="0" fontId="0" fillId="0" borderId="0" xfId="0"/>
    <xf numFmtId="0" fontId="0" fillId="0" borderId="0" xfId="0" applyAlignment="1">
      <alignment horizontal="left" vertical="top"/>
    </xf>
    <xf numFmtId="165" fontId="0" fillId="0" borderId="0" xfId="0" applyNumberFormat="1" applyAlignment="1">
      <alignment horizontal="left" vertical="top"/>
    </xf>
    <xf numFmtId="164" fontId="0" fillId="0" borderId="0" xfId="0" applyNumberFormat="1" applyAlignment="1">
      <alignment horizontal="left" vertical="top"/>
    </xf>
    <xf numFmtId="0" fontId="0" fillId="0" borderId="14" xfId="0" applyBorder="1" applyAlignment="1">
      <alignment horizontal="left" vertical="top"/>
    </xf>
    <xf numFmtId="0" fontId="0" fillId="0" borderId="0" xfId="0" applyAlignment="1">
      <alignment horizontal="left" vertical="center"/>
    </xf>
    <xf numFmtId="165" fontId="1" fillId="0" borderId="0" xfId="1" applyNumberFormat="1" applyFont="1" applyAlignment="1">
      <alignment horizontal="left" vertical="top"/>
    </xf>
    <xf numFmtId="166" fontId="1" fillId="0" borderId="0" xfId="1" applyNumberFormat="1" applyFont="1" applyAlignment="1">
      <alignment horizontal="left" vertical="top"/>
    </xf>
    <xf numFmtId="165" fontId="6" fillId="5" borderId="15" xfId="1" applyNumberFormat="1" applyFont="1" applyFill="1" applyBorder="1" applyAlignment="1">
      <alignment horizontal="left" vertical="center"/>
    </xf>
    <xf numFmtId="1" fontId="0" fillId="0" borderId="0" xfId="0" applyNumberFormat="1" applyAlignment="1">
      <alignment horizontal="left" vertical="top"/>
    </xf>
    <xf numFmtId="0" fontId="11" fillId="0" borderId="0" xfId="0" applyFont="1" applyAlignment="1">
      <alignment horizontal="left" vertical="center"/>
    </xf>
    <xf numFmtId="0" fontId="14" fillId="0" borderId="14" xfId="0" applyFont="1" applyBorder="1" applyAlignment="1">
      <alignment horizontal="center" vertical="center"/>
    </xf>
    <xf numFmtId="0" fontId="14" fillId="0" borderId="14" xfId="0" applyFont="1" applyBorder="1" applyAlignment="1">
      <alignment horizontal="center" vertical="center" wrapText="1"/>
    </xf>
    <xf numFmtId="0" fontId="9" fillId="0" borderId="14" xfId="0" applyFont="1" applyBorder="1" applyAlignment="1">
      <alignment horizontal="center" vertical="center" wrapText="1"/>
    </xf>
    <xf numFmtId="0" fontId="15" fillId="0" borderId="14" xfId="0" applyFont="1" applyBorder="1" applyAlignment="1">
      <alignment horizontal="left" vertical="center" wrapText="1"/>
    </xf>
    <xf numFmtId="167" fontId="15" fillId="0" borderId="14" xfId="1" applyNumberFormat="1" applyFont="1" applyBorder="1" applyAlignment="1">
      <alignment vertical="center"/>
    </xf>
    <xf numFmtId="167" fontId="0" fillId="0" borderId="0" xfId="0" applyNumberFormat="1"/>
    <xf numFmtId="0" fontId="16" fillId="0" borderId="0" xfId="0" applyFont="1"/>
    <xf numFmtId="167" fontId="16" fillId="0" borderId="0" xfId="0" applyNumberFormat="1" applyFont="1"/>
    <xf numFmtId="167" fontId="15" fillId="0" borderId="0" xfId="1" applyNumberFormat="1" applyFont="1"/>
    <xf numFmtId="165" fontId="17" fillId="0" borderId="0" xfId="1" applyNumberFormat="1"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center"/>
    </xf>
    <xf numFmtId="165" fontId="17" fillId="0" borderId="0" xfId="0" applyNumberFormat="1" applyFont="1" applyAlignment="1">
      <alignment horizontal="left" vertical="top"/>
    </xf>
    <xf numFmtId="164" fontId="17" fillId="0" borderId="0" xfId="0" applyNumberFormat="1" applyFont="1" applyAlignment="1">
      <alignment horizontal="left" vertical="top"/>
    </xf>
    <xf numFmtId="166" fontId="17" fillId="0" borderId="0" xfId="1" applyNumberFormat="1" applyFont="1" applyAlignment="1">
      <alignment horizontal="left" vertical="top"/>
    </xf>
    <xf numFmtId="165" fontId="23" fillId="5" borderId="15" xfId="1" applyNumberFormat="1" applyFont="1" applyFill="1" applyBorder="1" applyAlignment="1">
      <alignment horizontal="left" vertical="center"/>
    </xf>
    <xf numFmtId="0" fontId="23" fillId="0" borderId="0" xfId="0" applyFont="1" applyAlignment="1">
      <alignment horizontal="left" vertical="top"/>
    </xf>
    <xf numFmtId="1" fontId="23" fillId="0" borderId="0" xfId="0" applyNumberFormat="1" applyFont="1" applyAlignment="1">
      <alignment horizontal="left" vertical="top"/>
    </xf>
    <xf numFmtId="165" fontId="23" fillId="0" borderId="0" xfId="0" applyNumberFormat="1" applyFont="1" applyAlignment="1">
      <alignment horizontal="left" vertical="top"/>
    </xf>
    <xf numFmtId="164" fontId="23" fillId="0" borderId="0" xfId="0" applyNumberFormat="1" applyFont="1" applyAlignment="1">
      <alignment horizontal="left" vertical="top"/>
    </xf>
    <xf numFmtId="0" fontId="27" fillId="0" borderId="8" xfId="0" applyFont="1" applyBorder="1" applyAlignment="1">
      <alignment horizontal="center" vertical="center" wrapText="1"/>
    </xf>
    <xf numFmtId="0" fontId="25" fillId="5" borderId="10" xfId="0" applyFont="1" applyFill="1" applyBorder="1" applyAlignment="1">
      <alignment horizontal="left" vertical="top" wrapText="1"/>
    </xf>
    <xf numFmtId="1" fontId="26" fillId="0" borderId="10" xfId="0" applyNumberFormat="1" applyFont="1" applyBorder="1" applyAlignment="1">
      <alignment horizontal="center" vertical="top" shrinkToFit="1"/>
    </xf>
    <xf numFmtId="0" fontId="25" fillId="0" borderId="10" xfId="0" applyFont="1" applyBorder="1" applyAlignment="1">
      <alignment horizontal="left" vertical="top" wrapText="1" indent="1"/>
    </xf>
    <xf numFmtId="165" fontId="25" fillId="0" borderId="10" xfId="1" applyNumberFormat="1" applyFont="1" applyBorder="1" applyAlignment="1">
      <alignment horizontal="center" vertical="top" wrapText="1"/>
    </xf>
    <xf numFmtId="165" fontId="25" fillId="0" borderId="16" xfId="1" applyNumberFormat="1" applyFont="1" applyBorder="1" applyAlignment="1">
      <alignment horizontal="center" vertical="top" wrapText="1"/>
    </xf>
    <xf numFmtId="0" fontId="27" fillId="0" borderId="7" xfId="0" applyFont="1" applyBorder="1" applyAlignment="1">
      <alignment horizontal="center" vertical="center" wrapText="1"/>
    </xf>
    <xf numFmtId="0" fontId="28" fillId="5" borderId="14" xfId="0" applyFont="1" applyFill="1" applyBorder="1" applyAlignment="1">
      <alignment horizontal="left" vertical="center" wrapText="1"/>
    </xf>
    <xf numFmtId="1" fontId="27" fillId="0" borderId="10" xfId="1" applyNumberFormat="1" applyFont="1" applyBorder="1" applyAlignment="1">
      <alignment horizontal="center" vertical="center" shrinkToFit="1"/>
    </xf>
    <xf numFmtId="0" fontId="25" fillId="0" borderId="10" xfId="0" applyFont="1" applyBorder="1" applyAlignment="1">
      <alignment horizontal="center" vertical="center" wrapText="1"/>
    </xf>
    <xf numFmtId="165" fontId="25" fillId="0" borderId="14" xfId="1" applyNumberFormat="1" applyFont="1" applyFill="1" applyBorder="1" applyAlignment="1">
      <alignment horizontal="right" vertical="center" wrapText="1"/>
    </xf>
    <xf numFmtId="165" fontId="25" fillId="0" borderId="14" xfId="1" applyNumberFormat="1" applyFont="1" applyBorder="1" applyAlignment="1">
      <alignment horizontal="right" vertical="center" wrapText="1"/>
    </xf>
    <xf numFmtId="165" fontId="25" fillId="0" borderId="15" xfId="1" applyNumberFormat="1" applyFont="1" applyBorder="1" applyAlignment="1">
      <alignment horizontal="right" vertical="center" wrapText="1"/>
    </xf>
    <xf numFmtId="0" fontId="28" fillId="5" borderId="17" xfId="0" applyFont="1" applyFill="1" applyBorder="1" applyAlignment="1">
      <alignment horizontal="left" vertical="center" wrapText="1"/>
    </xf>
    <xf numFmtId="165" fontId="25" fillId="0" borderId="14" xfId="1" applyNumberFormat="1" applyFont="1" applyFill="1" applyBorder="1" applyAlignment="1">
      <alignment horizontal="center" vertical="top" wrapText="1"/>
    </xf>
    <xf numFmtId="165" fontId="25" fillId="0" borderId="14" xfId="1" applyNumberFormat="1" applyFont="1" applyBorder="1" applyAlignment="1">
      <alignment horizontal="center" vertical="center" wrapText="1"/>
    </xf>
    <xf numFmtId="165" fontId="25" fillId="0" borderId="14" xfId="1" applyNumberFormat="1" applyFont="1" applyFill="1" applyBorder="1" applyAlignment="1">
      <alignment horizontal="center" vertical="center" wrapText="1"/>
    </xf>
    <xf numFmtId="165" fontId="25" fillId="0" borderId="15" xfId="1" applyNumberFormat="1" applyFont="1" applyBorder="1" applyAlignment="1">
      <alignment horizontal="center" vertical="center" wrapText="1"/>
    </xf>
    <xf numFmtId="0" fontId="28" fillId="5" borderId="18" xfId="0" applyFont="1" applyFill="1" applyBorder="1" applyAlignment="1">
      <alignment horizontal="left" vertical="center" wrapText="1"/>
    </xf>
    <xf numFmtId="1" fontId="27" fillId="0" borderId="14" xfId="1" applyNumberFormat="1" applyFont="1" applyBorder="1" applyAlignment="1">
      <alignment horizontal="center" vertical="center" shrinkToFit="1"/>
    </xf>
    <xf numFmtId="0" fontId="25" fillId="0" borderId="14" xfId="0" applyFont="1" applyBorder="1" applyAlignment="1">
      <alignment horizontal="center" vertical="center" wrapText="1"/>
    </xf>
    <xf numFmtId="0" fontId="27" fillId="0" borderId="14" xfId="0" applyFont="1" applyBorder="1" applyAlignment="1">
      <alignment horizontal="left" vertical="top"/>
    </xf>
    <xf numFmtId="0" fontId="21" fillId="4" borderId="14" xfId="0" applyFont="1" applyFill="1" applyBorder="1" applyAlignment="1">
      <alignment vertical="top" wrapText="1"/>
    </xf>
    <xf numFmtId="0" fontId="25" fillId="4" borderId="14" xfId="0" applyFont="1" applyFill="1" applyBorder="1" applyAlignment="1">
      <alignment vertical="top" wrapText="1"/>
    </xf>
    <xf numFmtId="0" fontId="21" fillId="4" borderId="0" xfId="0" applyFont="1" applyFill="1" applyAlignment="1">
      <alignment vertical="top" wrapText="1"/>
    </xf>
    <xf numFmtId="165" fontId="25" fillId="4" borderId="14" xfId="1" applyNumberFormat="1" applyFont="1" applyFill="1" applyBorder="1" applyAlignment="1">
      <alignment vertical="top" wrapText="1"/>
    </xf>
    <xf numFmtId="165" fontId="25" fillId="4" borderId="5" xfId="1" applyNumberFormat="1" applyFont="1" applyFill="1" applyBorder="1" applyAlignment="1">
      <alignment vertical="top" wrapText="1"/>
    </xf>
    <xf numFmtId="165" fontId="25" fillId="4" borderId="6" xfId="1" applyNumberFormat="1" applyFont="1" applyFill="1" applyBorder="1" applyAlignment="1">
      <alignment vertical="top" wrapText="1"/>
    </xf>
    <xf numFmtId="0" fontId="27" fillId="5" borderId="8" xfId="0" applyFont="1" applyFill="1" applyBorder="1" applyAlignment="1">
      <alignment horizontal="center" vertical="center" wrapText="1"/>
    </xf>
    <xf numFmtId="1" fontId="27" fillId="0" borderId="22" xfId="0" applyNumberFormat="1" applyFont="1" applyBorder="1" applyAlignment="1">
      <alignment horizontal="center" vertical="center" shrinkToFit="1"/>
    </xf>
    <xf numFmtId="0" fontId="25" fillId="0" borderId="23" xfId="0" applyFont="1" applyBorder="1" applyAlignment="1">
      <alignment horizontal="center" vertical="center" wrapText="1"/>
    </xf>
    <xf numFmtId="165" fontId="25" fillId="0" borderId="14" xfId="1" applyNumberFormat="1" applyFont="1" applyBorder="1" applyAlignment="1">
      <alignment horizontal="center" vertical="top" wrapText="1"/>
    </xf>
    <xf numFmtId="1" fontId="27" fillId="0" borderId="24" xfId="0" applyNumberFormat="1" applyFont="1" applyBorder="1" applyAlignment="1">
      <alignment horizontal="center" vertical="center" shrinkToFit="1"/>
    </xf>
    <xf numFmtId="1" fontId="27" fillId="0" borderId="14" xfId="0" applyNumberFormat="1" applyFont="1" applyBorder="1" applyAlignment="1">
      <alignment horizontal="center" vertical="center" shrinkToFit="1"/>
    </xf>
    <xf numFmtId="0" fontId="27" fillId="0" borderId="0" xfId="0" applyFont="1" applyAlignment="1">
      <alignment horizontal="left" vertical="top"/>
    </xf>
    <xf numFmtId="0" fontId="21" fillId="4" borderId="14" xfId="0" applyFont="1" applyFill="1" applyBorder="1" applyAlignment="1">
      <alignment horizontal="left" vertical="top" wrapText="1"/>
    </xf>
    <xf numFmtId="0" fontId="25" fillId="0" borderId="14" xfId="0" applyFont="1" applyBorder="1" applyAlignment="1">
      <alignment horizontal="left" vertical="top" wrapText="1"/>
    </xf>
    <xf numFmtId="165" fontId="19" fillId="6" borderId="26" xfId="1" applyNumberFormat="1" applyFont="1" applyFill="1" applyBorder="1" applyAlignment="1">
      <alignment horizontal="center" vertical="center" wrapText="1"/>
    </xf>
    <xf numFmtId="0" fontId="33" fillId="0" borderId="0" xfId="0" applyFont="1" applyAlignment="1">
      <alignment horizontal="left" vertical="center"/>
    </xf>
    <xf numFmtId="165" fontId="33" fillId="0" borderId="0" xfId="0" applyNumberFormat="1" applyFont="1" applyAlignment="1">
      <alignment horizontal="left" vertical="center"/>
    </xf>
    <xf numFmtId="0" fontId="27" fillId="0" borderId="28" xfId="0" applyFont="1" applyBorder="1" applyAlignment="1">
      <alignment horizontal="center" vertical="center" wrapText="1"/>
    </xf>
    <xf numFmtId="0" fontId="28" fillId="5" borderId="27" xfId="0" applyFont="1" applyFill="1" applyBorder="1" applyAlignment="1">
      <alignment horizontal="left" vertical="center" wrapText="1"/>
    </xf>
    <xf numFmtId="0" fontId="26" fillId="0" borderId="20" xfId="0" applyFont="1" applyBorder="1" applyAlignment="1">
      <alignment horizontal="center" vertical="center" wrapText="1"/>
    </xf>
    <xf numFmtId="0" fontId="21" fillId="4" borderId="21" xfId="0" applyFont="1" applyFill="1" applyBorder="1" applyAlignment="1">
      <alignment vertical="top" wrapText="1"/>
    </xf>
    <xf numFmtId="0" fontId="25" fillId="4" borderId="0" xfId="0" applyFont="1" applyFill="1" applyAlignment="1">
      <alignment vertical="top" wrapText="1"/>
    </xf>
    <xf numFmtId="0" fontId="27" fillId="5" borderId="7" xfId="0" applyFont="1" applyFill="1" applyBorder="1" applyAlignment="1">
      <alignment horizontal="center" vertical="center" wrapText="1"/>
    </xf>
    <xf numFmtId="0" fontId="25" fillId="0" borderId="29" xfId="0" applyFont="1" applyBorder="1" applyAlignment="1">
      <alignment horizontal="center" vertical="center" wrapText="1"/>
    </xf>
    <xf numFmtId="0" fontId="27" fillId="4" borderId="14" xfId="0" applyFont="1" applyFill="1" applyBorder="1" applyAlignment="1">
      <alignment horizontal="left" wrapText="1"/>
    </xf>
    <xf numFmtId="0" fontId="34" fillId="5" borderId="14" xfId="0" applyFont="1" applyFill="1" applyBorder="1" applyAlignment="1">
      <alignment horizontal="left" vertical="center" wrapText="1"/>
    </xf>
    <xf numFmtId="165" fontId="31" fillId="0" borderId="14" xfId="1" applyNumberFormat="1" applyFont="1" applyFill="1" applyBorder="1" applyAlignment="1">
      <alignment horizontal="right" vertical="center" wrapText="1"/>
    </xf>
    <xf numFmtId="165" fontId="31" fillId="0" borderId="14" xfId="1" applyNumberFormat="1" applyFont="1" applyBorder="1" applyAlignment="1">
      <alignment horizontal="right" vertical="center" wrapText="1"/>
    </xf>
    <xf numFmtId="165" fontId="31" fillId="0" borderId="14" xfId="1" applyNumberFormat="1" applyFont="1" applyFill="1" applyBorder="1" applyAlignment="1">
      <alignment horizontal="center" vertical="top" wrapText="1"/>
    </xf>
    <xf numFmtId="165" fontId="31" fillId="0" borderId="14" xfId="1" applyNumberFormat="1" applyFont="1" applyBorder="1" applyAlignment="1">
      <alignment horizontal="center" vertical="center" wrapText="1"/>
    </xf>
    <xf numFmtId="165" fontId="31" fillId="0" borderId="14" xfId="1" applyNumberFormat="1" applyFont="1" applyFill="1" applyBorder="1" applyAlignment="1">
      <alignment horizontal="center" vertical="center" wrapText="1"/>
    </xf>
    <xf numFmtId="1" fontId="32" fillId="0" borderId="14" xfId="1" applyNumberFormat="1" applyFont="1" applyBorder="1" applyAlignment="1">
      <alignment horizontal="center" vertical="center" shrinkToFit="1"/>
    </xf>
    <xf numFmtId="0" fontId="31" fillId="0" borderId="14" xfId="0" applyFont="1" applyBorder="1" applyAlignment="1">
      <alignment horizontal="center" vertical="center" wrapText="1"/>
    </xf>
    <xf numFmtId="0" fontId="32" fillId="0" borderId="14" xfId="0" applyFont="1" applyBorder="1" applyAlignment="1">
      <alignment horizontal="center" vertical="center" wrapText="1"/>
    </xf>
    <xf numFmtId="0" fontId="10" fillId="0" borderId="14" xfId="0" applyFont="1" applyBorder="1" applyAlignment="1">
      <alignment horizontal="center" vertical="center" wrapText="1"/>
    </xf>
    <xf numFmtId="0" fontId="8" fillId="4" borderId="14" xfId="0" applyFont="1" applyFill="1" applyBorder="1" applyAlignment="1">
      <alignment vertical="top" wrapText="1"/>
    </xf>
    <xf numFmtId="0" fontId="31" fillId="4" borderId="14" xfId="0" applyFont="1" applyFill="1" applyBorder="1" applyAlignment="1">
      <alignment vertical="top" wrapText="1"/>
    </xf>
    <xf numFmtId="165" fontId="31" fillId="4" borderId="14" xfId="1" applyNumberFormat="1" applyFont="1" applyFill="1" applyBorder="1" applyAlignment="1">
      <alignment vertical="top" wrapText="1"/>
    </xf>
    <xf numFmtId="0" fontId="30" fillId="0" borderId="14" xfId="0" applyFont="1" applyBorder="1" applyAlignment="1">
      <alignment horizontal="left" vertical="top"/>
    </xf>
    <xf numFmtId="165" fontId="31" fillId="0" borderId="14" xfId="1" applyNumberFormat="1" applyFont="1" applyBorder="1" applyAlignment="1">
      <alignment horizontal="center" vertical="top" wrapText="1"/>
    </xf>
    <xf numFmtId="1" fontId="32" fillId="0" borderId="14" xfId="0" applyNumberFormat="1" applyFont="1" applyBorder="1" applyAlignment="1">
      <alignment horizontal="center" vertical="center" shrinkToFit="1"/>
    </xf>
    <xf numFmtId="0" fontId="8" fillId="4" borderId="14" xfId="0" applyFont="1" applyFill="1" applyBorder="1" applyAlignment="1">
      <alignment horizontal="left" vertical="top" wrapText="1"/>
    </xf>
    <xf numFmtId="0" fontId="30" fillId="0" borderId="0" xfId="0" applyFont="1" applyAlignment="1">
      <alignment horizontal="left" vertical="top"/>
    </xf>
    <xf numFmtId="165" fontId="30" fillId="0" borderId="0" xfId="0" applyNumberFormat="1" applyFont="1" applyAlignment="1">
      <alignment horizontal="left" vertical="top"/>
    </xf>
    <xf numFmtId="164" fontId="30" fillId="0" borderId="0" xfId="0" applyNumberFormat="1" applyFont="1" applyAlignment="1">
      <alignment horizontal="left" vertical="top"/>
    </xf>
    <xf numFmtId="0" fontId="32" fillId="5" borderId="14" xfId="0" applyFont="1" applyFill="1" applyBorder="1" applyAlignment="1">
      <alignment horizontal="center" vertical="center" wrapText="1"/>
    </xf>
    <xf numFmtId="0" fontId="36" fillId="0" borderId="0" xfId="0" applyFont="1"/>
    <xf numFmtId="167" fontId="37" fillId="0" borderId="14" xfId="1" applyNumberFormat="1" applyFont="1" applyBorder="1" applyAlignment="1">
      <alignment vertical="center"/>
    </xf>
    <xf numFmtId="165" fontId="37" fillId="0" borderId="14" xfId="1" applyNumberFormat="1" applyFont="1" applyBorder="1" applyAlignment="1">
      <alignment vertical="center"/>
    </xf>
    <xf numFmtId="0" fontId="24" fillId="6" borderId="30" xfId="0" applyFont="1" applyFill="1" applyBorder="1" applyAlignment="1">
      <alignment horizontal="right" vertical="center" wrapText="1"/>
    </xf>
    <xf numFmtId="0" fontId="38" fillId="0" borderId="0" xfId="0" applyFont="1" applyAlignment="1">
      <alignment horizontal="left" vertical="center"/>
    </xf>
    <xf numFmtId="165" fontId="23" fillId="5" borderId="0" xfId="1" applyNumberFormat="1" applyFont="1" applyFill="1" applyBorder="1" applyAlignment="1">
      <alignment horizontal="left" vertical="center"/>
    </xf>
    <xf numFmtId="1" fontId="26" fillId="0" borderId="20" xfId="0" applyNumberFormat="1" applyFont="1" applyBorder="1" applyAlignment="1">
      <alignment horizontal="center" vertical="top" shrinkToFit="1"/>
    </xf>
    <xf numFmtId="0" fontId="21" fillId="4" borderId="35" xfId="0" applyFont="1" applyFill="1" applyBorder="1" applyAlignment="1">
      <alignment vertical="top" wrapText="1"/>
    </xf>
    <xf numFmtId="0" fontId="21" fillId="4" borderId="5" xfId="0" applyFont="1" applyFill="1" applyBorder="1" applyAlignment="1">
      <alignment vertical="top" wrapText="1"/>
    </xf>
    <xf numFmtId="0" fontId="3" fillId="3" borderId="14" xfId="0" applyFont="1" applyFill="1" applyBorder="1" applyAlignment="1">
      <alignment horizontal="left" vertical="center" wrapText="1" indent="1"/>
    </xf>
    <xf numFmtId="165" fontId="4" fillId="3" borderId="14" xfId="1" applyNumberFormat="1" applyFont="1" applyFill="1" applyBorder="1" applyAlignment="1">
      <alignment horizontal="left" wrapText="1"/>
    </xf>
    <xf numFmtId="165" fontId="2" fillId="3" borderId="14" xfId="1" applyNumberFormat="1" applyFont="1" applyFill="1" applyBorder="1" applyAlignment="1">
      <alignment horizontal="center" vertical="top" wrapText="1"/>
    </xf>
    <xf numFmtId="1" fontId="26" fillId="0" borderId="14" xfId="0" applyNumberFormat="1" applyFont="1" applyBorder="1" applyAlignment="1">
      <alignment horizontal="center" vertical="top" shrinkToFit="1"/>
    </xf>
    <xf numFmtId="0" fontId="23" fillId="0" borderId="14" xfId="0" applyFont="1" applyBorder="1" applyAlignment="1">
      <alignment horizontal="left" vertical="top"/>
    </xf>
    <xf numFmtId="0" fontId="27" fillId="0" borderId="14" xfId="0" applyFont="1" applyBorder="1" applyAlignment="1">
      <alignment horizontal="center" vertical="center" wrapText="1"/>
    </xf>
    <xf numFmtId="0" fontId="25" fillId="5" borderId="14" xfId="0" applyFont="1" applyFill="1" applyBorder="1" applyAlignment="1">
      <alignment horizontal="left" vertical="top" wrapText="1"/>
    </xf>
    <xf numFmtId="0" fontId="25" fillId="0" borderId="14" xfId="0" applyFont="1" applyBorder="1" applyAlignment="1">
      <alignment horizontal="left" vertical="top" wrapText="1" indent="1"/>
    </xf>
    <xf numFmtId="0" fontId="26" fillId="0" borderId="14" xfId="0" applyFont="1" applyBorder="1" applyAlignment="1">
      <alignment horizontal="center" vertical="center" wrapText="1"/>
    </xf>
    <xf numFmtId="0" fontId="27" fillId="5" borderId="14" xfId="0" applyFont="1" applyFill="1" applyBorder="1" applyAlignment="1">
      <alignment horizontal="center" vertical="center" wrapText="1"/>
    </xf>
    <xf numFmtId="1" fontId="26" fillId="0" borderId="14" xfId="0" applyNumberFormat="1" applyFont="1" applyBorder="1" applyAlignment="1">
      <alignment horizontal="center" vertical="center" shrinkToFit="1"/>
    </xf>
    <xf numFmtId="165" fontId="27" fillId="4" borderId="14" xfId="1" applyNumberFormat="1" applyFont="1" applyFill="1" applyBorder="1" applyAlignment="1">
      <alignment horizontal="left" wrapText="1"/>
    </xf>
    <xf numFmtId="165" fontId="19" fillId="6" borderId="14" xfId="1" applyNumberFormat="1" applyFont="1" applyFill="1" applyBorder="1" applyAlignment="1">
      <alignment horizontal="center" vertical="center" wrapText="1"/>
    </xf>
    <xf numFmtId="165" fontId="39" fillId="3" borderId="14" xfId="1" applyNumberFormat="1" applyFont="1" applyFill="1" applyBorder="1" applyAlignment="1">
      <alignment horizontal="center" vertical="center" wrapText="1"/>
    </xf>
    <xf numFmtId="165" fontId="40" fillId="3" borderId="14" xfId="1" applyNumberFormat="1" applyFont="1" applyFill="1" applyBorder="1" applyAlignment="1">
      <alignment horizontal="center" vertical="center" wrapText="1"/>
    </xf>
    <xf numFmtId="1" fontId="26" fillId="0" borderId="24" xfId="0" applyNumberFormat="1" applyFont="1" applyBorder="1" applyAlignment="1">
      <alignment horizontal="center" vertical="top" shrinkToFit="1"/>
    </xf>
    <xf numFmtId="0" fontId="21" fillId="4" borderId="24" xfId="0" applyFont="1" applyFill="1" applyBorder="1" applyAlignment="1">
      <alignment vertical="top" wrapText="1"/>
    </xf>
    <xf numFmtId="165" fontId="25" fillId="4" borderId="24" xfId="1" applyNumberFormat="1" applyFont="1" applyFill="1" applyBorder="1" applyAlignment="1">
      <alignment vertical="top" wrapText="1"/>
    </xf>
    <xf numFmtId="0" fontId="3" fillId="3" borderId="25" xfId="0" applyFont="1" applyFill="1" applyBorder="1" applyAlignment="1">
      <alignment horizontal="left" vertical="center" wrapText="1" indent="1"/>
    </xf>
    <xf numFmtId="0" fontId="3" fillId="3" borderId="36" xfId="0" applyFont="1" applyFill="1" applyBorder="1" applyAlignment="1">
      <alignment horizontal="center" vertical="center" wrapText="1"/>
    </xf>
    <xf numFmtId="0" fontId="3" fillId="3" borderId="36" xfId="0" applyFont="1" applyFill="1" applyBorder="1" applyAlignment="1">
      <alignment horizontal="left" vertical="center" wrapText="1" indent="1"/>
    </xf>
    <xf numFmtId="165" fontId="4" fillId="3" borderId="36" xfId="1" applyNumberFormat="1" applyFont="1" applyFill="1" applyBorder="1" applyAlignment="1">
      <alignment horizontal="left" wrapText="1"/>
    </xf>
    <xf numFmtId="165" fontId="2" fillId="3" borderId="36" xfId="1" applyNumberFormat="1" applyFont="1" applyFill="1" applyBorder="1" applyAlignment="1">
      <alignment horizontal="center" vertical="top" wrapText="1"/>
    </xf>
    <xf numFmtId="165" fontId="2" fillId="3" borderId="37" xfId="1" applyNumberFormat="1" applyFont="1" applyFill="1" applyBorder="1" applyAlignment="1">
      <alignment horizontal="center" vertical="top" wrapText="1"/>
    </xf>
    <xf numFmtId="165" fontId="26" fillId="3" borderId="36" xfId="1" applyNumberFormat="1" applyFont="1" applyFill="1" applyBorder="1" applyAlignment="1">
      <alignment horizontal="center" vertical="center" wrapText="1"/>
    </xf>
    <xf numFmtId="165" fontId="21" fillId="3" borderId="36" xfId="1" applyNumberFormat="1" applyFont="1" applyFill="1" applyBorder="1" applyAlignment="1">
      <alignment horizontal="center" vertical="center" wrapText="1"/>
    </xf>
    <xf numFmtId="0" fontId="7" fillId="3" borderId="14" xfId="0" applyFont="1" applyFill="1" applyBorder="1" applyAlignment="1">
      <alignment horizontal="left" vertical="center" wrapText="1" indent="1"/>
    </xf>
    <xf numFmtId="0" fontId="7" fillId="3" borderId="14" xfId="0" applyFont="1" applyFill="1" applyBorder="1" applyAlignment="1">
      <alignment horizontal="center" vertical="center" wrapText="1"/>
    </xf>
    <xf numFmtId="1" fontId="10" fillId="0" borderId="14" xfId="0" applyNumberFormat="1" applyFont="1" applyBorder="1" applyAlignment="1">
      <alignment horizontal="center" vertical="top" shrinkToFit="1"/>
    </xf>
    <xf numFmtId="0" fontId="31" fillId="5" borderId="14" xfId="0" applyFont="1" applyFill="1" applyBorder="1" applyAlignment="1">
      <alignment horizontal="left" vertical="top" wrapText="1"/>
    </xf>
    <xf numFmtId="0" fontId="31" fillId="0" borderId="14" xfId="0" applyFont="1" applyBorder="1" applyAlignment="1">
      <alignment horizontal="left" vertical="top" wrapText="1" indent="1"/>
    </xf>
    <xf numFmtId="0" fontId="30" fillId="0" borderId="14" xfId="0" applyFont="1" applyBorder="1" applyAlignment="1">
      <alignment horizontal="center" vertical="center" wrapText="1"/>
    </xf>
    <xf numFmtId="1" fontId="10" fillId="0" borderId="14" xfId="0" applyNumberFormat="1" applyFont="1" applyBorder="1" applyAlignment="1">
      <alignment horizontal="center" vertical="center" shrinkToFit="1"/>
    </xf>
    <xf numFmtId="0" fontId="30" fillId="4" borderId="14" xfId="0" applyFont="1" applyFill="1" applyBorder="1" applyAlignment="1">
      <alignment horizontal="left" wrapText="1"/>
    </xf>
    <xf numFmtId="165" fontId="30" fillId="4" borderId="14" xfId="1" applyNumberFormat="1" applyFont="1" applyFill="1" applyBorder="1" applyAlignment="1">
      <alignment horizontal="left" wrapText="1"/>
    </xf>
    <xf numFmtId="165" fontId="30" fillId="0" borderId="14" xfId="1" applyNumberFormat="1" applyFont="1" applyFill="1" applyBorder="1" applyAlignment="1">
      <alignment horizontal="left" wrapText="1"/>
    </xf>
    <xf numFmtId="165" fontId="30" fillId="0" borderId="14" xfId="1" applyNumberFormat="1" applyFont="1" applyBorder="1" applyAlignment="1">
      <alignment horizontal="left" wrapText="1"/>
    </xf>
    <xf numFmtId="164" fontId="25" fillId="0" borderId="14" xfId="1" applyFont="1" applyFill="1" applyBorder="1" applyAlignment="1">
      <alignment horizontal="right" vertical="center" wrapText="1"/>
    </xf>
    <xf numFmtId="0" fontId="41" fillId="0" borderId="0" xfId="0" applyFont="1" applyAlignment="1">
      <alignment horizontal="center" vertical="top"/>
    </xf>
    <xf numFmtId="0" fontId="41" fillId="0" borderId="0" xfId="0" applyFont="1" applyAlignment="1">
      <alignment horizontal="center" vertical="center"/>
    </xf>
    <xf numFmtId="0" fontId="10" fillId="0" borderId="14" xfId="0" applyFont="1" applyBorder="1" applyAlignment="1">
      <alignment horizontal="left" vertical="center" wrapText="1"/>
    </xf>
    <xf numFmtId="0" fontId="42" fillId="0" borderId="14" xfId="0" applyFont="1" applyBorder="1" applyAlignment="1">
      <alignment horizontal="left" vertical="top"/>
    </xf>
    <xf numFmtId="0" fontId="43" fillId="0" borderId="14" xfId="0" applyFont="1" applyBorder="1" applyAlignment="1">
      <alignment horizontal="left" vertical="top"/>
    </xf>
    <xf numFmtId="0" fontId="27" fillId="5" borderId="9" xfId="0" applyFont="1" applyFill="1" applyBorder="1" applyAlignment="1">
      <alignment horizontal="center" vertical="center" wrapText="1"/>
    </xf>
    <xf numFmtId="0" fontId="27" fillId="0" borderId="19" xfId="0" applyFont="1" applyBorder="1" applyAlignment="1">
      <alignment horizontal="left" vertical="top"/>
    </xf>
    <xf numFmtId="165" fontId="25" fillId="0" borderId="19" xfId="1" applyNumberFormat="1" applyFont="1" applyBorder="1" applyAlignment="1">
      <alignment horizontal="center" vertical="top" wrapText="1"/>
    </xf>
    <xf numFmtId="165" fontId="25" fillId="0" borderId="19" xfId="1" applyNumberFormat="1" applyFont="1" applyBorder="1" applyAlignment="1">
      <alignment horizontal="center" vertical="center" wrapText="1"/>
    </xf>
    <xf numFmtId="165" fontId="25" fillId="0" borderId="19" xfId="1" applyNumberFormat="1" applyFont="1" applyFill="1" applyBorder="1" applyAlignment="1">
      <alignment horizontal="center" vertical="center" wrapText="1"/>
    </xf>
    <xf numFmtId="165" fontId="25" fillId="0" borderId="38" xfId="1" applyNumberFormat="1" applyFont="1" applyBorder="1" applyAlignment="1">
      <alignment horizontal="center" vertical="center" wrapText="1"/>
    </xf>
    <xf numFmtId="0" fontId="27" fillId="5" borderId="4" xfId="0" applyFont="1" applyFill="1" applyBorder="1" applyAlignment="1">
      <alignment horizontal="center" vertical="center" wrapText="1"/>
    </xf>
    <xf numFmtId="0" fontId="43" fillId="0" borderId="24" xfId="0" applyFont="1" applyBorder="1" applyAlignment="1">
      <alignment horizontal="left" vertical="top" wrapText="1"/>
    </xf>
    <xf numFmtId="0" fontId="25" fillId="0" borderId="39" xfId="0" applyFont="1" applyBorder="1" applyAlignment="1">
      <alignment horizontal="center" vertical="center" wrapText="1"/>
    </xf>
    <xf numFmtId="165" fontId="25" fillId="0" borderId="24" xfId="1" applyNumberFormat="1" applyFont="1" applyFill="1" applyBorder="1" applyAlignment="1">
      <alignment horizontal="right" vertical="center" wrapText="1"/>
    </xf>
    <xf numFmtId="165" fontId="25" fillId="0" borderId="24" xfId="1" applyNumberFormat="1" applyFont="1" applyBorder="1" applyAlignment="1">
      <alignment horizontal="right" vertical="center" wrapText="1"/>
    </xf>
    <xf numFmtId="0" fontId="10" fillId="0" borderId="0" xfId="0" applyFont="1" applyAlignment="1">
      <alignment horizontal="left" vertical="center"/>
    </xf>
    <xf numFmtId="0" fontId="28" fillId="0" borderId="0" xfId="0" applyFont="1" applyAlignment="1">
      <alignment horizontal="center" vertical="center"/>
    </xf>
    <xf numFmtId="14" fontId="45" fillId="0" borderId="14" xfId="1" quotePrefix="1" applyNumberFormat="1" applyFont="1" applyBorder="1" applyAlignment="1">
      <alignment horizontal="right"/>
    </xf>
    <xf numFmtId="0" fontId="28" fillId="0" borderId="0" xfId="0" applyFont="1"/>
    <xf numFmtId="165" fontId="45" fillId="0" borderId="14" xfId="1" quotePrefix="1" applyNumberFormat="1" applyFont="1" applyBorder="1" applyAlignment="1">
      <alignment horizontal="right" vertical="center"/>
    </xf>
    <xf numFmtId="0" fontId="44" fillId="0" borderId="0" xfId="0" applyFont="1" applyAlignment="1">
      <alignment horizontal="left"/>
    </xf>
    <xf numFmtId="0" fontId="45" fillId="0" borderId="14" xfId="0" applyFont="1" applyBorder="1" applyAlignment="1">
      <alignment horizontal="right"/>
    </xf>
    <xf numFmtId="0" fontId="44" fillId="0" borderId="0" xfId="0" applyFont="1" applyAlignment="1">
      <alignment horizontal="left" wrapText="1"/>
    </xf>
    <xf numFmtId="0" fontId="45" fillId="0" borderId="0" xfId="0" applyFont="1" applyAlignment="1">
      <alignment horizontal="right" vertical="center"/>
    </xf>
    <xf numFmtId="0" fontId="45" fillId="0" borderId="0" xfId="0" applyFont="1" applyAlignment="1">
      <alignment horizontal="right"/>
    </xf>
    <xf numFmtId="0" fontId="45" fillId="0" borderId="14" xfId="0" applyFont="1" applyBorder="1" applyAlignment="1">
      <alignment horizontal="right" vertical="center"/>
    </xf>
    <xf numFmtId="0" fontId="45" fillId="0" borderId="0" xfId="0" applyFont="1" applyAlignment="1">
      <alignment vertical="center"/>
    </xf>
    <xf numFmtId="165" fontId="25" fillId="0" borderId="14" xfId="2" applyNumberFormat="1" applyFont="1" applyBorder="1" applyAlignment="1">
      <alignment horizontal="right" vertical="center" wrapText="1"/>
    </xf>
    <xf numFmtId="164" fontId="0" fillId="0" borderId="0" xfId="0" applyNumberFormat="1"/>
    <xf numFmtId="0" fontId="49" fillId="0" borderId="0" xfId="0" applyFont="1"/>
    <xf numFmtId="165" fontId="0" fillId="0" borderId="0" xfId="1" applyNumberFormat="1" applyFont="1"/>
    <xf numFmtId="165" fontId="30" fillId="0" borderId="0" xfId="1" applyNumberFormat="1" applyFont="1" applyAlignment="1">
      <alignment vertical="center"/>
    </xf>
    <xf numFmtId="165" fontId="30" fillId="0" borderId="0" xfId="1" applyNumberFormat="1" applyFont="1"/>
    <xf numFmtId="0" fontId="1" fillId="0" borderId="0" xfId="0" applyFont="1"/>
    <xf numFmtId="165" fontId="41" fillId="0" borderId="0" xfId="0" applyNumberFormat="1" applyFont="1" applyAlignment="1">
      <alignment horizontal="center" vertical="top"/>
    </xf>
    <xf numFmtId="168" fontId="25" fillId="0" borderId="14" xfId="1" applyNumberFormat="1" applyFont="1" applyBorder="1" applyAlignment="1">
      <alignment horizontal="right" vertical="center" wrapText="1"/>
    </xf>
    <xf numFmtId="164" fontId="25" fillId="0" borderId="14" xfId="1" applyFont="1" applyBorder="1" applyAlignment="1">
      <alignment horizontal="right" vertical="center" wrapText="1"/>
    </xf>
    <xf numFmtId="9" fontId="25" fillId="0" borderId="14" xfId="2" applyFont="1" applyBorder="1" applyAlignment="1">
      <alignment horizontal="right" vertical="center" wrapText="1"/>
    </xf>
    <xf numFmtId="165" fontId="33" fillId="0" borderId="0" xfId="1" applyNumberFormat="1" applyFont="1" applyAlignment="1">
      <alignment horizontal="left" vertical="center"/>
    </xf>
    <xf numFmtId="165" fontId="6" fillId="0" borderId="0" xfId="1" applyNumberFormat="1" applyFont="1" applyAlignment="1">
      <alignment horizontal="left" vertical="center"/>
    </xf>
    <xf numFmtId="165" fontId="50" fillId="0" borderId="0" xfId="1" applyNumberFormat="1" applyFont="1" applyAlignment="1">
      <alignment horizontal="center" vertical="center"/>
    </xf>
    <xf numFmtId="0" fontId="37" fillId="0" borderId="14" xfId="0" applyFont="1" applyBorder="1" applyAlignment="1">
      <alignment horizontal="right" vertical="center"/>
    </xf>
    <xf numFmtId="0" fontId="45" fillId="0" borderId="0" xfId="0" applyFont="1" applyAlignment="1">
      <alignment horizontal="right" vertical="center"/>
    </xf>
    <xf numFmtId="0" fontId="13" fillId="0" borderId="0" xfId="0" applyFont="1" applyAlignment="1">
      <alignment horizontal="center" vertical="center"/>
    </xf>
    <xf numFmtId="0" fontId="12" fillId="0" borderId="0" xfId="0" applyFont="1" applyAlignment="1">
      <alignment horizontal="center"/>
    </xf>
    <xf numFmtId="0" fontId="47" fillId="0" borderId="0" xfId="0" applyFont="1" applyAlignment="1">
      <alignment horizontal="center" vertical="center"/>
    </xf>
    <xf numFmtId="0" fontId="44" fillId="0" borderId="0" xfId="0" applyFont="1" applyAlignment="1">
      <alignment horizontal="left" vertical="center"/>
    </xf>
    <xf numFmtId="0" fontId="46" fillId="0" borderId="0" xfId="0" applyFont="1" applyAlignment="1">
      <alignment horizontal="left"/>
    </xf>
    <xf numFmtId="0" fontId="44" fillId="0" borderId="0" xfId="0" applyFont="1" applyAlignment="1">
      <alignment horizontal="left" wrapText="1"/>
    </xf>
    <xf numFmtId="0" fontId="19" fillId="2" borderId="14"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19" fillId="2" borderId="0" xfId="0" applyFont="1" applyFill="1" applyAlignment="1">
      <alignment horizontal="center" vertical="center" wrapText="1"/>
    </xf>
    <xf numFmtId="0" fontId="19" fillId="2" borderId="34" xfId="0" applyFont="1" applyFill="1" applyBorder="1" applyAlignment="1">
      <alignment horizontal="center" vertical="center" wrapText="1"/>
    </xf>
    <xf numFmtId="0" fontId="22" fillId="0" borderId="0" xfId="0" applyFont="1" applyAlignment="1">
      <alignment horizontal="left" vertical="top" wrapText="1"/>
    </xf>
    <xf numFmtId="0" fontId="22" fillId="0" borderId="0" xfId="0" applyFont="1" applyAlignment="1">
      <alignment horizontal="left" vertical="top"/>
    </xf>
    <xf numFmtId="0" fontId="20" fillId="3" borderId="11" xfId="0" applyFont="1" applyFill="1" applyBorder="1" applyAlignment="1">
      <alignment horizontal="center" vertical="center" wrapText="1"/>
    </xf>
    <xf numFmtId="0" fontId="20" fillId="3" borderId="25" xfId="0" applyFont="1" applyFill="1" applyBorder="1" applyAlignment="1">
      <alignment horizontal="center" vertical="center" wrapText="1"/>
    </xf>
    <xf numFmtId="0" fontId="21" fillId="3" borderId="14" xfId="0" applyFont="1" applyFill="1" applyBorder="1" applyAlignment="1">
      <alignment horizontal="center" vertical="center" wrapText="1"/>
    </xf>
    <xf numFmtId="0" fontId="21" fillId="3" borderId="36" xfId="0" applyFont="1" applyFill="1" applyBorder="1" applyAlignment="1">
      <alignment horizontal="center" vertical="center" wrapText="1"/>
    </xf>
    <xf numFmtId="165" fontId="21" fillId="3" borderId="14" xfId="1" applyNumberFormat="1" applyFont="1" applyFill="1" applyBorder="1" applyAlignment="1">
      <alignment horizontal="center" vertical="center" wrapText="1"/>
    </xf>
    <xf numFmtId="0" fontId="24" fillId="6" borderId="31" xfId="0" applyFont="1" applyFill="1" applyBorder="1" applyAlignment="1">
      <alignment horizontal="right" vertical="center" wrapText="1"/>
    </xf>
    <xf numFmtId="0" fontId="24" fillId="6" borderId="30" xfId="0" applyFont="1" applyFill="1" applyBorder="1" applyAlignment="1">
      <alignment horizontal="right" vertical="center" wrapText="1"/>
    </xf>
    <xf numFmtId="0" fontId="24" fillId="6" borderId="32" xfId="0" applyFont="1" applyFill="1" applyBorder="1" applyAlignment="1">
      <alignment horizontal="right" vertical="center" wrapText="1"/>
    </xf>
    <xf numFmtId="165" fontId="21" fillId="3" borderId="15" xfId="1" applyNumberFormat="1" applyFont="1" applyFill="1" applyBorder="1" applyAlignment="1">
      <alignment horizontal="center" vertical="center" wrapText="1"/>
    </xf>
    <xf numFmtId="165" fontId="21" fillId="3" borderId="37" xfId="1" applyNumberFormat="1" applyFont="1" applyFill="1" applyBorder="1" applyAlignment="1">
      <alignment horizontal="center" vertical="center" wrapText="1"/>
    </xf>
    <xf numFmtId="165" fontId="21" fillId="3" borderId="17" xfId="1" applyNumberFormat="1" applyFont="1" applyFill="1" applyBorder="1" applyAlignment="1">
      <alignment horizontal="center" vertical="center" wrapText="1"/>
    </xf>
    <xf numFmtId="165" fontId="21" fillId="3" borderId="40" xfId="1" applyNumberFormat="1" applyFont="1" applyFill="1" applyBorder="1" applyAlignment="1">
      <alignment horizontal="center" vertical="center" wrapText="1"/>
    </xf>
    <xf numFmtId="165" fontId="21" fillId="3" borderId="29" xfId="1" applyNumberFormat="1" applyFont="1" applyFill="1" applyBorder="1" applyAlignment="1">
      <alignment horizontal="center" vertical="center" wrapText="1"/>
    </xf>
    <xf numFmtId="0" fontId="39" fillId="3" borderId="11" xfId="0" applyFont="1" applyFill="1" applyBorder="1" applyAlignment="1">
      <alignment horizontal="center" vertical="center" wrapText="1"/>
    </xf>
    <xf numFmtId="0" fontId="39" fillId="3" borderId="14" xfId="0" applyFont="1" applyFill="1" applyBorder="1" applyAlignment="1">
      <alignment horizontal="center" vertical="center" wrapText="1"/>
    </xf>
    <xf numFmtId="165" fontId="39" fillId="3" borderId="14" xfId="1" applyNumberFormat="1" applyFont="1" applyFill="1" applyBorder="1" applyAlignment="1">
      <alignment horizontal="center" vertical="center" wrapText="1"/>
    </xf>
    <xf numFmtId="0" fontId="24" fillId="6" borderId="14" xfId="0" applyFont="1" applyFill="1" applyBorder="1" applyAlignment="1">
      <alignment horizontal="right" vertical="center" wrapText="1"/>
    </xf>
    <xf numFmtId="0" fontId="5" fillId="0" borderId="0" xfId="0" applyFont="1" applyAlignment="1">
      <alignment horizontal="left" vertical="top" wrapText="1"/>
    </xf>
    <xf numFmtId="0" fontId="19" fillId="2" borderId="11" xfId="0" applyFont="1" applyFill="1" applyBorder="1" applyAlignment="1">
      <alignment horizontal="center" vertical="center" wrapText="1"/>
    </xf>
    <xf numFmtId="0" fontId="19" fillId="2" borderId="12" xfId="0" applyFont="1" applyFill="1" applyBorder="1" applyAlignment="1">
      <alignment horizontal="center" vertical="center" wrapText="1"/>
    </xf>
    <xf numFmtId="0" fontId="19" fillId="2" borderId="13" xfId="0" applyFont="1" applyFill="1" applyBorder="1" applyAlignment="1">
      <alignment horizontal="center" vertical="center" wrapText="1"/>
    </xf>
    <xf numFmtId="165" fontId="39" fillId="3" borderId="15" xfId="1" applyNumberFormat="1" applyFont="1" applyFill="1" applyBorder="1" applyAlignment="1">
      <alignment horizontal="center" vertical="center" wrapText="1"/>
    </xf>
    <xf numFmtId="0" fontId="5" fillId="0" borderId="0" xfId="0" applyFont="1" applyAlignment="1">
      <alignment horizontal="left" vertical="top"/>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2:J47"/>
  <sheetViews>
    <sheetView tabSelected="1" zoomScaleNormal="100" zoomScaleSheetLayoutView="100" workbookViewId="0">
      <selection activeCell="G24" sqref="G24"/>
    </sheetView>
  </sheetViews>
  <sheetFormatPr defaultColWidth="10" defaultRowHeight="12.75" x14ac:dyDescent="0.2"/>
  <cols>
    <col min="1" max="1" width="5.5" customWidth="1"/>
    <col min="2" max="2" width="46.1640625" customWidth="1"/>
    <col min="3" max="3" width="18.33203125" customWidth="1"/>
    <col min="4" max="4" width="18.5" customWidth="1"/>
    <col min="5" max="5" width="18.1640625" customWidth="1"/>
    <col min="7" max="7" width="21.33203125" bestFit="1" customWidth="1"/>
    <col min="8" max="8" width="20.1640625" bestFit="1" customWidth="1"/>
    <col min="9" max="9" width="25.33203125" customWidth="1"/>
    <col min="10" max="10" width="19.6640625" customWidth="1"/>
  </cols>
  <sheetData>
    <row r="12" spans="1:6" s="166" customFormat="1" ht="18.75" x14ac:dyDescent="0.3">
      <c r="A12" s="194"/>
      <c r="B12" s="194"/>
      <c r="C12" s="174"/>
      <c r="D12" s="173" t="s">
        <v>71</v>
      </c>
      <c r="E12" s="165" t="s">
        <v>89</v>
      </c>
    </row>
    <row r="13" spans="1:6" s="166" customFormat="1" ht="18.75" x14ac:dyDescent="0.3">
      <c r="A13" s="195"/>
      <c r="B13" s="195"/>
      <c r="C13" s="174"/>
      <c r="D13" s="173" t="s">
        <v>72</v>
      </c>
      <c r="E13" s="167" t="s">
        <v>84</v>
      </c>
    </row>
    <row r="14" spans="1:6" s="166" customFormat="1" ht="18.75" x14ac:dyDescent="0.3">
      <c r="A14" s="168" t="s">
        <v>87</v>
      </c>
      <c r="B14" s="168"/>
      <c r="C14" s="174"/>
      <c r="D14" s="173" t="s">
        <v>73</v>
      </c>
      <c r="E14" s="169" t="s">
        <v>74</v>
      </c>
    </row>
    <row r="15" spans="1:6" s="166" customFormat="1" ht="18.75" customHeight="1" x14ac:dyDescent="0.3">
      <c r="A15" s="196" t="s">
        <v>88</v>
      </c>
      <c r="B15" s="196"/>
      <c r="C15" s="196"/>
      <c r="D15" s="171"/>
      <c r="E15" s="171"/>
      <c r="F15" s="172"/>
    </row>
    <row r="16" spans="1:6" s="166" customFormat="1" ht="18.75" x14ac:dyDescent="0.3">
      <c r="A16" s="196"/>
      <c r="B16" s="196"/>
      <c r="C16" s="170"/>
      <c r="D16" s="171"/>
      <c r="E16" s="171"/>
      <c r="F16" s="172"/>
    </row>
    <row r="17" spans="1:8" s="166" customFormat="1" ht="18.75" x14ac:dyDescent="0.3">
      <c r="A17" s="168" t="s">
        <v>75</v>
      </c>
      <c r="B17" s="168"/>
      <c r="C17" s="164"/>
      <c r="D17" s="190"/>
      <c r="E17" s="190"/>
      <c r="F17" s="172"/>
    </row>
    <row r="18" spans="1:8" ht="18.75" x14ac:dyDescent="0.2">
      <c r="A18" s="163" t="s">
        <v>76</v>
      </c>
      <c r="B18" s="10"/>
      <c r="C18" s="10"/>
      <c r="D18" s="10"/>
      <c r="E18" s="10"/>
    </row>
    <row r="19" spans="1:8" ht="26.25" x14ac:dyDescent="0.4">
      <c r="A19" s="192"/>
      <c r="B19" s="192"/>
      <c r="C19" s="192"/>
      <c r="D19" s="192"/>
      <c r="E19" s="192"/>
    </row>
    <row r="20" spans="1:8" ht="28.5" x14ac:dyDescent="0.2">
      <c r="A20" s="193" t="s">
        <v>77</v>
      </c>
      <c r="B20" s="193"/>
      <c r="C20" s="193"/>
      <c r="D20" s="193"/>
      <c r="E20" s="193"/>
    </row>
    <row r="21" spans="1:8" ht="15" x14ac:dyDescent="0.2">
      <c r="A21" s="10"/>
      <c r="B21" s="10"/>
      <c r="C21" s="10"/>
      <c r="D21" s="10"/>
      <c r="E21" s="10"/>
    </row>
    <row r="22" spans="1:8" ht="21" x14ac:dyDescent="0.2">
      <c r="A22" s="191" t="s">
        <v>85</v>
      </c>
      <c r="B22" s="191"/>
      <c r="C22" s="191"/>
      <c r="D22" s="191"/>
      <c r="E22" s="191"/>
    </row>
    <row r="24" spans="1:8" ht="31.5" x14ac:dyDescent="0.2">
      <c r="A24" s="11" t="s">
        <v>42</v>
      </c>
      <c r="B24" s="12" t="s">
        <v>43</v>
      </c>
      <c r="C24" s="12" t="s">
        <v>44</v>
      </c>
      <c r="D24" s="12" t="s">
        <v>45</v>
      </c>
      <c r="E24" s="12" t="s">
        <v>46</v>
      </c>
    </row>
    <row r="25" spans="1:8" ht="18.75" x14ac:dyDescent="0.2">
      <c r="A25" s="13">
        <v>1</v>
      </c>
      <c r="B25" s="14" t="s">
        <v>47</v>
      </c>
      <c r="C25" s="15">
        <f>'Ground Duct'!J26</f>
        <v>90300</v>
      </c>
      <c r="D25" s="15">
        <f>'Ground Duct'!N26</f>
        <v>33719.56</v>
      </c>
      <c r="E25" s="15">
        <f>D25+C25</f>
        <v>124019.56</v>
      </c>
    </row>
    <row r="26" spans="1:8" ht="18.75" x14ac:dyDescent="0.2">
      <c r="A26" s="13">
        <v>2</v>
      </c>
      <c r="B26" s="14" t="s">
        <v>48</v>
      </c>
      <c r="C26" s="15">
        <f>'First Duct'!J27</f>
        <v>62400</v>
      </c>
      <c r="D26" s="15">
        <f>'First Duct'!N27</f>
        <v>74308.679999999993</v>
      </c>
      <c r="E26" s="15">
        <f>D26+C26</f>
        <v>136708.68</v>
      </c>
    </row>
    <row r="27" spans="1:8" ht="18.75" x14ac:dyDescent="0.2">
      <c r="A27" s="13">
        <v>3</v>
      </c>
      <c r="B27" s="14" t="s">
        <v>49</v>
      </c>
      <c r="C27" s="15">
        <f>'Second Duct'!J27</f>
        <v>359700</v>
      </c>
      <c r="D27" s="15">
        <f>'Second Duct'!N27</f>
        <v>135072.79999999999</v>
      </c>
      <c r="E27" s="15">
        <f>D27+C27</f>
        <v>494772.8</v>
      </c>
    </row>
    <row r="28" spans="1:8" ht="18.75" x14ac:dyDescent="0.2">
      <c r="A28" s="13">
        <v>4</v>
      </c>
      <c r="B28" s="14" t="s">
        <v>50</v>
      </c>
      <c r="C28" s="15">
        <f>'Third Duct'!J27</f>
        <v>601914.91200000001</v>
      </c>
      <c r="D28" s="15">
        <f>'Third Duct'!N27</f>
        <v>101616</v>
      </c>
      <c r="E28" s="15">
        <f>D28+C28</f>
        <v>703530.91200000001</v>
      </c>
      <c r="G28" s="16"/>
    </row>
    <row r="29" spans="1:8" ht="18.75" x14ac:dyDescent="0.2">
      <c r="A29" s="13"/>
      <c r="B29" s="149"/>
      <c r="C29" s="15"/>
      <c r="D29" s="15"/>
      <c r="E29" s="15"/>
      <c r="G29" s="16"/>
    </row>
    <row r="30" spans="1:8" s="17" customFormat="1" ht="21" x14ac:dyDescent="0.35">
      <c r="A30" s="189" t="s">
        <v>51</v>
      </c>
      <c r="B30" s="189"/>
      <c r="C30" s="101">
        <f>SUM(C25:C28)</f>
        <v>1114314.912</v>
      </c>
      <c r="D30" s="101">
        <f>SUM(D25:D28)</f>
        <v>344717.04</v>
      </c>
      <c r="E30" s="101">
        <f>SUM(E25:E28)</f>
        <v>1459031.952</v>
      </c>
      <c r="G30" s="18"/>
      <c r="H30" s="18"/>
    </row>
    <row r="31" spans="1:8" s="17" customFormat="1" ht="21" x14ac:dyDescent="0.35">
      <c r="A31" s="189" t="s">
        <v>64</v>
      </c>
      <c r="B31" s="189"/>
      <c r="C31" s="101">
        <v>0</v>
      </c>
      <c r="D31" s="101">
        <v>0</v>
      </c>
      <c r="E31" s="102">
        <f>E30*13%</f>
        <v>189674.15376000002</v>
      </c>
      <c r="G31" s="18"/>
      <c r="H31" s="18"/>
    </row>
    <row r="32" spans="1:8" s="17" customFormat="1" ht="21" x14ac:dyDescent="0.35">
      <c r="A32" s="189" t="s">
        <v>65</v>
      </c>
      <c r="B32" s="189"/>
      <c r="C32" s="101">
        <v>0</v>
      </c>
      <c r="D32" s="101">
        <v>0</v>
      </c>
      <c r="E32" s="101">
        <f>E31+E30</f>
        <v>1648706.1057600002</v>
      </c>
      <c r="G32" s="18"/>
    </row>
    <row r="33" spans="1:10" s="17" customFormat="1" ht="21" hidden="1" x14ac:dyDescent="0.35">
      <c r="A33" s="189" t="s">
        <v>78</v>
      </c>
      <c r="B33" s="189"/>
      <c r="C33" s="101">
        <v>0</v>
      </c>
      <c r="D33" s="101">
        <v>0</v>
      </c>
      <c r="E33" s="101">
        <v>9063626</v>
      </c>
      <c r="G33" s="18"/>
    </row>
    <row r="34" spans="1:10" s="17" customFormat="1" ht="21" hidden="1" x14ac:dyDescent="0.35">
      <c r="A34" s="189" t="s">
        <v>79</v>
      </c>
      <c r="B34" s="189"/>
      <c r="C34" s="101">
        <v>0</v>
      </c>
      <c r="D34" s="101">
        <v>0</v>
      </c>
      <c r="E34" s="101">
        <f>E32-E33</f>
        <v>-7414919.8942399994</v>
      </c>
      <c r="G34" s="18"/>
      <c r="H34" s="18"/>
    </row>
    <row r="35" spans="1:10" ht="18.75" x14ac:dyDescent="0.3">
      <c r="A35" s="100"/>
      <c r="D35" s="177"/>
      <c r="E35" s="19"/>
      <c r="I35" s="177"/>
      <c r="J35" s="19"/>
    </row>
    <row r="36" spans="1:10" ht="18.75" x14ac:dyDescent="0.3">
      <c r="A36" s="100"/>
      <c r="D36" s="177"/>
      <c r="E36" s="19"/>
      <c r="H36" s="176"/>
      <c r="I36" s="177"/>
      <c r="J36" s="19"/>
    </row>
    <row r="37" spans="1:10" ht="18.75" x14ac:dyDescent="0.3">
      <c r="A37" s="5"/>
      <c r="B37" s="5"/>
      <c r="C37" s="181"/>
      <c r="D37" s="181"/>
      <c r="E37" s="19"/>
      <c r="I37" s="177"/>
      <c r="J37" s="19"/>
    </row>
    <row r="38" spans="1:10" ht="18.75" x14ac:dyDescent="0.3">
      <c r="A38" s="5"/>
      <c r="B38" s="5"/>
      <c r="D38" s="177"/>
      <c r="E38" s="19"/>
      <c r="H38" s="16"/>
      <c r="I38" s="179"/>
    </row>
    <row r="39" spans="1:10" ht="18.75" x14ac:dyDescent="0.3">
      <c r="A39" s="104" t="s">
        <v>66</v>
      </c>
      <c r="B39" s="22"/>
      <c r="D39" s="177"/>
      <c r="E39" s="19"/>
      <c r="I39" s="178"/>
    </row>
    <row r="40" spans="1:10" ht="18.75" x14ac:dyDescent="0.3">
      <c r="A40" s="10"/>
      <c r="B40" s="10"/>
      <c r="D40" s="177"/>
      <c r="E40" s="19"/>
      <c r="H40" s="16"/>
      <c r="I40" s="178"/>
    </row>
    <row r="41" spans="1:10" ht="18.75" x14ac:dyDescent="0.3">
      <c r="D41" s="177"/>
      <c r="E41" s="19"/>
    </row>
    <row r="42" spans="1:10" ht="18.75" x14ac:dyDescent="0.3">
      <c r="D42" s="177"/>
      <c r="E42" s="19"/>
      <c r="H42" s="16"/>
    </row>
    <row r="43" spans="1:10" ht="18.75" x14ac:dyDescent="0.3">
      <c r="D43" s="177"/>
      <c r="E43" s="19"/>
    </row>
    <row r="45" spans="1:10" ht="18.75" x14ac:dyDescent="0.3">
      <c r="G45" s="180"/>
    </row>
    <row r="46" spans="1:10" ht="18.75" x14ac:dyDescent="0.3">
      <c r="G46" s="180"/>
    </row>
    <row r="47" spans="1:10" ht="18.75" x14ac:dyDescent="0.3">
      <c r="G47" s="180"/>
    </row>
  </sheetData>
  <mergeCells count="13">
    <mergeCell ref="D17:E17"/>
    <mergeCell ref="A22:E22"/>
    <mergeCell ref="A19:E19"/>
    <mergeCell ref="A20:E20"/>
    <mergeCell ref="A12:B12"/>
    <mergeCell ref="A13:B13"/>
    <mergeCell ref="A15:C15"/>
    <mergeCell ref="A16:B16"/>
    <mergeCell ref="A32:B32"/>
    <mergeCell ref="A30:B30"/>
    <mergeCell ref="A31:B31"/>
    <mergeCell ref="A33:B33"/>
    <mergeCell ref="A34:B34"/>
  </mergeCells>
  <printOptions horizontalCentered="1"/>
  <pageMargins left="0" right="0" top="0.5" bottom="0.25" header="0.3" footer="0.3"/>
  <pageSetup paperSize="9" scale="9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70"/>
  <sheetViews>
    <sheetView zoomScale="60" zoomScaleNormal="60" workbookViewId="0">
      <selection activeCell="A28" sqref="E29"/>
    </sheetView>
  </sheetViews>
  <sheetFormatPr defaultRowHeight="26.25" x14ac:dyDescent="0.2"/>
  <cols>
    <col min="1" max="1" width="7.5" style="21" customWidth="1"/>
    <col min="2" max="2" width="94.5" style="21" customWidth="1"/>
    <col min="3" max="4" width="9.33203125" style="21" customWidth="1"/>
    <col min="5" max="5" width="13.83203125" style="20" bestFit="1" customWidth="1"/>
    <col min="6" max="6" width="15" style="20" bestFit="1" customWidth="1"/>
    <col min="7" max="9" width="15" style="20" customWidth="1"/>
    <col min="10" max="10" width="20.33203125" style="20" bestFit="1" customWidth="1"/>
    <col min="11" max="11" width="17" style="20" bestFit="1" customWidth="1"/>
    <col min="12" max="13" width="17" style="20" customWidth="1"/>
    <col min="14" max="14" width="18.1640625" style="20" customWidth="1"/>
    <col min="15" max="15" width="20.33203125" style="20" bestFit="1" customWidth="1"/>
    <col min="16" max="16" width="9.33203125" style="21"/>
    <col min="17" max="18" width="0" style="21" hidden="1" customWidth="1"/>
    <col min="19" max="19" width="11.1640625" style="21" hidden="1" customWidth="1"/>
    <col min="20" max="20" width="14.33203125" style="21" hidden="1" customWidth="1"/>
    <col min="21" max="21" width="11.33203125" style="21" hidden="1" customWidth="1"/>
    <col min="22" max="22" width="22" style="21" customWidth="1"/>
    <col min="23" max="23" width="9.33203125" style="21"/>
    <col min="24" max="24" width="12" style="21" hidden="1" customWidth="1"/>
    <col min="25" max="25" width="11.5" style="21" bestFit="1" customWidth="1"/>
    <col min="26" max="26" width="21.83203125" style="147" customWidth="1"/>
    <col min="27" max="27" width="9.33203125" style="21"/>
    <col min="28" max="28" width="16.1640625" style="21" customWidth="1"/>
    <col min="29" max="29" width="16" style="21" customWidth="1"/>
    <col min="30" max="16384" width="9.33203125" style="21"/>
  </cols>
  <sheetData>
    <row r="1" spans="1:26" ht="20.45" customHeight="1" x14ac:dyDescent="0.2">
      <c r="A1" s="198" t="s">
        <v>0</v>
      </c>
      <c r="B1" s="199"/>
      <c r="C1" s="199"/>
      <c r="D1" s="199"/>
      <c r="E1" s="199"/>
      <c r="F1" s="199"/>
      <c r="G1" s="199"/>
      <c r="H1" s="199"/>
      <c r="I1" s="199"/>
      <c r="J1" s="199"/>
      <c r="K1" s="199"/>
      <c r="L1" s="199"/>
      <c r="M1" s="199"/>
      <c r="N1" s="199"/>
      <c r="O1" s="200"/>
    </row>
    <row r="2" spans="1:26" ht="20.100000000000001" customHeight="1" x14ac:dyDescent="0.2">
      <c r="A2" s="201"/>
      <c r="B2" s="202"/>
      <c r="C2" s="202"/>
      <c r="D2" s="202"/>
      <c r="E2" s="202"/>
      <c r="F2" s="202"/>
      <c r="G2" s="202"/>
      <c r="H2" s="202"/>
      <c r="I2" s="202"/>
      <c r="J2" s="202"/>
      <c r="K2" s="202"/>
      <c r="L2" s="202"/>
      <c r="M2" s="202"/>
      <c r="N2" s="202"/>
      <c r="O2" s="203"/>
    </row>
    <row r="3" spans="1:26" ht="20.100000000000001" customHeight="1" x14ac:dyDescent="0.2">
      <c r="A3" s="197" t="s">
        <v>67</v>
      </c>
      <c r="B3" s="197"/>
      <c r="C3" s="197"/>
      <c r="D3" s="197"/>
      <c r="E3" s="197"/>
      <c r="F3" s="197"/>
      <c r="G3" s="197" t="s">
        <v>86</v>
      </c>
      <c r="H3" s="197"/>
      <c r="I3" s="197"/>
      <c r="J3" s="197"/>
      <c r="K3" s="197"/>
      <c r="L3" s="197"/>
      <c r="M3" s="197"/>
      <c r="N3" s="197"/>
      <c r="O3" s="197"/>
    </row>
    <row r="4" spans="1:26" ht="12.75" customHeight="1" x14ac:dyDescent="0.2">
      <c r="A4" s="197"/>
      <c r="B4" s="197"/>
      <c r="C4" s="197"/>
      <c r="D4" s="197"/>
      <c r="E4" s="197"/>
      <c r="F4" s="197"/>
      <c r="G4" s="197"/>
      <c r="H4" s="197"/>
      <c r="I4" s="197"/>
      <c r="J4" s="197"/>
      <c r="K4" s="197"/>
      <c r="L4" s="197"/>
      <c r="M4" s="197"/>
      <c r="N4" s="197"/>
      <c r="O4" s="197"/>
    </row>
    <row r="5" spans="1:26" x14ac:dyDescent="0.2">
      <c r="A5" s="206" t="s">
        <v>1</v>
      </c>
      <c r="B5" s="208" t="s">
        <v>2</v>
      </c>
      <c r="C5" s="208" t="s">
        <v>3</v>
      </c>
      <c r="D5" s="208" t="s">
        <v>4</v>
      </c>
      <c r="E5" s="210" t="s">
        <v>38</v>
      </c>
      <c r="F5" s="210"/>
      <c r="G5" s="216" t="s">
        <v>32</v>
      </c>
      <c r="H5" s="217"/>
      <c r="I5" s="217"/>
      <c r="J5" s="218"/>
      <c r="K5" s="210" t="s">
        <v>33</v>
      </c>
      <c r="L5" s="210"/>
      <c r="M5" s="210"/>
      <c r="N5" s="210"/>
      <c r="O5" s="214" t="s">
        <v>80</v>
      </c>
    </row>
    <row r="6" spans="1:26" ht="38.25" thickBot="1" x14ac:dyDescent="0.25">
      <c r="A6" s="207"/>
      <c r="B6" s="209"/>
      <c r="C6" s="209"/>
      <c r="D6" s="209"/>
      <c r="E6" s="133" t="s">
        <v>39</v>
      </c>
      <c r="F6" s="134" t="s">
        <v>33</v>
      </c>
      <c r="G6" s="134" t="s">
        <v>81</v>
      </c>
      <c r="H6" s="134" t="s">
        <v>82</v>
      </c>
      <c r="I6" s="134" t="s">
        <v>83</v>
      </c>
      <c r="J6" s="133" t="s">
        <v>40</v>
      </c>
      <c r="K6" s="134" t="s">
        <v>81</v>
      </c>
      <c r="L6" s="134" t="s">
        <v>82</v>
      </c>
      <c r="M6" s="134" t="s">
        <v>83</v>
      </c>
      <c r="N6" s="133" t="s">
        <v>40</v>
      </c>
      <c r="O6" s="215"/>
    </row>
    <row r="7" spans="1:26" x14ac:dyDescent="0.2">
      <c r="A7" s="106">
        <v>2</v>
      </c>
      <c r="B7" s="107" t="s">
        <v>10</v>
      </c>
      <c r="C7" s="108"/>
      <c r="D7" s="108"/>
      <c r="E7" s="57"/>
      <c r="F7" s="57"/>
      <c r="G7" s="57"/>
      <c r="H7" s="57"/>
      <c r="I7" s="57"/>
      <c r="J7" s="57"/>
      <c r="K7" s="57"/>
      <c r="L7" s="57"/>
      <c r="M7" s="57"/>
      <c r="N7" s="57"/>
      <c r="O7" s="58"/>
    </row>
    <row r="8" spans="1:26" ht="121.5" customHeight="1" x14ac:dyDescent="0.2">
      <c r="A8" s="31">
        <v>2.1</v>
      </c>
      <c r="B8" s="32" t="s">
        <v>34</v>
      </c>
      <c r="C8" s="33"/>
      <c r="D8" s="34"/>
      <c r="E8" s="35"/>
      <c r="F8" s="35"/>
      <c r="G8" s="35"/>
      <c r="H8" s="35"/>
      <c r="I8" s="35"/>
      <c r="J8" s="35"/>
      <c r="K8" s="35"/>
      <c r="L8" s="35"/>
      <c r="M8" s="35"/>
      <c r="N8" s="35"/>
      <c r="O8" s="36"/>
    </row>
    <row r="9" spans="1:26" x14ac:dyDescent="0.2">
      <c r="A9" s="37" t="s">
        <v>6</v>
      </c>
      <c r="B9" s="38" t="s">
        <v>30</v>
      </c>
      <c r="C9" s="39">
        <v>1830</v>
      </c>
      <c r="D9" s="40" t="s">
        <v>11</v>
      </c>
      <c r="E9" s="41">
        <v>270</v>
      </c>
      <c r="F9" s="42">
        <v>70</v>
      </c>
      <c r="G9" s="42">
        <v>1830</v>
      </c>
      <c r="H9" s="42"/>
      <c r="I9" s="42">
        <f>H9+G9</f>
        <v>1830</v>
      </c>
      <c r="J9" s="41">
        <f>H9*E9</f>
        <v>0</v>
      </c>
      <c r="K9" s="42">
        <f>I9</f>
        <v>1830</v>
      </c>
      <c r="L9" s="42"/>
      <c r="M9" s="42">
        <f>L9+K9</f>
        <v>1830</v>
      </c>
      <c r="N9" s="42">
        <f>L9*F9</f>
        <v>0</v>
      </c>
      <c r="O9" s="43">
        <f>N9+J9</f>
        <v>0</v>
      </c>
      <c r="Q9" s="21">
        <v>1.2689999999999999</v>
      </c>
      <c r="R9" s="23">
        <v>543.7352245862885</v>
      </c>
      <c r="S9" s="24">
        <v>141.84397163120568</v>
      </c>
      <c r="V9" s="23"/>
    </row>
    <row r="10" spans="1:26" x14ac:dyDescent="0.2">
      <c r="A10" s="37" t="s">
        <v>7</v>
      </c>
      <c r="B10" s="38" t="s">
        <v>31</v>
      </c>
      <c r="C10" s="39">
        <v>700</v>
      </c>
      <c r="D10" s="40" t="s">
        <v>11</v>
      </c>
      <c r="E10" s="41">
        <v>270</v>
      </c>
      <c r="F10" s="42">
        <v>70</v>
      </c>
      <c r="G10" s="42">
        <v>700</v>
      </c>
      <c r="H10" s="42"/>
      <c r="I10" s="42">
        <f>H10+G10</f>
        <v>700</v>
      </c>
      <c r="J10" s="41">
        <f>H10*E10</f>
        <v>0</v>
      </c>
      <c r="K10" s="42">
        <f>I10</f>
        <v>700</v>
      </c>
      <c r="L10" s="42"/>
      <c r="M10" s="42">
        <f>L10+K10</f>
        <v>700</v>
      </c>
      <c r="N10" s="42">
        <f>L10*F10</f>
        <v>0</v>
      </c>
      <c r="O10" s="43">
        <f>N10+J10</f>
        <v>0</v>
      </c>
      <c r="R10" s="23"/>
      <c r="S10" s="24"/>
      <c r="Y10" s="23"/>
      <c r="Z10" s="182"/>
    </row>
    <row r="11" spans="1:26" ht="97.5" customHeight="1" x14ac:dyDescent="0.2">
      <c r="A11" s="31">
        <v>2.2000000000000002</v>
      </c>
      <c r="B11" s="44" t="s">
        <v>52</v>
      </c>
      <c r="C11" s="39"/>
      <c r="D11" s="40"/>
      <c r="E11" s="45"/>
      <c r="F11" s="46"/>
      <c r="G11" s="42"/>
      <c r="H11" s="46"/>
      <c r="I11" s="42"/>
      <c r="J11" s="47"/>
      <c r="K11" s="42"/>
      <c r="L11" s="46"/>
      <c r="M11" s="42"/>
      <c r="N11" s="46"/>
      <c r="O11" s="48"/>
    </row>
    <row r="12" spans="1:26" x14ac:dyDescent="0.2">
      <c r="A12" s="31" t="s">
        <v>6</v>
      </c>
      <c r="B12" s="49" t="s">
        <v>12</v>
      </c>
      <c r="C12" s="39">
        <v>2530</v>
      </c>
      <c r="D12" s="40" t="s">
        <v>11</v>
      </c>
      <c r="E12" s="41">
        <v>127</v>
      </c>
      <c r="F12" s="42">
        <v>65</v>
      </c>
      <c r="G12" s="42">
        <v>2530</v>
      </c>
      <c r="H12" s="42"/>
      <c r="I12" s="42">
        <f>H12+G12</f>
        <v>2530</v>
      </c>
      <c r="J12" s="41">
        <f>H12*E12</f>
        <v>0</v>
      </c>
      <c r="K12" s="42">
        <f>I12</f>
        <v>2530</v>
      </c>
      <c r="L12" s="42"/>
      <c r="M12" s="42">
        <f>L12+K12</f>
        <v>2530</v>
      </c>
      <c r="N12" s="42">
        <f>L12*F12</f>
        <v>0</v>
      </c>
      <c r="O12" s="43">
        <f>N12+J12</f>
        <v>0</v>
      </c>
      <c r="Q12" s="21">
        <v>1.2689999999999999</v>
      </c>
      <c r="R12" s="23">
        <v>189.12529550827423</v>
      </c>
      <c r="S12" s="24">
        <v>89.834515366430267</v>
      </c>
      <c r="V12" s="23"/>
    </row>
    <row r="13" spans="1:26" ht="37.5" x14ac:dyDescent="0.2">
      <c r="A13" s="31">
        <v>2.4</v>
      </c>
      <c r="B13" s="38" t="s">
        <v>54</v>
      </c>
      <c r="C13" s="52"/>
      <c r="D13" s="52"/>
      <c r="E13" s="45"/>
      <c r="F13" s="46"/>
      <c r="G13" s="42"/>
      <c r="H13" s="42"/>
      <c r="I13" s="42"/>
      <c r="J13" s="47"/>
      <c r="K13" s="42"/>
      <c r="L13" s="42"/>
      <c r="M13" s="42"/>
      <c r="N13" s="46"/>
      <c r="O13" s="48"/>
    </row>
    <row r="14" spans="1:26" x14ac:dyDescent="0.2">
      <c r="A14" s="71" t="s">
        <v>6</v>
      </c>
      <c r="B14" s="72" t="s">
        <v>13</v>
      </c>
      <c r="C14" s="50">
        <v>100</v>
      </c>
      <c r="D14" s="51" t="s">
        <v>14</v>
      </c>
      <c r="E14" s="41">
        <v>480</v>
      </c>
      <c r="F14" s="42">
        <v>40</v>
      </c>
      <c r="G14" s="42">
        <v>0</v>
      </c>
      <c r="H14" s="42">
        <v>25</v>
      </c>
      <c r="I14" s="42">
        <f>H14+G14</f>
        <v>25</v>
      </c>
      <c r="J14" s="41">
        <f>H14*E14</f>
        <v>12000</v>
      </c>
      <c r="K14" s="42">
        <v>0</v>
      </c>
      <c r="L14" s="42">
        <v>25</v>
      </c>
      <c r="M14" s="42">
        <f>L14+K14</f>
        <v>25</v>
      </c>
      <c r="N14" s="42">
        <f>L14*F14</f>
        <v>1000</v>
      </c>
      <c r="O14" s="43">
        <f>N14+J14</f>
        <v>13000</v>
      </c>
      <c r="Q14" s="21">
        <v>1.2689999999999999</v>
      </c>
      <c r="R14" s="23">
        <v>1576.0441292356188</v>
      </c>
      <c r="S14" s="24">
        <v>472.81323877068559</v>
      </c>
    </row>
    <row r="15" spans="1:26" x14ac:dyDescent="0.2">
      <c r="A15" s="73">
        <v>3</v>
      </c>
      <c r="B15" s="74" t="s">
        <v>16</v>
      </c>
      <c r="C15" s="75"/>
      <c r="D15" s="55"/>
      <c r="E15" s="57"/>
      <c r="F15" s="57"/>
      <c r="G15" s="57"/>
      <c r="H15" s="57"/>
      <c r="I15" s="57"/>
      <c r="J15" s="57"/>
      <c r="K15" s="57"/>
      <c r="L15" s="57"/>
      <c r="M15" s="57"/>
      <c r="N15" s="57"/>
      <c r="O15" s="58"/>
    </row>
    <row r="16" spans="1:26" ht="56.25" x14ac:dyDescent="0.2">
      <c r="A16" s="59">
        <v>3.1</v>
      </c>
      <c r="B16" s="38" t="s">
        <v>55</v>
      </c>
      <c r="C16" s="52"/>
      <c r="D16" s="52"/>
      <c r="E16" s="45"/>
      <c r="F16" s="46"/>
      <c r="G16" s="46"/>
      <c r="H16" s="46"/>
      <c r="I16" s="46"/>
      <c r="J16" s="47"/>
      <c r="K16" s="47"/>
      <c r="L16" s="47"/>
      <c r="M16" s="47"/>
      <c r="N16" s="46"/>
      <c r="O16" s="48"/>
    </row>
    <row r="17" spans="1:26" x14ac:dyDescent="0.2">
      <c r="A17" s="59" t="s">
        <v>6</v>
      </c>
      <c r="B17" s="38" t="s">
        <v>17</v>
      </c>
      <c r="C17" s="60">
        <v>25</v>
      </c>
      <c r="D17" s="61" t="s">
        <v>11</v>
      </c>
      <c r="E17" s="41">
        <v>3132</v>
      </c>
      <c r="F17" s="42">
        <v>162</v>
      </c>
      <c r="G17" s="42">
        <v>0</v>
      </c>
      <c r="H17" s="42">
        <v>25</v>
      </c>
      <c r="I17" s="42">
        <f>H17+G17</f>
        <v>25</v>
      </c>
      <c r="J17" s="41">
        <f>H17*E17</f>
        <v>78300</v>
      </c>
      <c r="K17" s="42">
        <v>0</v>
      </c>
      <c r="L17" s="42">
        <v>25</v>
      </c>
      <c r="M17" s="42">
        <f t="shared" ref="M17:M22" si="0">L17+K17</f>
        <v>25</v>
      </c>
      <c r="N17" s="42">
        <f>L17*F17</f>
        <v>4050</v>
      </c>
      <c r="O17" s="43">
        <f>N17+J17</f>
        <v>82350</v>
      </c>
      <c r="Q17" s="21">
        <v>1.2689999999999999</v>
      </c>
      <c r="R17" s="23">
        <v>5200.9456264775417</v>
      </c>
      <c r="S17" s="24">
        <v>1134.7517730496454</v>
      </c>
    </row>
    <row r="18" spans="1:26" ht="56.25" x14ac:dyDescent="0.2">
      <c r="A18" s="59">
        <v>3.2</v>
      </c>
      <c r="B18" s="44" t="s">
        <v>56</v>
      </c>
      <c r="C18" s="52"/>
      <c r="D18" s="52"/>
      <c r="E18" s="62"/>
      <c r="F18" s="46"/>
      <c r="G18" s="46"/>
      <c r="H18" s="46"/>
      <c r="I18" s="46"/>
      <c r="J18" s="47"/>
      <c r="K18" s="47"/>
      <c r="L18" s="47"/>
      <c r="M18" s="42">
        <f t="shared" si="0"/>
        <v>0</v>
      </c>
      <c r="N18" s="46"/>
      <c r="O18" s="48"/>
    </row>
    <row r="19" spans="1:26" x14ac:dyDescent="0.2">
      <c r="A19" s="59" t="s">
        <v>6</v>
      </c>
      <c r="B19" s="44" t="s">
        <v>19</v>
      </c>
      <c r="C19" s="63">
        <v>66</v>
      </c>
      <c r="D19" s="51" t="s">
        <v>11</v>
      </c>
      <c r="E19" s="41">
        <v>3888</v>
      </c>
      <c r="F19" s="42">
        <v>162</v>
      </c>
      <c r="G19" s="63">
        <v>66</v>
      </c>
      <c r="H19" s="184"/>
      <c r="I19" s="183">
        <f t="shared" ref="I19:I22" si="1">H19+G19</f>
        <v>66</v>
      </c>
      <c r="J19" s="41">
        <f>H19*E19</f>
        <v>0</v>
      </c>
      <c r="K19" s="175">
        <v>0</v>
      </c>
      <c r="L19" s="63">
        <v>46.88</v>
      </c>
      <c r="M19" s="42">
        <f t="shared" si="0"/>
        <v>46.88</v>
      </c>
      <c r="N19" s="42">
        <f>L19*F19</f>
        <v>7594.56</v>
      </c>
      <c r="O19" s="43">
        <f>N19+J19</f>
        <v>7594.56</v>
      </c>
      <c r="Q19" s="21">
        <v>1.2689999999999999</v>
      </c>
      <c r="R19" s="23">
        <v>5910.1654846335705</v>
      </c>
      <c r="S19" s="24">
        <v>945.62647754137117</v>
      </c>
    </row>
    <row r="20" spans="1:26" x14ac:dyDescent="0.2">
      <c r="A20" s="59" t="s">
        <v>7</v>
      </c>
      <c r="B20" s="44" t="s">
        <v>20</v>
      </c>
      <c r="C20" s="64">
        <v>60</v>
      </c>
      <c r="D20" s="51" t="s">
        <v>11</v>
      </c>
      <c r="E20" s="41">
        <v>3888</v>
      </c>
      <c r="F20" s="42">
        <v>162</v>
      </c>
      <c r="G20" s="64">
        <v>60</v>
      </c>
      <c r="H20" s="183"/>
      <c r="I20" s="183">
        <f t="shared" si="1"/>
        <v>60</v>
      </c>
      <c r="J20" s="41">
        <f>H20*E20</f>
        <v>0</v>
      </c>
      <c r="K20" s="175">
        <v>0</v>
      </c>
      <c r="L20" s="64">
        <v>37.5</v>
      </c>
      <c r="M20" s="42">
        <f t="shared" si="0"/>
        <v>37.5</v>
      </c>
      <c r="N20" s="42">
        <f>L20*F20</f>
        <v>6075</v>
      </c>
      <c r="O20" s="43">
        <f>N20+J20</f>
        <v>6075</v>
      </c>
      <c r="Q20" s="21">
        <v>1.2689999999999999</v>
      </c>
      <c r="R20" s="23">
        <v>6698.1875492513791</v>
      </c>
      <c r="S20" s="24">
        <v>945.62647754137117</v>
      </c>
    </row>
    <row r="21" spans="1:26" x14ac:dyDescent="0.2">
      <c r="A21" s="76" t="s">
        <v>8</v>
      </c>
      <c r="B21" s="38" t="s">
        <v>35</v>
      </c>
      <c r="C21" s="64">
        <v>12</v>
      </c>
      <c r="D21" s="77" t="s">
        <v>11</v>
      </c>
      <c r="E21" s="41">
        <v>3888</v>
      </c>
      <c r="F21" s="42">
        <v>162</v>
      </c>
      <c r="G21" s="64">
        <v>12</v>
      </c>
      <c r="H21" s="42"/>
      <c r="I21" s="183">
        <f t="shared" si="1"/>
        <v>12</v>
      </c>
      <c r="J21" s="41">
        <f>H21*E21</f>
        <v>0</v>
      </c>
      <c r="K21" s="175">
        <v>0</v>
      </c>
      <c r="L21" s="64"/>
      <c r="M21" s="42">
        <f t="shared" si="0"/>
        <v>0</v>
      </c>
      <c r="N21" s="42">
        <f>M21*F21</f>
        <v>0</v>
      </c>
      <c r="O21" s="43">
        <f t="shared" ref="O21" si="2">N21+J21</f>
        <v>0</v>
      </c>
      <c r="Q21" s="21">
        <v>1.2689999999999999</v>
      </c>
      <c r="R21" s="23">
        <v>5910.1654846335705</v>
      </c>
      <c r="S21" s="24">
        <v>945.62647754137117</v>
      </c>
    </row>
    <row r="22" spans="1:26" x14ac:dyDescent="0.2">
      <c r="A22" s="76" t="s">
        <v>9</v>
      </c>
      <c r="B22" s="38" t="s">
        <v>37</v>
      </c>
      <c r="C22" s="64">
        <v>1</v>
      </c>
      <c r="D22" s="77" t="s">
        <v>15</v>
      </c>
      <c r="E22" s="41"/>
      <c r="F22" s="42"/>
      <c r="G22" s="42">
        <v>0</v>
      </c>
      <c r="H22" s="42">
        <v>0</v>
      </c>
      <c r="I22" s="42">
        <f t="shared" si="1"/>
        <v>0</v>
      </c>
      <c r="J22" s="41">
        <f>E22*H22</f>
        <v>0</v>
      </c>
      <c r="K22" s="146">
        <f t="shared" ref="K22" si="3">I22</f>
        <v>0</v>
      </c>
      <c r="L22" s="146"/>
      <c r="M22" s="42">
        <f t="shared" si="0"/>
        <v>0</v>
      </c>
      <c r="N22" s="42">
        <f t="shared" ref="N22" si="4">L22*F22</f>
        <v>0</v>
      </c>
      <c r="O22" s="43">
        <f>N22+J22</f>
        <v>0</v>
      </c>
      <c r="Q22" s="21">
        <v>1.2689999999999999</v>
      </c>
      <c r="R22" s="23">
        <v>5910.1654846335705</v>
      </c>
      <c r="S22" s="24">
        <v>945.62647754137117</v>
      </c>
    </row>
    <row r="23" spans="1:26" x14ac:dyDescent="0.2">
      <c r="A23" s="152" t="s">
        <v>7</v>
      </c>
      <c r="B23" s="153"/>
      <c r="C23" s="153"/>
      <c r="D23" s="65"/>
      <c r="E23" s="154"/>
      <c r="F23" s="155"/>
      <c r="G23" s="155"/>
      <c r="H23" s="155"/>
      <c r="I23" s="155"/>
      <c r="J23" s="156"/>
      <c r="K23" s="156"/>
      <c r="L23" s="156"/>
      <c r="M23" s="156"/>
      <c r="N23" s="155"/>
      <c r="O23" s="157"/>
      <c r="R23" s="23"/>
      <c r="S23" s="24"/>
    </row>
    <row r="24" spans="1:26" x14ac:dyDescent="0.2">
      <c r="A24" s="117"/>
      <c r="B24" s="53" t="s">
        <v>36</v>
      </c>
      <c r="C24" s="54"/>
      <c r="D24" s="53"/>
      <c r="E24" s="56"/>
      <c r="F24" s="56"/>
      <c r="G24" s="56"/>
      <c r="H24" s="56"/>
      <c r="I24" s="56"/>
      <c r="J24" s="56"/>
      <c r="K24" s="56"/>
      <c r="L24" s="56"/>
      <c r="M24" s="56"/>
      <c r="N24" s="56"/>
      <c r="O24" s="56"/>
    </row>
    <row r="25" spans="1:26" x14ac:dyDescent="0.2">
      <c r="A25" s="158" t="s">
        <v>8</v>
      </c>
      <c r="B25" s="159" t="s">
        <v>62</v>
      </c>
      <c r="C25" s="63">
        <v>1</v>
      </c>
      <c r="D25" s="160">
        <v>0</v>
      </c>
      <c r="E25" s="161">
        <v>0</v>
      </c>
      <c r="F25" s="162">
        <v>15000</v>
      </c>
      <c r="G25" s="185"/>
      <c r="H25" s="42"/>
      <c r="I25" s="42">
        <f t="shared" ref="I25" si="5">H25+G25</f>
        <v>0</v>
      </c>
      <c r="J25" s="41">
        <f>I25*E25</f>
        <v>0</v>
      </c>
      <c r="K25" s="185"/>
      <c r="L25" s="42">
        <v>1</v>
      </c>
      <c r="M25" s="42">
        <f t="shared" ref="M25" si="6">L25+K25</f>
        <v>1</v>
      </c>
      <c r="N25" s="42">
        <f>L25*F25</f>
        <v>15000</v>
      </c>
      <c r="O25" s="43">
        <f>N25+J25</f>
        <v>15000</v>
      </c>
      <c r="Q25" s="21">
        <v>1.2689999999999999</v>
      </c>
      <c r="R25" s="23">
        <v>0</v>
      </c>
      <c r="S25" s="24">
        <v>51221.434200157608</v>
      </c>
    </row>
    <row r="26" spans="1:26" s="69" customFormat="1" ht="26.25" customHeight="1" thickBot="1" x14ac:dyDescent="0.25">
      <c r="A26" s="211" t="s">
        <v>41</v>
      </c>
      <c r="B26" s="212"/>
      <c r="C26" s="212"/>
      <c r="D26" s="212"/>
      <c r="E26" s="212"/>
      <c r="F26" s="213"/>
      <c r="G26" s="103"/>
      <c r="H26" s="103"/>
      <c r="I26" s="103"/>
      <c r="J26" s="68">
        <f>SUM(J7:J25)</f>
        <v>90300</v>
      </c>
      <c r="K26" s="68"/>
      <c r="L26" s="68"/>
      <c r="M26" s="68"/>
      <c r="N26" s="68">
        <f>SUM(N7:N25)</f>
        <v>33719.56</v>
      </c>
      <c r="O26" s="68">
        <f>SUM(O7:O25)</f>
        <v>124019.56</v>
      </c>
      <c r="T26" s="69">
        <v>36374947.870764397</v>
      </c>
      <c r="U26" s="70">
        <f>O26-T26</f>
        <v>-36250928.310764395</v>
      </c>
      <c r="V26" s="186"/>
      <c r="Z26" s="148"/>
    </row>
    <row r="27" spans="1:26" x14ac:dyDescent="0.2">
      <c r="A27" s="204"/>
      <c r="B27" s="205"/>
      <c r="C27" s="205"/>
      <c r="D27" s="205"/>
      <c r="E27" s="205"/>
      <c r="F27" s="205"/>
      <c r="G27" s="205"/>
      <c r="H27" s="205"/>
      <c r="I27" s="205"/>
      <c r="J27" s="205"/>
      <c r="K27" s="205"/>
      <c r="L27" s="205"/>
      <c r="M27" s="205"/>
      <c r="N27" s="205"/>
      <c r="O27" s="205"/>
    </row>
    <row r="28" spans="1:26" x14ac:dyDescent="0.2">
      <c r="A28" s="205"/>
      <c r="B28" s="205"/>
      <c r="C28" s="205"/>
      <c r="D28" s="205"/>
      <c r="E28" s="205"/>
      <c r="F28" s="205"/>
      <c r="G28" s="205"/>
      <c r="H28" s="205"/>
      <c r="I28" s="205"/>
      <c r="J28" s="205"/>
      <c r="K28" s="205"/>
      <c r="L28" s="205"/>
      <c r="M28" s="205"/>
      <c r="N28" s="205"/>
      <c r="O28" s="205"/>
    </row>
    <row r="29" spans="1:26" x14ac:dyDescent="0.2">
      <c r="A29" s="205"/>
      <c r="B29" s="205"/>
      <c r="C29" s="205"/>
      <c r="D29" s="205"/>
      <c r="E29" s="205"/>
      <c r="F29" s="205"/>
      <c r="G29" s="205"/>
      <c r="H29" s="205"/>
      <c r="I29" s="205"/>
      <c r="J29" s="205"/>
      <c r="K29" s="205"/>
      <c r="L29" s="205"/>
      <c r="M29" s="205"/>
      <c r="N29" s="205"/>
      <c r="O29" s="205"/>
    </row>
    <row r="30" spans="1:26" x14ac:dyDescent="0.2">
      <c r="A30" s="205"/>
      <c r="B30" s="205"/>
      <c r="C30" s="205"/>
      <c r="D30" s="205"/>
      <c r="E30" s="205"/>
      <c r="F30" s="205"/>
      <c r="G30" s="205"/>
      <c r="H30" s="205"/>
      <c r="I30" s="205"/>
      <c r="J30" s="205"/>
      <c r="K30" s="205"/>
      <c r="L30" s="205"/>
      <c r="M30" s="205"/>
      <c r="N30" s="205"/>
      <c r="O30" s="205"/>
    </row>
    <row r="31" spans="1:26" ht="27.75" customHeight="1" x14ac:dyDescent="0.2">
      <c r="A31" s="205"/>
      <c r="B31" s="205"/>
      <c r="C31" s="205"/>
      <c r="D31" s="205"/>
      <c r="E31" s="205"/>
      <c r="F31" s="205"/>
      <c r="G31" s="205"/>
      <c r="H31" s="205"/>
      <c r="I31" s="205"/>
      <c r="J31" s="205"/>
      <c r="K31" s="205"/>
      <c r="L31" s="205"/>
      <c r="M31" s="205"/>
      <c r="N31" s="205"/>
      <c r="O31" s="205"/>
    </row>
    <row r="32" spans="1:26" hidden="1" x14ac:dyDescent="0.2">
      <c r="O32" s="25">
        <f>O26/F35</f>
        <v>5.487348347418256E-3</v>
      </c>
    </row>
    <row r="33" spans="6:15" hidden="1" x14ac:dyDescent="0.2"/>
    <row r="34" spans="6:15" hidden="1" x14ac:dyDescent="0.2"/>
    <row r="35" spans="6:15" hidden="1" x14ac:dyDescent="0.2">
      <c r="F35" s="26">
        <v>22601000</v>
      </c>
      <c r="G35" s="105"/>
      <c r="H35" s="105"/>
      <c r="I35" s="105"/>
      <c r="O35" s="20" t="e">
        <f>#REF!</f>
        <v>#REF!</v>
      </c>
    </row>
    <row r="36" spans="6:15" hidden="1" x14ac:dyDescent="0.2"/>
    <row r="37" spans="6:15" hidden="1" x14ac:dyDescent="0.2"/>
    <row r="38" spans="6:15" x14ac:dyDescent="0.2">
      <c r="F38" s="25">
        <f>F26/F35</f>
        <v>0</v>
      </c>
      <c r="G38" s="25"/>
      <c r="H38" s="25"/>
      <c r="I38" s="25"/>
    </row>
    <row r="64" spans="29:29" x14ac:dyDescent="0.2">
      <c r="AC64" s="147"/>
    </row>
    <row r="65" spans="28:29" x14ac:dyDescent="0.2">
      <c r="AC65" s="147"/>
    </row>
    <row r="66" spans="28:29" x14ac:dyDescent="0.2">
      <c r="AC66" s="147"/>
    </row>
    <row r="67" spans="28:29" x14ac:dyDescent="0.2">
      <c r="AC67" s="65"/>
    </row>
    <row r="70" spans="28:29" x14ac:dyDescent="0.2">
      <c r="AB70" s="65"/>
    </row>
  </sheetData>
  <mergeCells count="13">
    <mergeCell ref="A3:F4"/>
    <mergeCell ref="A1:O2"/>
    <mergeCell ref="A27:O31"/>
    <mergeCell ref="A5:A6"/>
    <mergeCell ref="B5:B6"/>
    <mergeCell ref="C5:C6"/>
    <mergeCell ref="D5:D6"/>
    <mergeCell ref="E5:F5"/>
    <mergeCell ref="A26:F26"/>
    <mergeCell ref="K5:N5"/>
    <mergeCell ref="O5:O6"/>
    <mergeCell ref="G3:O4"/>
    <mergeCell ref="G5:J5"/>
  </mergeCells>
  <printOptions horizontalCentered="1"/>
  <pageMargins left="0.5" right="0.5" top="0.25" bottom="0.25" header="0.3" footer="0.3"/>
  <pageSetup paperSize="9" scale="50" fitToHeight="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9"/>
  <sheetViews>
    <sheetView view="pageBreakPreview" topLeftCell="A10" zoomScale="80" zoomScaleNormal="50" zoomScaleSheetLayoutView="80" workbookViewId="0">
      <selection activeCell="A28" sqref="A28:N32"/>
    </sheetView>
  </sheetViews>
  <sheetFormatPr defaultRowHeight="12.75" x14ac:dyDescent="0.2"/>
  <cols>
    <col min="1" max="1" width="7.5" style="1" customWidth="1"/>
    <col min="2" max="2" width="126.83203125" style="1" customWidth="1"/>
    <col min="3" max="3" width="9.33203125" style="1" customWidth="1"/>
    <col min="4" max="4" width="10.6640625" style="1" bestFit="1" customWidth="1"/>
    <col min="5" max="5" width="15.5" style="6" bestFit="1" customWidth="1"/>
    <col min="6" max="6" width="15.33203125" style="6" bestFit="1" customWidth="1"/>
    <col min="7" max="7" width="20.33203125" style="6" bestFit="1" customWidth="1"/>
    <col min="8" max="9" width="20.33203125" style="6" customWidth="1"/>
    <col min="10" max="10" width="20.5" style="6" customWidth="1"/>
    <col min="11" max="11" width="13.83203125" style="6" bestFit="1" customWidth="1"/>
    <col min="12" max="13" width="13.83203125" style="6" customWidth="1"/>
    <col min="14" max="14" width="21.1640625" style="6" customWidth="1"/>
    <col min="15" max="15" width="21.1640625" style="1" customWidth="1"/>
    <col min="16" max="17" width="0" style="1" hidden="1" customWidth="1"/>
    <col min="18" max="18" width="11.1640625" style="1" hidden="1" customWidth="1"/>
    <col min="19" max="19" width="14.33203125" style="1" hidden="1" customWidth="1"/>
    <col min="20" max="20" width="11.33203125" style="1" hidden="1" customWidth="1"/>
    <col min="21" max="22" width="9.33203125" style="1"/>
    <col min="23" max="23" width="12" style="1" hidden="1" customWidth="1"/>
    <col min="24" max="24" width="26.1640625" style="1" bestFit="1" customWidth="1"/>
    <col min="25" max="16384" width="9.33203125" style="1"/>
  </cols>
  <sheetData>
    <row r="1" spans="1:21" s="21" customFormat="1" ht="20.45" customHeight="1" x14ac:dyDescent="0.2">
      <c r="A1" s="198" t="s">
        <v>0</v>
      </c>
      <c r="B1" s="199"/>
      <c r="C1" s="199"/>
      <c r="D1" s="199"/>
      <c r="E1" s="199"/>
      <c r="F1" s="199"/>
      <c r="G1" s="199"/>
      <c r="H1" s="199"/>
      <c r="I1" s="199"/>
      <c r="J1" s="199"/>
      <c r="K1" s="199"/>
      <c r="L1" s="199"/>
      <c r="M1" s="199"/>
      <c r="N1" s="199"/>
      <c r="O1" s="200"/>
    </row>
    <row r="2" spans="1:21" s="21" customFormat="1" ht="20.100000000000001" customHeight="1" x14ac:dyDescent="0.2">
      <c r="A2" s="201"/>
      <c r="B2" s="202"/>
      <c r="C2" s="202"/>
      <c r="D2" s="202"/>
      <c r="E2" s="202"/>
      <c r="F2" s="202"/>
      <c r="G2" s="202"/>
      <c r="H2" s="202"/>
      <c r="I2" s="202"/>
      <c r="J2" s="202"/>
      <c r="K2" s="202"/>
      <c r="L2" s="202"/>
      <c r="M2" s="202"/>
      <c r="N2" s="202"/>
      <c r="O2" s="203"/>
    </row>
    <row r="3" spans="1:21" s="21" customFormat="1" ht="20.100000000000001" customHeight="1" x14ac:dyDescent="0.2">
      <c r="A3" s="224" t="s">
        <v>68</v>
      </c>
      <c r="B3" s="197"/>
      <c r="C3" s="197"/>
      <c r="D3" s="197"/>
      <c r="E3" s="197"/>
      <c r="F3" s="197"/>
      <c r="G3" s="225" t="s">
        <v>86</v>
      </c>
      <c r="H3" s="225"/>
      <c r="I3" s="225"/>
      <c r="J3" s="225"/>
      <c r="K3" s="225"/>
      <c r="L3" s="225"/>
      <c r="M3" s="225"/>
      <c r="N3" s="225"/>
      <c r="O3" s="226"/>
    </row>
    <row r="4" spans="1:21" s="21" customFormat="1" x14ac:dyDescent="0.2">
      <c r="A4" s="224"/>
      <c r="B4" s="197"/>
      <c r="C4" s="197"/>
      <c r="D4" s="197"/>
      <c r="E4" s="197"/>
      <c r="F4" s="197"/>
      <c r="G4" s="202"/>
      <c r="H4" s="202"/>
      <c r="I4" s="202"/>
      <c r="J4" s="202"/>
      <c r="K4" s="202"/>
      <c r="L4" s="202"/>
      <c r="M4" s="202"/>
      <c r="N4" s="202"/>
      <c r="O4" s="203"/>
    </row>
    <row r="5" spans="1:21" s="21" customFormat="1" ht="19.5" x14ac:dyDescent="0.2">
      <c r="A5" s="219" t="s">
        <v>1</v>
      </c>
      <c r="B5" s="220" t="s">
        <v>2</v>
      </c>
      <c r="C5" s="220" t="s">
        <v>3</v>
      </c>
      <c r="D5" s="220" t="s">
        <v>4</v>
      </c>
      <c r="E5" s="221" t="s">
        <v>38</v>
      </c>
      <c r="F5" s="221"/>
      <c r="G5" s="221" t="s">
        <v>32</v>
      </c>
      <c r="H5" s="221"/>
      <c r="I5" s="221"/>
      <c r="J5" s="221"/>
      <c r="K5" s="221" t="s">
        <v>33</v>
      </c>
      <c r="L5" s="221"/>
      <c r="M5" s="221"/>
      <c r="N5" s="221"/>
      <c r="O5" s="227" t="s">
        <v>46</v>
      </c>
    </row>
    <row r="6" spans="1:21" s="21" customFormat="1" ht="38.25" thickBot="1" x14ac:dyDescent="0.25">
      <c r="A6" s="219"/>
      <c r="B6" s="220"/>
      <c r="C6" s="220"/>
      <c r="D6" s="220"/>
      <c r="E6" s="123" t="s">
        <v>39</v>
      </c>
      <c r="F6" s="122" t="s">
        <v>33</v>
      </c>
      <c r="G6" s="134" t="s">
        <v>81</v>
      </c>
      <c r="H6" s="134" t="s">
        <v>82</v>
      </c>
      <c r="I6" s="134" t="s">
        <v>83</v>
      </c>
      <c r="J6" s="133" t="s">
        <v>40</v>
      </c>
      <c r="K6" s="134" t="s">
        <v>81</v>
      </c>
      <c r="L6" s="134" t="s">
        <v>82</v>
      </c>
      <c r="M6" s="134" t="s">
        <v>83</v>
      </c>
      <c r="N6" s="133" t="s">
        <v>40</v>
      </c>
      <c r="O6" s="227"/>
    </row>
    <row r="7" spans="1:21" ht="15.75" thickBot="1" x14ac:dyDescent="0.3">
      <c r="A7" s="127"/>
      <c r="B7" s="128" t="s">
        <v>5</v>
      </c>
      <c r="C7" s="129"/>
      <c r="D7" s="129"/>
      <c r="E7" s="130"/>
      <c r="F7" s="131"/>
      <c r="G7" s="130"/>
      <c r="H7" s="130"/>
      <c r="I7" s="130"/>
      <c r="J7" s="131"/>
      <c r="K7" s="131"/>
      <c r="L7" s="131"/>
      <c r="M7" s="131"/>
      <c r="N7" s="131"/>
      <c r="O7" s="132"/>
    </row>
    <row r="8" spans="1:21" s="27" customFormat="1" ht="18.75" x14ac:dyDescent="0.2">
      <c r="A8" s="124">
        <v>2</v>
      </c>
      <c r="B8" s="125" t="s">
        <v>10</v>
      </c>
      <c r="C8" s="125"/>
      <c r="D8" s="125"/>
      <c r="E8" s="126"/>
      <c r="F8" s="126"/>
      <c r="G8" s="126"/>
      <c r="H8" s="126"/>
      <c r="I8" s="126"/>
      <c r="J8" s="126"/>
      <c r="K8" s="126"/>
      <c r="L8" s="126"/>
      <c r="M8" s="126"/>
      <c r="N8" s="126"/>
      <c r="O8" s="126"/>
    </row>
    <row r="9" spans="1:21" s="27" customFormat="1" ht="95.25" customHeight="1" x14ac:dyDescent="0.2">
      <c r="A9" s="114">
        <v>2.1</v>
      </c>
      <c r="B9" s="115" t="s">
        <v>34</v>
      </c>
      <c r="C9" s="112"/>
      <c r="D9" s="116"/>
      <c r="E9" s="62"/>
      <c r="F9" s="62"/>
      <c r="G9" s="62"/>
      <c r="H9" s="62"/>
      <c r="I9" s="62"/>
      <c r="J9" s="62"/>
      <c r="K9" s="62"/>
      <c r="L9" s="62"/>
      <c r="M9" s="62"/>
      <c r="N9" s="62"/>
      <c r="O9" s="113"/>
      <c r="U9" s="28"/>
    </row>
    <row r="10" spans="1:21" s="27" customFormat="1" ht="18.75" x14ac:dyDescent="0.2">
      <c r="A10" s="114" t="s">
        <v>6</v>
      </c>
      <c r="B10" s="38" t="s">
        <v>30</v>
      </c>
      <c r="C10" s="50">
        <v>1893.76</v>
      </c>
      <c r="D10" s="51" t="s">
        <v>11</v>
      </c>
      <c r="E10" s="41">
        <v>270</v>
      </c>
      <c r="F10" s="42">
        <v>70</v>
      </c>
      <c r="G10" s="42">
        <v>1894</v>
      </c>
      <c r="H10" s="42"/>
      <c r="I10" s="42">
        <f>H10+G10</f>
        <v>1894</v>
      </c>
      <c r="J10" s="41">
        <f>H10*E10</f>
        <v>0</v>
      </c>
      <c r="K10" s="41">
        <f t="shared" ref="K10:K11" si="0">I10</f>
        <v>1894</v>
      </c>
      <c r="L10" s="42"/>
      <c r="M10" s="41">
        <f>L10+K10</f>
        <v>1894</v>
      </c>
      <c r="N10" s="42">
        <f>L10*F10</f>
        <v>0</v>
      </c>
      <c r="O10" s="43">
        <f>N10+J10</f>
        <v>0</v>
      </c>
      <c r="P10" s="27">
        <v>1.2689999999999999</v>
      </c>
      <c r="Q10" s="29">
        <v>543.7352245862885</v>
      </c>
      <c r="R10" s="30">
        <v>141.84397163120568</v>
      </c>
    </row>
    <row r="11" spans="1:21" s="27" customFormat="1" ht="18.75" x14ac:dyDescent="0.2">
      <c r="A11" s="114" t="s">
        <v>7</v>
      </c>
      <c r="B11" s="38" t="s">
        <v>31</v>
      </c>
      <c r="C11" s="50">
        <v>2797.6</v>
      </c>
      <c r="D11" s="51" t="s">
        <v>11</v>
      </c>
      <c r="E11" s="41">
        <v>270</v>
      </c>
      <c r="F11" s="42">
        <v>70</v>
      </c>
      <c r="G11" s="42">
        <v>2798</v>
      </c>
      <c r="H11" s="42"/>
      <c r="I11" s="42">
        <f>H11+G11</f>
        <v>2798</v>
      </c>
      <c r="J11" s="41">
        <f>H11*E11</f>
        <v>0</v>
      </c>
      <c r="K11" s="41">
        <f t="shared" si="0"/>
        <v>2798</v>
      </c>
      <c r="L11" s="42"/>
      <c r="M11" s="41">
        <f>L11+K11</f>
        <v>2798</v>
      </c>
      <c r="N11" s="42">
        <f>L11*F11</f>
        <v>0</v>
      </c>
      <c r="O11" s="43">
        <f>N11+J11</f>
        <v>0</v>
      </c>
      <c r="Q11" s="29"/>
      <c r="R11" s="30"/>
    </row>
    <row r="12" spans="1:21" s="27" customFormat="1" ht="75" x14ac:dyDescent="0.2">
      <c r="A12" s="114">
        <v>2.2000000000000002</v>
      </c>
      <c r="B12" s="38" t="s">
        <v>52</v>
      </c>
      <c r="C12" s="50"/>
      <c r="D12" s="51"/>
      <c r="E12" s="45"/>
      <c r="F12" s="46"/>
      <c r="G12" s="47"/>
      <c r="H12" s="47"/>
      <c r="I12" s="47"/>
      <c r="J12" s="47"/>
      <c r="K12" s="46"/>
      <c r="L12" s="47"/>
      <c r="M12" s="46"/>
      <c r="N12" s="46"/>
      <c r="O12" s="113"/>
    </row>
    <row r="13" spans="1:21" s="27" customFormat="1" ht="18.75" x14ac:dyDescent="0.2">
      <c r="A13" s="114" t="s">
        <v>6</v>
      </c>
      <c r="B13" s="38" t="s">
        <v>12</v>
      </c>
      <c r="C13" s="50">
        <v>4691</v>
      </c>
      <c r="D13" s="51" t="s">
        <v>11</v>
      </c>
      <c r="E13" s="41">
        <v>127</v>
      </c>
      <c r="F13" s="42">
        <v>65</v>
      </c>
      <c r="G13" s="42">
        <v>4691</v>
      </c>
      <c r="H13" s="42"/>
      <c r="I13" s="42">
        <f>H13+G13</f>
        <v>4691</v>
      </c>
      <c r="J13" s="41">
        <f>H13*E13</f>
        <v>0</v>
      </c>
      <c r="K13" s="41">
        <f t="shared" ref="K13" si="1">I13</f>
        <v>4691</v>
      </c>
      <c r="L13" s="42"/>
      <c r="M13" s="41">
        <f>L13+K13</f>
        <v>4691</v>
      </c>
      <c r="N13" s="42">
        <f>L13*F13</f>
        <v>0</v>
      </c>
      <c r="O13" s="43">
        <f>N13+J13</f>
        <v>0</v>
      </c>
      <c r="P13" s="27">
        <v>1.2689999999999999</v>
      </c>
      <c r="Q13" s="29">
        <v>189.12529550827423</v>
      </c>
      <c r="R13" s="30">
        <v>89.834515366430267</v>
      </c>
    </row>
    <row r="14" spans="1:21" s="27" customFormat="1" ht="75" x14ac:dyDescent="0.2">
      <c r="A14" s="114">
        <v>2.2999999999999998</v>
      </c>
      <c r="B14" s="38" t="s">
        <v>53</v>
      </c>
      <c r="C14" s="50"/>
      <c r="D14" s="51"/>
      <c r="E14" s="45"/>
      <c r="F14" s="46"/>
      <c r="G14" s="47"/>
      <c r="H14" s="47"/>
      <c r="I14" s="47"/>
      <c r="J14" s="47"/>
      <c r="K14" s="46"/>
      <c r="L14" s="47"/>
      <c r="M14" s="46"/>
      <c r="N14" s="46"/>
      <c r="O14" s="113"/>
    </row>
    <row r="15" spans="1:21" s="27" customFormat="1" ht="37.5" x14ac:dyDescent="0.2">
      <c r="A15" s="114">
        <v>2.4</v>
      </c>
      <c r="B15" s="38" t="s">
        <v>54</v>
      </c>
      <c r="C15" s="52"/>
      <c r="D15" s="52"/>
      <c r="E15" s="41"/>
      <c r="F15" s="42"/>
      <c r="G15" s="41"/>
      <c r="H15" s="41"/>
      <c r="I15" s="41"/>
      <c r="J15" s="41"/>
      <c r="K15" s="42"/>
      <c r="L15" s="41"/>
      <c r="M15" s="42"/>
      <c r="N15" s="42"/>
      <c r="O15" s="113"/>
    </row>
    <row r="16" spans="1:21" s="27" customFormat="1" ht="18.75" x14ac:dyDescent="0.2">
      <c r="A16" s="114" t="s">
        <v>6</v>
      </c>
      <c r="B16" s="38" t="s">
        <v>13</v>
      </c>
      <c r="C16" s="50">
        <v>250</v>
      </c>
      <c r="D16" s="51" t="s">
        <v>14</v>
      </c>
      <c r="E16" s="41">
        <v>480</v>
      </c>
      <c r="F16" s="42">
        <v>40</v>
      </c>
      <c r="G16" s="42">
        <v>0</v>
      </c>
      <c r="H16" s="42">
        <v>130</v>
      </c>
      <c r="I16" s="42">
        <f>H16+G16</f>
        <v>130</v>
      </c>
      <c r="J16" s="41">
        <f>H16*E16</f>
        <v>62400</v>
      </c>
      <c r="K16" s="41">
        <v>0</v>
      </c>
      <c r="L16" s="42">
        <v>130</v>
      </c>
      <c r="M16" s="41">
        <f>L16+K16</f>
        <v>130</v>
      </c>
      <c r="N16" s="42">
        <f>L16*F16</f>
        <v>5200</v>
      </c>
      <c r="O16" s="43">
        <f>N16+J16</f>
        <v>67600</v>
      </c>
      <c r="P16" s="27">
        <v>1.2689999999999999</v>
      </c>
      <c r="Q16" s="29">
        <v>1576.0441292356188</v>
      </c>
      <c r="R16" s="30">
        <v>472.81323877068559</v>
      </c>
    </row>
    <row r="17" spans="1:24" s="27" customFormat="1" ht="18.75" x14ac:dyDescent="0.2">
      <c r="A17" s="117">
        <v>3</v>
      </c>
      <c r="B17" s="53" t="s">
        <v>16</v>
      </c>
      <c r="C17" s="54"/>
      <c r="D17" s="53"/>
      <c r="E17" s="56"/>
      <c r="F17" s="56"/>
      <c r="G17" s="56"/>
      <c r="H17" s="56"/>
      <c r="I17" s="56"/>
      <c r="J17" s="56"/>
      <c r="K17" s="56"/>
      <c r="L17" s="56"/>
      <c r="M17" s="56"/>
      <c r="N17" s="56"/>
      <c r="O17" s="56"/>
    </row>
    <row r="18" spans="1:24" s="27" customFormat="1" ht="48" customHeight="1" x14ac:dyDescent="0.2">
      <c r="A18" s="118">
        <v>3.1</v>
      </c>
      <c r="B18" s="38" t="s">
        <v>55</v>
      </c>
      <c r="C18" s="52"/>
      <c r="D18" s="52"/>
      <c r="E18" s="45"/>
      <c r="F18" s="46"/>
      <c r="G18" s="47"/>
      <c r="H18" s="47"/>
      <c r="I18" s="47"/>
      <c r="J18" s="47"/>
      <c r="K18" s="46"/>
      <c r="L18" s="46"/>
      <c r="M18" s="46"/>
      <c r="N18" s="46"/>
      <c r="O18" s="113"/>
    </row>
    <row r="19" spans="1:24" s="27" customFormat="1" ht="18.75" x14ac:dyDescent="0.2">
      <c r="A19" s="118" t="s">
        <v>6</v>
      </c>
      <c r="B19" s="38" t="s">
        <v>17</v>
      </c>
      <c r="C19" s="64">
        <v>40</v>
      </c>
      <c r="D19" s="51" t="s">
        <v>11</v>
      </c>
      <c r="E19" s="41">
        <v>3132</v>
      </c>
      <c r="F19" s="42">
        <v>162</v>
      </c>
      <c r="G19" s="42">
        <v>40</v>
      </c>
      <c r="H19" s="42"/>
      <c r="I19" s="42">
        <f t="shared" ref="I19:I23" si="2">H19+G19</f>
        <v>40</v>
      </c>
      <c r="J19" s="41">
        <f>H19*E19</f>
        <v>0</v>
      </c>
      <c r="K19" s="41"/>
      <c r="L19" s="41">
        <v>40</v>
      </c>
      <c r="M19" s="41">
        <f t="shared" ref="M19:M23" si="3">L19+K19</f>
        <v>40</v>
      </c>
      <c r="N19" s="42">
        <f>L19*F19</f>
        <v>6480</v>
      </c>
      <c r="O19" s="43">
        <f>N19+J19</f>
        <v>6480</v>
      </c>
      <c r="P19" s="27">
        <v>1.2689999999999999</v>
      </c>
      <c r="Q19" s="29">
        <v>5200.9456264775417</v>
      </c>
      <c r="R19" s="30">
        <v>1134.7517730496454</v>
      </c>
    </row>
    <row r="20" spans="1:24" s="27" customFormat="1" ht="60" customHeight="1" x14ac:dyDescent="0.2">
      <c r="A20" s="118">
        <v>3.2</v>
      </c>
      <c r="B20" s="38" t="s">
        <v>56</v>
      </c>
      <c r="C20" s="52"/>
      <c r="D20" s="52"/>
      <c r="E20" s="62"/>
      <c r="F20" s="46"/>
      <c r="G20" s="47"/>
      <c r="H20" s="47"/>
      <c r="I20" s="42">
        <f t="shared" si="2"/>
        <v>0</v>
      </c>
      <c r="J20" s="47"/>
      <c r="K20" s="46"/>
      <c r="L20" s="46"/>
      <c r="M20" s="41">
        <f t="shared" si="3"/>
        <v>0</v>
      </c>
      <c r="N20" s="46"/>
      <c r="O20" s="113"/>
    </row>
    <row r="21" spans="1:24" s="27" customFormat="1" ht="18.75" x14ac:dyDescent="0.2">
      <c r="A21" s="118" t="s">
        <v>6</v>
      </c>
      <c r="B21" s="38" t="s">
        <v>21</v>
      </c>
      <c r="C21" s="64">
        <v>97.8</v>
      </c>
      <c r="D21" s="51" t="s">
        <v>11</v>
      </c>
      <c r="E21" s="41">
        <v>3888</v>
      </c>
      <c r="F21" s="42">
        <v>162</v>
      </c>
      <c r="G21" s="183">
        <v>98</v>
      </c>
      <c r="H21" s="183"/>
      <c r="I21" s="183">
        <f t="shared" si="2"/>
        <v>98</v>
      </c>
      <c r="J21" s="41">
        <f>H21*E21</f>
        <v>0</v>
      </c>
      <c r="K21" s="41">
        <v>0</v>
      </c>
      <c r="L21" s="183">
        <v>92.2</v>
      </c>
      <c r="M21" s="41">
        <f t="shared" si="3"/>
        <v>92.2</v>
      </c>
      <c r="N21" s="42">
        <f>L21*F21</f>
        <v>14936.4</v>
      </c>
      <c r="O21" s="43">
        <f>N21+J21</f>
        <v>14936.4</v>
      </c>
      <c r="P21" s="27">
        <v>1.2689999999999999</v>
      </c>
      <c r="Q21" s="29">
        <v>5910.1654846335705</v>
      </c>
      <c r="R21" s="30">
        <v>945.62647754137117</v>
      </c>
      <c r="X21" s="21"/>
    </row>
    <row r="22" spans="1:24" s="27" customFormat="1" ht="18.75" x14ac:dyDescent="0.2">
      <c r="A22" s="118" t="s">
        <v>7</v>
      </c>
      <c r="B22" s="38" t="s">
        <v>22</v>
      </c>
      <c r="C22" s="64">
        <v>76.069999999999993</v>
      </c>
      <c r="D22" s="51" t="s">
        <v>11</v>
      </c>
      <c r="E22" s="41">
        <v>3888</v>
      </c>
      <c r="F22" s="42">
        <v>162</v>
      </c>
      <c r="G22" s="42">
        <v>76</v>
      </c>
      <c r="H22" s="184"/>
      <c r="I22" s="184">
        <f t="shared" si="2"/>
        <v>76</v>
      </c>
      <c r="J22" s="41">
        <f>H22*E22</f>
        <v>0</v>
      </c>
      <c r="K22" s="41">
        <v>0</v>
      </c>
      <c r="L22" s="42">
        <v>85.94</v>
      </c>
      <c r="M22" s="41">
        <f t="shared" si="3"/>
        <v>85.94</v>
      </c>
      <c r="N22" s="42">
        <f>L22*F22</f>
        <v>13922.279999999999</v>
      </c>
      <c r="O22" s="43">
        <f>N22+J22</f>
        <v>13922.279999999999</v>
      </c>
      <c r="P22" s="27">
        <v>1.2689999999999999</v>
      </c>
      <c r="Q22" s="29">
        <v>6698.1875492513791</v>
      </c>
      <c r="R22" s="30">
        <v>945.62647754137117</v>
      </c>
      <c r="X22" s="21"/>
    </row>
    <row r="23" spans="1:24" s="27" customFormat="1" ht="18.75" x14ac:dyDescent="0.2">
      <c r="A23" s="118">
        <v>4.2</v>
      </c>
      <c r="B23" s="38" t="s">
        <v>23</v>
      </c>
      <c r="C23" s="64">
        <v>84.68</v>
      </c>
      <c r="D23" s="51" t="s">
        <v>11</v>
      </c>
      <c r="E23" s="41">
        <v>3888</v>
      </c>
      <c r="F23" s="42">
        <v>162</v>
      </c>
      <c r="G23" s="42">
        <v>85</v>
      </c>
      <c r="H23" s="42"/>
      <c r="I23" s="42">
        <f t="shared" si="2"/>
        <v>85</v>
      </c>
      <c r="J23" s="41">
        <f>H23*E23</f>
        <v>0</v>
      </c>
      <c r="K23" s="41">
        <v>0</v>
      </c>
      <c r="L23" s="42">
        <v>85</v>
      </c>
      <c r="M23" s="41">
        <f t="shared" si="3"/>
        <v>85</v>
      </c>
      <c r="N23" s="42">
        <f>L23*F23</f>
        <v>13770</v>
      </c>
      <c r="O23" s="43">
        <f>N23+J23</f>
        <v>13770</v>
      </c>
      <c r="P23" s="27">
        <v>1.2689999999999999</v>
      </c>
      <c r="Q23" s="29">
        <v>5910.1654846335705</v>
      </c>
      <c r="R23" s="30">
        <v>945.62647754137117</v>
      </c>
      <c r="X23" s="21"/>
    </row>
    <row r="24" spans="1:24" s="27" customFormat="1" ht="18.75" x14ac:dyDescent="0.2">
      <c r="A24" s="118" t="s">
        <v>6</v>
      </c>
      <c r="B24" s="151"/>
      <c r="C24" s="52"/>
      <c r="D24" s="52"/>
      <c r="E24" s="62"/>
      <c r="F24" s="46"/>
      <c r="G24" s="47"/>
      <c r="H24" s="47"/>
      <c r="I24" s="47"/>
      <c r="J24" s="47"/>
      <c r="K24" s="46"/>
      <c r="L24" s="46"/>
      <c r="M24" s="46"/>
      <c r="N24" s="46"/>
      <c r="O24" s="113"/>
      <c r="Q24" s="29"/>
      <c r="R24" s="30"/>
      <c r="X24" s="21"/>
    </row>
    <row r="25" spans="1:24" s="27" customFormat="1" ht="18.75" x14ac:dyDescent="0.3">
      <c r="A25" s="119">
        <v>9</v>
      </c>
      <c r="B25" s="66" t="s">
        <v>36</v>
      </c>
      <c r="C25" s="78"/>
      <c r="D25" s="78"/>
      <c r="E25" s="120"/>
      <c r="F25" s="120"/>
      <c r="G25" s="120"/>
      <c r="H25" s="120"/>
      <c r="I25" s="120"/>
      <c r="J25" s="120"/>
      <c r="K25" s="120"/>
      <c r="L25" s="120"/>
      <c r="M25" s="120"/>
      <c r="N25" s="120"/>
      <c r="O25" s="120"/>
      <c r="X25" s="21"/>
    </row>
    <row r="26" spans="1:24" s="27" customFormat="1" ht="18.75" x14ac:dyDescent="0.2">
      <c r="A26" s="114"/>
      <c r="B26" s="67" t="s">
        <v>62</v>
      </c>
      <c r="C26" s="64">
        <v>1</v>
      </c>
      <c r="D26" s="51" t="s">
        <v>15</v>
      </c>
      <c r="E26" s="41"/>
      <c r="F26" s="42">
        <v>20000</v>
      </c>
      <c r="G26" s="42"/>
      <c r="H26" s="42"/>
      <c r="I26" s="42"/>
      <c r="J26" s="41">
        <f>H26*E26</f>
        <v>0</v>
      </c>
      <c r="K26" s="41">
        <f t="shared" ref="K26" si="4">I26</f>
        <v>0</v>
      </c>
      <c r="L26" s="41">
        <v>1</v>
      </c>
      <c r="M26" s="41">
        <f>L26+K26</f>
        <v>1</v>
      </c>
      <c r="N26" s="42">
        <f>L26*F26</f>
        <v>20000</v>
      </c>
      <c r="O26" s="43">
        <f>N26+J26</f>
        <v>20000</v>
      </c>
      <c r="P26" s="27">
        <v>1.2689999999999999</v>
      </c>
      <c r="Q26" s="29">
        <v>0</v>
      </c>
      <c r="R26" s="30">
        <v>51221.434200157608</v>
      </c>
      <c r="X26" s="21"/>
    </row>
    <row r="27" spans="1:24" s="69" customFormat="1" ht="26.25" customHeight="1" x14ac:dyDescent="0.2">
      <c r="A27" s="222" t="s">
        <v>41</v>
      </c>
      <c r="B27" s="222"/>
      <c r="C27" s="222"/>
      <c r="D27" s="222"/>
      <c r="E27" s="222"/>
      <c r="F27" s="222"/>
      <c r="G27" s="121"/>
      <c r="H27" s="121"/>
      <c r="I27" s="121"/>
      <c r="J27" s="121">
        <f>SUM(J9:J26)</f>
        <v>62400</v>
      </c>
      <c r="K27" s="121"/>
      <c r="L27" s="121"/>
      <c r="M27" s="121"/>
      <c r="N27" s="121">
        <f>SUM(N9:N26)</f>
        <v>74308.679999999993</v>
      </c>
      <c r="O27" s="121">
        <f>SUM(O9:O26)</f>
        <v>136708.68</v>
      </c>
      <c r="P27" s="121">
        <f t="shared" ref="P27:T27" si="5">SUM(P9:P26)</f>
        <v>10.151999999999999</v>
      </c>
      <c r="Q27" s="121">
        <f t="shared" si="5"/>
        <v>26028.368794326241</v>
      </c>
      <c r="R27" s="121">
        <f t="shared" si="5"/>
        <v>55897.557131599686</v>
      </c>
      <c r="S27" s="121">
        <f t="shared" si="5"/>
        <v>0</v>
      </c>
      <c r="T27" s="121">
        <f t="shared" si="5"/>
        <v>0</v>
      </c>
      <c r="X27" s="186"/>
    </row>
    <row r="28" spans="1:24" ht="12.75" customHeight="1" x14ac:dyDescent="0.2">
      <c r="A28" s="223" t="s">
        <v>18</v>
      </c>
      <c r="B28" s="223"/>
      <c r="C28" s="223"/>
      <c r="D28" s="223"/>
      <c r="E28" s="223"/>
      <c r="F28" s="223"/>
      <c r="G28" s="223"/>
      <c r="H28" s="223"/>
      <c r="I28" s="223"/>
      <c r="J28" s="223"/>
      <c r="K28" s="223"/>
      <c r="L28" s="223"/>
      <c r="M28" s="223"/>
      <c r="N28" s="223"/>
    </row>
    <row r="29" spans="1:24" x14ac:dyDescent="0.2">
      <c r="A29" s="223"/>
      <c r="B29" s="223"/>
      <c r="C29" s="223"/>
      <c r="D29" s="223"/>
      <c r="E29" s="223"/>
      <c r="F29" s="223"/>
      <c r="G29" s="223"/>
      <c r="H29" s="223"/>
      <c r="I29" s="223"/>
      <c r="J29" s="223"/>
      <c r="K29" s="223"/>
      <c r="L29" s="223"/>
      <c r="M29" s="223"/>
      <c r="N29" s="223"/>
    </row>
    <row r="30" spans="1:24" x14ac:dyDescent="0.2">
      <c r="A30" s="223"/>
      <c r="B30" s="223"/>
      <c r="C30" s="223"/>
      <c r="D30" s="223"/>
      <c r="E30" s="223"/>
      <c r="F30" s="223"/>
      <c r="G30" s="223"/>
      <c r="H30" s="223"/>
      <c r="I30" s="223"/>
      <c r="J30" s="223"/>
      <c r="K30" s="223"/>
      <c r="L30" s="223"/>
      <c r="M30" s="223"/>
      <c r="N30" s="223"/>
    </row>
    <row r="31" spans="1:24" x14ac:dyDescent="0.2">
      <c r="A31" s="223"/>
      <c r="B31" s="223"/>
      <c r="C31" s="223"/>
      <c r="D31" s="223"/>
      <c r="E31" s="223"/>
      <c r="F31" s="223"/>
      <c r="G31" s="223"/>
      <c r="H31" s="223"/>
      <c r="I31" s="223"/>
      <c r="J31" s="223"/>
      <c r="K31" s="223"/>
      <c r="L31" s="223"/>
      <c r="M31" s="223"/>
      <c r="N31" s="223"/>
    </row>
    <row r="32" spans="1:24" ht="27.75" customHeight="1" x14ac:dyDescent="0.2">
      <c r="A32" s="223"/>
      <c r="B32" s="223"/>
      <c r="C32" s="223"/>
      <c r="D32" s="223"/>
      <c r="E32" s="223"/>
      <c r="F32" s="223"/>
      <c r="G32" s="223"/>
      <c r="H32" s="223"/>
      <c r="I32" s="223"/>
      <c r="J32" s="223"/>
      <c r="K32" s="223"/>
      <c r="L32" s="223"/>
      <c r="M32" s="223"/>
      <c r="N32" s="223"/>
    </row>
    <row r="33" spans="6:14" ht="12.75" hidden="1" customHeight="1" x14ac:dyDescent="0.2">
      <c r="N33" s="7">
        <f>N27/F36</f>
        <v>3.2878492102119371E-3</v>
      </c>
    </row>
    <row r="34" spans="6:14" ht="12.75" hidden="1" customHeight="1" x14ac:dyDescent="0.2"/>
    <row r="35" spans="6:14" ht="12.75" hidden="1" customHeight="1" x14ac:dyDescent="0.2"/>
    <row r="36" spans="6:14" ht="15.75" hidden="1" customHeight="1" x14ac:dyDescent="0.2">
      <c r="F36" s="8">
        <v>22601000</v>
      </c>
      <c r="N36" s="6" t="e">
        <f>#REF!</f>
        <v>#REF!</v>
      </c>
    </row>
    <row r="37" spans="6:14" ht="12.75" hidden="1" customHeight="1" x14ac:dyDescent="0.2"/>
    <row r="38" spans="6:14" ht="12.75" hidden="1" customHeight="1" x14ac:dyDescent="0.2"/>
    <row r="39" spans="6:14" x14ac:dyDescent="0.2">
      <c r="F39" s="7">
        <f>F27/F36</f>
        <v>0</v>
      </c>
    </row>
  </sheetData>
  <mergeCells count="13">
    <mergeCell ref="A27:F27"/>
    <mergeCell ref="A28:N32"/>
    <mergeCell ref="A3:F4"/>
    <mergeCell ref="G3:O4"/>
    <mergeCell ref="G5:J5"/>
    <mergeCell ref="K5:N5"/>
    <mergeCell ref="O5:O6"/>
    <mergeCell ref="A1:O2"/>
    <mergeCell ref="A5:A6"/>
    <mergeCell ref="B5:B6"/>
    <mergeCell ref="C5:C6"/>
    <mergeCell ref="D5:D6"/>
    <mergeCell ref="E5:F5"/>
  </mergeCells>
  <printOptions horizontalCentered="1"/>
  <pageMargins left="0.2" right="0.2" top="0.5" bottom="0.5" header="0.3" footer="0.3"/>
  <pageSetup paperSize="9" scale="45" orientation="landscape" r:id="rId1"/>
  <rowBreaks count="1" manualBreakCount="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9"/>
  <sheetViews>
    <sheetView view="pageBreakPreview" topLeftCell="A10" zoomScale="80" zoomScaleNormal="50" zoomScaleSheetLayoutView="80" workbookViewId="0">
      <selection activeCell="A28" sqref="E29"/>
    </sheetView>
  </sheetViews>
  <sheetFormatPr defaultRowHeight="12.75" x14ac:dyDescent="0.2"/>
  <cols>
    <col min="1" max="1" width="7.5" style="1" customWidth="1"/>
    <col min="2" max="2" width="109.83203125" style="1" customWidth="1"/>
    <col min="3" max="3" width="9.33203125" style="1" customWidth="1"/>
    <col min="4" max="4" width="10.6640625" style="1" bestFit="1" customWidth="1"/>
    <col min="5" max="14" width="21.1640625" style="6" customWidth="1"/>
    <col min="15" max="15" width="20" style="1" customWidth="1"/>
    <col min="16" max="17" width="0" style="1" hidden="1" customWidth="1"/>
    <col min="18" max="18" width="11.1640625" style="1" hidden="1" customWidth="1"/>
    <col min="19" max="19" width="14.33203125" style="1" hidden="1" customWidth="1"/>
    <col min="20" max="20" width="11.33203125" style="1" hidden="1" customWidth="1"/>
    <col min="21" max="22" width="9.33203125" style="1"/>
    <col min="23" max="23" width="12" style="1" hidden="1" customWidth="1"/>
    <col min="24" max="24" width="17.1640625" style="1" bestFit="1" customWidth="1"/>
    <col min="25" max="16384" width="9.33203125" style="1"/>
  </cols>
  <sheetData>
    <row r="1" spans="1:21" s="21" customFormat="1" ht="20.45" customHeight="1" x14ac:dyDescent="0.2">
      <c r="A1" s="198" t="s">
        <v>0</v>
      </c>
      <c r="B1" s="199"/>
      <c r="C1" s="199"/>
      <c r="D1" s="199"/>
      <c r="E1" s="199"/>
      <c r="F1" s="199"/>
      <c r="G1" s="199"/>
      <c r="H1" s="199"/>
      <c r="I1" s="199"/>
      <c r="J1" s="199"/>
      <c r="K1" s="199"/>
      <c r="L1" s="199"/>
      <c r="M1" s="199"/>
      <c r="N1" s="199"/>
      <c r="O1" s="200"/>
    </row>
    <row r="2" spans="1:21" s="21" customFormat="1" ht="20.100000000000001" customHeight="1" x14ac:dyDescent="0.2">
      <c r="A2" s="201"/>
      <c r="B2" s="202"/>
      <c r="C2" s="202"/>
      <c r="D2" s="202"/>
      <c r="E2" s="202"/>
      <c r="F2" s="202"/>
      <c r="G2" s="202"/>
      <c r="H2" s="202"/>
      <c r="I2" s="202"/>
      <c r="J2" s="202"/>
      <c r="K2" s="202"/>
      <c r="L2" s="202"/>
      <c r="M2" s="202"/>
      <c r="N2" s="202"/>
      <c r="O2" s="203"/>
    </row>
    <row r="3" spans="1:21" s="21" customFormat="1" ht="20.100000000000001" customHeight="1" x14ac:dyDescent="0.2">
      <c r="A3" s="224" t="s">
        <v>69</v>
      </c>
      <c r="B3" s="197"/>
      <c r="C3" s="197"/>
      <c r="D3" s="197"/>
      <c r="E3" s="197"/>
      <c r="F3" s="197"/>
      <c r="G3" s="225" t="s">
        <v>86</v>
      </c>
      <c r="H3" s="225"/>
      <c r="I3" s="225"/>
      <c r="J3" s="225"/>
      <c r="K3" s="225"/>
      <c r="L3" s="225"/>
      <c r="M3" s="225"/>
      <c r="N3" s="225"/>
      <c r="O3" s="226"/>
    </row>
    <row r="4" spans="1:21" s="21" customFormat="1" x14ac:dyDescent="0.2">
      <c r="A4" s="224"/>
      <c r="B4" s="197"/>
      <c r="C4" s="197"/>
      <c r="D4" s="197"/>
      <c r="E4" s="197"/>
      <c r="F4" s="197"/>
      <c r="G4" s="202"/>
      <c r="H4" s="202"/>
      <c r="I4" s="202"/>
      <c r="J4" s="202"/>
      <c r="K4" s="202"/>
      <c r="L4" s="202"/>
      <c r="M4" s="202"/>
      <c r="N4" s="202"/>
      <c r="O4" s="203"/>
    </row>
    <row r="5" spans="1:21" s="21" customFormat="1" ht="19.5" x14ac:dyDescent="0.2">
      <c r="A5" s="219" t="s">
        <v>1</v>
      </c>
      <c r="B5" s="220" t="s">
        <v>2</v>
      </c>
      <c r="C5" s="220" t="s">
        <v>3</v>
      </c>
      <c r="D5" s="220" t="s">
        <v>4</v>
      </c>
      <c r="E5" s="221" t="s">
        <v>38</v>
      </c>
      <c r="F5" s="221"/>
      <c r="G5" s="221" t="s">
        <v>32</v>
      </c>
      <c r="H5" s="221"/>
      <c r="I5" s="221"/>
      <c r="J5" s="221"/>
      <c r="K5" s="221" t="s">
        <v>33</v>
      </c>
      <c r="L5" s="221"/>
      <c r="M5" s="221"/>
      <c r="N5" s="221"/>
      <c r="O5" s="227" t="s">
        <v>46</v>
      </c>
    </row>
    <row r="6" spans="1:21" s="21" customFormat="1" ht="20.25" thickBot="1" x14ac:dyDescent="0.25">
      <c r="A6" s="219"/>
      <c r="B6" s="220"/>
      <c r="C6" s="220"/>
      <c r="D6" s="220"/>
      <c r="E6" s="123" t="s">
        <v>39</v>
      </c>
      <c r="F6" s="122" t="s">
        <v>33</v>
      </c>
      <c r="G6" s="134" t="s">
        <v>81</v>
      </c>
      <c r="H6" s="134" t="s">
        <v>82</v>
      </c>
      <c r="I6" s="134" t="s">
        <v>83</v>
      </c>
      <c r="J6" s="133" t="s">
        <v>40</v>
      </c>
      <c r="K6" s="134" t="s">
        <v>81</v>
      </c>
      <c r="L6" s="134" t="s">
        <v>82</v>
      </c>
      <c r="M6" s="134" t="s">
        <v>83</v>
      </c>
      <c r="N6" s="133" t="s">
        <v>40</v>
      </c>
      <c r="O6" s="227"/>
    </row>
    <row r="7" spans="1:21" ht="15.75" x14ac:dyDescent="0.25">
      <c r="A7" s="135"/>
      <c r="B7" s="136" t="s">
        <v>5</v>
      </c>
      <c r="C7" s="109"/>
      <c r="D7" s="109"/>
      <c r="E7" s="110"/>
      <c r="F7" s="111"/>
      <c r="G7" s="110"/>
      <c r="H7" s="110"/>
      <c r="I7" s="110"/>
      <c r="J7" s="111"/>
      <c r="K7" s="111"/>
      <c r="L7" s="111"/>
      <c r="M7" s="111"/>
      <c r="N7" s="111"/>
      <c r="O7" s="111"/>
    </row>
    <row r="8" spans="1:21" ht="18.75" x14ac:dyDescent="0.2">
      <c r="A8" s="137">
        <v>2</v>
      </c>
      <c r="B8" s="89" t="s">
        <v>10</v>
      </c>
      <c r="C8" s="89"/>
      <c r="D8" s="89"/>
      <c r="E8" s="91"/>
      <c r="F8" s="91"/>
      <c r="G8" s="91"/>
      <c r="H8" s="91"/>
      <c r="I8" s="91"/>
      <c r="J8" s="91"/>
      <c r="K8" s="91"/>
      <c r="L8" s="91"/>
      <c r="M8" s="91"/>
      <c r="N8" s="91"/>
      <c r="O8" s="91"/>
    </row>
    <row r="9" spans="1:21" ht="100.5" customHeight="1" x14ac:dyDescent="0.2">
      <c r="A9" s="87">
        <v>2.1</v>
      </c>
      <c r="B9" s="138" t="s">
        <v>34</v>
      </c>
      <c r="C9" s="137"/>
      <c r="D9" s="139"/>
      <c r="E9" s="93"/>
      <c r="F9" s="93"/>
      <c r="G9" s="93"/>
      <c r="H9" s="93"/>
      <c r="I9" s="93"/>
      <c r="J9" s="93"/>
      <c r="K9" s="93"/>
      <c r="L9" s="93"/>
      <c r="M9" s="93"/>
      <c r="N9" s="93"/>
      <c r="O9" s="4"/>
      <c r="U9" s="9"/>
    </row>
    <row r="10" spans="1:21" ht="18.75" x14ac:dyDescent="0.2">
      <c r="A10" s="140" t="s">
        <v>6</v>
      </c>
      <c r="B10" s="79" t="s">
        <v>30</v>
      </c>
      <c r="C10" s="85">
        <v>1205.1199999999999</v>
      </c>
      <c r="D10" s="86" t="s">
        <v>11</v>
      </c>
      <c r="E10" s="80">
        <v>270</v>
      </c>
      <c r="F10" s="81">
        <v>70</v>
      </c>
      <c r="G10" s="42">
        <v>1205</v>
      </c>
      <c r="H10" s="42"/>
      <c r="I10" s="42">
        <f>H10+G10</f>
        <v>1205</v>
      </c>
      <c r="J10" s="41">
        <f>H10*E10</f>
        <v>0</v>
      </c>
      <c r="K10" s="41">
        <f t="shared" ref="K10:K11" si="0">I10</f>
        <v>1205</v>
      </c>
      <c r="L10" s="41">
        <f t="shared" ref="L10:L11" si="1">H10</f>
        <v>0</v>
      </c>
      <c r="M10" s="41">
        <f>L10+K10</f>
        <v>1205</v>
      </c>
      <c r="N10" s="42">
        <f>L10*F10</f>
        <v>0</v>
      </c>
      <c r="O10" s="43">
        <f>N10+J10</f>
        <v>0</v>
      </c>
      <c r="P10" s="1">
        <v>1.2689999999999999</v>
      </c>
      <c r="Q10" s="2">
        <v>543.7352245862885</v>
      </c>
      <c r="R10" s="3">
        <v>141.84397163120568</v>
      </c>
    </row>
    <row r="11" spans="1:21" ht="18.75" x14ac:dyDescent="0.2">
      <c r="A11" s="140" t="s">
        <v>7</v>
      </c>
      <c r="B11" s="79" t="s">
        <v>31</v>
      </c>
      <c r="C11" s="85">
        <v>7639.6</v>
      </c>
      <c r="D11" s="86" t="s">
        <v>11</v>
      </c>
      <c r="E11" s="80">
        <v>270</v>
      </c>
      <c r="F11" s="81">
        <v>70</v>
      </c>
      <c r="G11" s="42">
        <v>7640</v>
      </c>
      <c r="H11" s="42"/>
      <c r="I11" s="42">
        <f>H11+G11</f>
        <v>7640</v>
      </c>
      <c r="J11" s="41">
        <f>H11*E11</f>
        <v>0</v>
      </c>
      <c r="K11" s="41">
        <f t="shared" si="0"/>
        <v>7640</v>
      </c>
      <c r="L11" s="41">
        <f t="shared" si="1"/>
        <v>0</v>
      </c>
      <c r="M11" s="41">
        <f>L11+K11</f>
        <v>7640</v>
      </c>
      <c r="N11" s="42">
        <f>L11*F11</f>
        <v>0</v>
      </c>
      <c r="O11" s="43">
        <f>N11+J11</f>
        <v>0</v>
      </c>
      <c r="Q11" s="2"/>
      <c r="R11" s="3"/>
    </row>
    <row r="12" spans="1:21" ht="75" x14ac:dyDescent="0.2">
      <c r="A12" s="87">
        <v>2.2000000000000002</v>
      </c>
      <c r="B12" s="79" t="s">
        <v>57</v>
      </c>
      <c r="C12" s="85"/>
      <c r="D12" s="86"/>
      <c r="E12" s="82"/>
      <c r="F12" s="83"/>
      <c r="G12" s="84"/>
      <c r="H12" s="84"/>
      <c r="I12" s="84"/>
      <c r="J12" s="84"/>
      <c r="K12" s="83"/>
      <c r="L12" s="83"/>
      <c r="M12" s="83"/>
      <c r="N12" s="83"/>
      <c r="O12" s="4"/>
    </row>
    <row r="13" spans="1:21" ht="18.75" x14ac:dyDescent="0.2">
      <c r="A13" s="87" t="s">
        <v>6</v>
      </c>
      <c r="B13" s="79" t="s">
        <v>12</v>
      </c>
      <c r="C13" s="85">
        <v>8845</v>
      </c>
      <c r="D13" s="86" t="s">
        <v>11</v>
      </c>
      <c r="E13" s="80">
        <v>127</v>
      </c>
      <c r="F13" s="81">
        <v>65</v>
      </c>
      <c r="G13" s="42">
        <v>8845</v>
      </c>
      <c r="H13" s="42"/>
      <c r="I13" s="42">
        <f>H13+G13</f>
        <v>8845</v>
      </c>
      <c r="J13" s="41">
        <f>H13*E13</f>
        <v>0</v>
      </c>
      <c r="K13" s="41">
        <f t="shared" ref="K13" si="2">I13</f>
        <v>8845</v>
      </c>
      <c r="L13" s="41">
        <f t="shared" ref="L13" si="3">H13</f>
        <v>0</v>
      </c>
      <c r="M13" s="41">
        <f>L13+K13</f>
        <v>8845</v>
      </c>
      <c r="N13" s="42">
        <f>L13*F13</f>
        <v>0</v>
      </c>
      <c r="O13" s="43">
        <f>N13+J13</f>
        <v>0</v>
      </c>
      <c r="P13" s="1">
        <v>1.2689999999999999</v>
      </c>
      <c r="Q13" s="2">
        <v>189.12529550827423</v>
      </c>
      <c r="R13" s="3">
        <v>89.834515366430267</v>
      </c>
    </row>
    <row r="14" spans="1:21" ht="75" x14ac:dyDescent="0.2">
      <c r="A14" s="87">
        <v>2.2999999999999998</v>
      </c>
      <c r="B14" s="79" t="s">
        <v>58</v>
      </c>
      <c r="C14" s="85"/>
      <c r="D14" s="86"/>
      <c r="E14" s="82"/>
      <c r="F14" s="83"/>
      <c r="G14" s="84"/>
      <c r="H14" s="84"/>
      <c r="I14" s="84"/>
      <c r="J14" s="84"/>
      <c r="K14" s="83"/>
      <c r="L14" s="83"/>
      <c r="M14" s="83"/>
      <c r="N14" s="83"/>
      <c r="O14" s="4"/>
    </row>
    <row r="15" spans="1:21" ht="51.75" customHeight="1" x14ac:dyDescent="0.2">
      <c r="A15" s="87">
        <v>2.4</v>
      </c>
      <c r="B15" s="79" t="s">
        <v>59</v>
      </c>
      <c r="C15" s="92"/>
      <c r="D15" s="92"/>
      <c r="E15" s="82"/>
      <c r="F15" s="83"/>
      <c r="G15" s="84"/>
      <c r="H15" s="84"/>
      <c r="I15" s="84"/>
      <c r="J15" s="84"/>
      <c r="K15" s="83"/>
      <c r="L15" s="83"/>
      <c r="M15" s="83"/>
      <c r="N15" s="83"/>
      <c r="O15" s="4"/>
    </row>
    <row r="16" spans="1:21" ht="18.75" x14ac:dyDescent="0.2">
      <c r="A16" s="87" t="s">
        <v>6</v>
      </c>
      <c r="B16" s="79" t="s">
        <v>13</v>
      </c>
      <c r="C16" s="85">
        <v>700</v>
      </c>
      <c r="D16" s="86" t="s">
        <v>14</v>
      </c>
      <c r="E16" s="80">
        <v>480</v>
      </c>
      <c r="F16" s="81">
        <v>40</v>
      </c>
      <c r="G16" s="42">
        <v>0</v>
      </c>
      <c r="H16" s="42">
        <v>260</v>
      </c>
      <c r="I16" s="42">
        <f>H16+G16</f>
        <v>260</v>
      </c>
      <c r="J16" s="41">
        <f>H16*E16</f>
        <v>124800</v>
      </c>
      <c r="K16" s="41">
        <v>0</v>
      </c>
      <c r="L16" s="41">
        <v>260</v>
      </c>
      <c r="M16" s="41">
        <f>L16+K16</f>
        <v>260</v>
      </c>
      <c r="N16" s="42">
        <f>L16*F16</f>
        <v>10400</v>
      </c>
      <c r="O16" s="43">
        <f>N16+J16</f>
        <v>135200</v>
      </c>
      <c r="P16" s="1">
        <v>1.2689999999999999</v>
      </c>
      <c r="Q16" s="2">
        <v>1576.0441292356188</v>
      </c>
      <c r="R16" s="3">
        <v>472.81323877068559</v>
      </c>
    </row>
    <row r="17" spans="1:24" ht="18.75" x14ac:dyDescent="0.2">
      <c r="A17" s="88">
        <v>3</v>
      </c>
      <c r="B17" s="89" t="s">
        <v>16</v>
      </c>
      <c r="C17" s="90"/>
      <c r="D17" s="89"/>
      <c r="E17" s="91"/>
      <c r="F17" s="91"/>
      <c r="G17" s="91"/>
      <c r="H17" s="91"/>
      <c r="I17" s="91"/>
      <c r="J17" s="91"/>
      <c r="K17" s="91"/>
      <c r="L17" s="91"/>
      <c r="M17" s="91"/>
      <c r="N17" s="91"/>
      <c r="O17" s="91"/>
    </row>
    <row r="18" spans="1:24" ht="48.75" customHeight="1" x14ac:dyDescent="0.2">
      <c r="A18" s="99">
        <v>3.1</v>
      </c>
      <c r="B18" s="79" t="s">
        <v>60</v>
      </c>
      <c r="C18" s="92"/>
      <c r="D18" s="92"/>
      <c r="E18" s="82"/>
      <c r="F18" s="83"/>
      <c r="G18" s="84"/>
      <c r="H18" s="84"/>
      <c r="I18" s="84"/>
      <c r="J18" s="84"/>
      <c r="K18" s="83"/>
      <c r="L18" s="83"/>
      <c r="M18" s="83"/>
      <c r="N18" s="83"/>
      <c r="O18" s="4"/>
    </row>
    <row r="19" spans="1:24" ht="18.75" x14ac:dyDescent="0.2">
      <c r="A19" s="99" t="s">
        <v>6</v>
      </c>
      <c r="B19" s="79" t="s">
        <v>17</v>
      </c>
      <c r="C19" s="94">
        <v>75</v>
      </c>
      <c r="D19" s="86" t="s">
        <v>11</v>
      </c>
      <c r="E19" s="80">
        <v>3132</v>
      </c>
      <c r="F19" s="81">
        <v>162</v>
      </c>
      <c r="G19" s="42">
        <v>0</v>
      </c>
      <c r="H19" s="42">
        <v>75</v>
      </c>
      <c r="I19" s="42">
        <f>H19+G19</f>
        <v>75</v>
      </c>
      <c r="J19" s="41">
        <f>H19*E19</f>
        <v>234900</v>
      </c>
      <c r="K19" s="41">
        <v>0</v>
      </c>
      <c r="L19" s="41">
        <v>75</v>
      </c>
      <c r="M19" s="41">
        <f>L19+K19</f>
        <v>75</v>
      </c>
      <c r="N19" s="42">
        <f>L19*F19</f>
        <v>12150</v>
      </c>
      <c r="O19" s="43">
        <f>N19+J19</f>
        <v>247050</v>
      </c>
      <c r="P19" s="1">
        <v>1.2689999999999999</v>
      </c>
      <c r="Q19" s="2">
        <v>5200.9456264775417</v>
      </c>
      <c r="R19" s="3">
        <v>1134.7517730496454</v>
      </c>
    </row>
    <row r="20" spans="1:24" ht="37.5" x14ac:dyDescent="0.2">
      <c r="A20" s="99">
        <v>3.2</v>
      </c>
      <c r="B20" s="79" t="s">
        <v>61</v>
      </c>
      <c r="C20" s="92"/>
      <c r="D20" s="92"/>
      <c r="E20" s="93"/>
      <c r="F20" s="83"/>
      <c r="G20" s="84"/>
      <c r="H20" s="84"/>
      <c r="I20" s="84"/>
      <c r="J20" s="84"/>
      <c r="K20" s="83"/>
      <c r="L20" s="83"/>
      <c r="M20" s="83"/>
      <c r="N20" s="83"/>
      <c r="O20" s="4"/>
    </row>
    <row r="21" spans="1:24" ht="18.75" x14ac:dyDescent="0.2">
      <c r="A21" s="99" t="s">
        <v>6</v>
      </c>
      <c r="B21" s="79" t="s">
        <v>27</v>
      </c>
      <c r="C21" s="94">
        <v>272.98</v>
      </c>
      <c r="D21" s="86" t="s">
        <v>11</v>
      </c>
      <c r="E21" s="80">
        <v>3888</v>
      </c>
      <c r="F21" s="81">
        <v>162</v>
      </c>
      <c r="G21" s="42">
        <v>273</v>
      </c>
      <c r="H21" s="184"/>
      <c r="I21" s="42">
        <f t="shared" ref="I21:I23" si="4">H21+G21</f>
        <v>273</v>
      </c>
      <c r="J21" s="41">
        <f>H21*E21</f>
        <v>0</v>
      </c>
      <c r="K21" s="41">
        <v>0</v>
      </c>
      <c r="L21" s="184">
        <v>262.5</v>
      </c>
      <c r="M21" s="41">
        <f>L21+K21</f>
        <v>262.5</v>
      </c>
      <c r="N21" s="42">
        <f>L21*F21</f>
        <v>42525</v>
      </c>
      <c r="O21" s="43">
        <f>N21+J21</f>
        <v>42525</v>
      </c>
      <c r="P21" s="1">
        <v>1.2689999999999999</v>
      </c>
      <c r="Q21" s="2">
        <v>5910.1654846335705</v>
      </c>
      <c r="R21" s="3">
        <v>945.62647754137117</v>
      </c>
    </row>
    <row r="22" spans="1:24" ht="18.75" x14ac:dyDescent="0.2">
      <c r="A22" s="99" t="s">
        <v>7</v>
      </c>
      <c r="B22" s="79" t="s">
        <v>28</v>
      </c>
      <c r="C22" s="94">
        <v>215.2</v>
      </c>
      <c r="D22" s="86" t="s">
        <v>11</v>
      </c>
      <c r="E22" s="80">
        <v>3888</v>
      </c>
      <c r="F22" s="81">
        <v>162</v>
      </c>
      <c r="G22" s="42">
        <v>215</v>
      </c>
      <c r="H22" s="183"/>
      <c r="I22" s="42">
        <f t="shared" si="4"/>
        <v>215</v>
      </c>
      <c r="J22" s="41">
        <f>H22*E22</f>
        <v>0</v>
      </c>
      <c r="K22" s="41">
        <v>0</v>
      </c>
      <c r="L22" s="183">
        <v>246.9</v>
      </c>
      <c r="M22" s="41">
        <f>L22+K22</f>
        <v>246.9</v>
      </c>
      <c r="N22" s="42">
        <f>L22*F22</f>
        <v>39997.800000000003</v>
      </c>
      <c r="O22" s="43">
        <f>N22+J22</f>
        <v>39997.800000000003</v>
      </c>
      <c r="P22" s="1">
        <v>1.2689999999999999</v>
      </c>
      <c r="Q22" s="2">
        <v>6698.1875492513791</v>
      </c>
      <c r="R22" s="3">
        <v>945.62647754137117</v>
      </c>
      <c r="X22" s="27"/>
    </row>
    <row r="23" spans="1:24" ht="18.75" x14ac:dyDescent="0.2">
      <c r="A23" s="99">
        <v>4.2</v>
      </c>
      <c r="B23" s="79" t="s">
        <v>29</v>
      </c>
      <c r="C23" s="94">
        <v>12.37</v>
      </c>
      <c r="D23" s="86" t="s">
        <v>11</v>
      </c>
      <c r="E23" s="80">
        <v>3888</v>
      </c>
      <c r="F23" s="81">
        <v>162</v>
      </c>
      <c r="G23" s="42">
        <v>12</v>
      </c>
      <c r="H23" s="42"/>
      <c r="I23" s="42">
        <f t="shared" si="4"/>
        <v>12</v>
      </c>
      <c r="J23" s="41">
        <f>H23*E23</f>
        <v>0</v>
      </c>
      <c r="K23" s="41">
        <v>0</v>
      </c>
      <c r="L23" s="41"/>
      <c r="M23" s="41">
        <f>L23+K23</f>
        <v>0</v>
      </c>
      <c r="N23" s="42">
        <f>L23*F23</f>
        <v>0</v>
      </c>
      <c r="O23" s="43">
        <f>N23+J23</f>
        <v>0</v>
      </c>
      <c r="P23" s="1">
        <v>1.2689999999999999</v>
      </c>
      <c r="Q23" s="2">
        <v>5910.1654846335705</v>
      </c>
      <c r="R23" s="3">
        <v>945.62647754137117</v>
      </c>
      <c r="X23" s="27"/>
    </row>
    <row r="24" spans="1:24" ht="18.75" x14ac:dyDescent="0.2">
      <c r="A24" s="99" t="s">
        <v>6</v>
      </c>
      <c r="B24" s="150"/>
      <c r="C24" s="92"/>
      <c r="D24" s="92"/>
      <c r="E24" s="93"/>
      <c r="F24" s="83"/>
      <c r="G24" s="84"/>
      <c r="H24" s="84"/>
      <c r="I24" s="84"/>
      <c r="J24" s="84"/>
      <c r="K24" s="83"/>
      <c r="L24" s="83"/>
      <c r="M24" s="83"/>
      <c r="N24" s="83"/>
      <c r="O24" s="4"/>
      <c r="Q24" s="2"/>
      <c r="R24" s="3"/>
      <c r="X24" s="27"/>
    </row>
    <row r="25" spans="1:24" ht="18.75" x14ac:dyDescent="0.3">
      <c r="A25" s="141">
        <v>9</v>
      </c>
      <c r="B25" s="95" t="s">
        <v>36</v>
      </c>
      <c r="C25" s="142"/>
      <c r="D25" s="142"/>
      <c r="E25" s="143"/>
      <c r="F25" s="143"/>
      <c r="G25" s="143"/>
      <c r="H25" s="143"/>
      <c r="I25" s="143"/>
      <c r="J25" s="143"/>
      <c r="K25" s="143"/>
      <c r="L25" s="143"/>
      <c r="M25" s="143"/>
      <c r="N25" s="143"/>
      <c r="O25" s="143"/>
      <c r="X25" s="27"/>
    </row>
    <row r="26" spans="1:24" ht="23.25" x14ac:dyDescent="0.2">
      <c r="A26" s="140"/>
      <c r="B26" s="67" t="s">
        <v>62</v>
      </c>
      <c r="C26" s="94">
        <v>1</v>
      </c>
      <c r="D26" s="86" t="s">
        <v>15</v>
      </c>
      <c r="E26" s="80"/>
      <c r="F26" s="81">
        <v>30000</v>
      </c>
      <c r="G26" s="42"/>
      <c r="H26" s="42"/>
      <c r="I26" s="42"/>
      <c r="J26" s="41">
        <f>I26*E26</f>
        <v>0</v>
      </c>
      <c r="K26" s="41"/>
      <c r="L26" s="41">
        <v>1</v>
      </c>
      <c r="M26" s="41">
        <f>L26+K26</f>
        <v>1</v>
      </c>
      <c r="N26" s="42">
        <f>L26*F26</f>
        <v>30000</v>
      </c>
      <c r="O26" s="43">
        <f>N26+J26</f>
        <v>30000</v>
      </c>
      <c r="P26" s="1">
        <v>1.2689999999999999</v>
      </c>
      <c r="Q26" s="2">
        <v>0</v>
      </c>
      <c r="R26" s="3">
        <v>51221.434200157608</v>
      </c>
      <c r="X26" s="69"/>
    </row>
    <row r="27" spans="1:24" s="69" customFormat="1" ht="26.25" customHeight="1" x14ac:dyDescent="0.2">
      <c r="A27" s="222" t="s">
        <v>41</v>
      </c>
      <c r="B27" s="222"/>
      <c r="C27" s="222"/>
      <c r="D27" s="222"/>
      <c r="E27" s="222"/>
      <c r="F27" s="222"/>
      <c r="G27" s="121"/>
      <c r="H27" s="121"/>
      <c r="I27" s="121"/>
      <c r="J27" s="121">
        <f>SUM(J9:J26)</f>
        <v>359700</v>
      </c>
      <c r="K27" s="121"/>
      <c r="L27" s="121"/>
      <c r="M27" s="121"/>
      <c r="N27" s="121">
        <f>SUM(N9:N26)</f>
        <v>135072.79999999999</v>
      </c>
      <c r="O27" s="121">
        <f>SUM(O9:O26)</f>
        <v>494772.8</v>
      </c>
      <c r="S27" s="69">
        <v>36374947.870764397</v>
      </c>
      <c r="T27" s="70">
        <f>N27-S27</f>
        <v>-36239875.0707644</v>
      </c>
      <c r="X27" s="187"/>
    </row>
    <row r="28" spans="1:24" x14ac:dyDescent="0.2">
      <c r="A28" s="223" t="s">
        <v>18</v>
      </c>
      <c r="B28" s="228"/>
      <c r="C28" s="228"/>
      <c r="D28" s="228"/>
      <c r="E28" s="228"/>
      <c r="F28" s="228"/>
      <c r="G28" s="228"/>
      <c r="H28" s="228"/>
      <c r="I28" s="228"/>
      <c r="J28" s="228"/>
      <c r="K28" s="228"/>
      <c r="L28" s="228"/>
      <c r="M28" s="228"/>
      <c r="N28" s="228"/>
    </row>
    <row r="29" spans="1:24" x14ac:dyDescent="0.2">
      <c r="A29" s="228"/>
      <c r="B29" s="228"/>
      <c r="C29" s="228"/>
      <c r="D29" s="228"/>
      <c r="E29" s="228"/>
      <c r="F29" s="228"/>
      <c r="G29" s="228"/>
      <c r="H29" s="228"/>
      <c r="I29" s="228"/>
      <c r="J29" s="228"/>
      <c r="K29" s="228"/>
      <c r="L29" s="228"/>
      <c r="M29" s="228"/>
      <c r="N29" s="228"/>
    </row>
    <row r="30" spans="1:24" x14ac:dyDescent="0.2">
      <c r="A30" s="228"/>
      <c r="B30" s="228"/>
      <c r="C30" s="228"/>
      <c r="D30" s="228"/>
      <c r="E30" s="228"/>
      <c r="F30" s="228"/>
      <c r="G30" s="228"/>
      <c r="H30" s="228"/>
      <c r="I30" s="228"/>
      <c r="J30" s="228"/>
      <c r="K30" s="228"/>
      <c r="L30" s="228"/>
      <c r="M30" s="228"/>
      <c r="N30" s="228"/>
    </row>
    <row r="31" spans="1:24" x14ac:dyDescent="0.2">
      <c r="A31" s="228"/>
      <c r="B31" s="228"/>
      <c r="C31" s="228"/>
      <c r="D31" s="228"/>
      <c r="E31" s="228"/>
      <c r="F31" s="228"/>
      <c r="G31" s="228"/>
      <c r="H31" s="228"/>
      <c r="I31" s="228"/>
      <c r="J31" s="228"/>
      <c r="K31" s="228"/>
      <c r="L31" s="228"/>
      <c r="M31" s="228"/>
      <c r="N31" s="228"/>
    </row>
    <row r="32" spans="1:24" ht="27.75" customHeight="1" x14ac:dyDescent="0.2">
      <c r="A32" s="228"/>
      <c r="B32" s="228"/>
      <c r="C32" s="228"/>
      <c r="D32" s="228"/>
      <c r="E32" s="228"/>
      <c r="F32" s="228"/>
      <c r="G32" s="228"/>
      <c r="H32" s="228"/>
      <c r="I32" s="228"/>
      <c r="J32" s="228"/>
      <c r="K32" s="228"/>
      <c r="L32" s="228"/>
      <c r="M32" s="228"/>
      <c r="N32" s="228"/>
    </row>
    <row r="33" spans="6:14" hidden="1" x14ac:dyDescent="0.2">
      <c r="N33" s="7">
        <f>N27/F36</f>
        <v>5.9764081235343562E-3</v>
      </c>
    </row>
    <row r="34" spans="6:14" hidden="1" x14ac:dyDescent="0.2"/>
    <row r="35" spans="6:14" hidden="1" x14ac:dyDescent="0.2"/>
    <row r="36" spans="6:14" ht="15.75" hidden="1" x14ac:dyDescent="0.2">
      <c r="F36" s="8">
        <v>22601000</v>
      </c>
      <c r="N36" s="6" t="e">
        <f>#REF!</f>
        <v>#REF!</v>
      </c>
    </row>
    <row r="37" spans="6:14" hidden="1" x14ac:dyDescent="0.2"/>
    <row r="38" spans="6:14" hidden="1" x14ac:dyDescent="0.2"/>
    <row r="39" spans="6:14" x14ac:dyDescent="0.2">
      <c r="F39" s="7">
        <f>F27/F36</f>
        <v>0</v>
      </c>
    </row>
  </sheetData>
  <mergeCells count="13">
    <mergeCell ref="A27:F27"/>
    <mergeCell ref="A28:N32"/>
    <mergeCell ref="A1:O2"/>
    <mergeCell ref="A3:F4"/>
    <mergeCell ref="G3:O4"/>
    <mergeCell ref="A5:A6"/>
    <mergeCell ref="K5:N5"/>
    <mergeCell ref="O5:O6"/>
    <mergeCell ref="B5:B6"/>
    <mergeCell ref="C5:C6"/>
    <mergeCell ref="D5:D6"/>
    <mergeCell ref="E5:F5"/>
    <mergeCell ref="G5:J5"/>
  </mergeCells>
  <printOptions horizontalCentered="1"/>
  <pageMargins left="0.2" right="0.2" top="0.75" bottom="0.75" header="0.3" footer="0.3"/>
  <pageSetup paperSize="9" scale="43" orientation="landscape" r:id="rId1"/>
  <rowBreaks count="1" manualBreakCount="1">
    <brk id="2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9"/>
  <sheetViews>
    <sheetView view="pageBreakPreview" zoomScale="60" zoomScaleNormal="60" workbookViewId="0">
      <selection activeCell="A28" sqref="E29"/>
    </sheetView>
  </sheetViews>
  <sheetFormatPr defaultRowHeight="12.75" x14ac:dyDescent="0.2"/>
  <cols>
    <col min="1" max="1" width="7.5" style="1" customWidth="1"/>
    <col min="2" max="2" width="107.1640625" style="1" customWidth="1"/>
    <col min="3" max="4" width="9.33203125" style="1" customWidth="1"/>
    <col min="5" max="5" width="14.6640625" style="6" customWidth="1"/>
    <col min="6" max="6" width="15" style="6" bestFit="1" customWidth="1"/>
    <col min="7" max="7" width="19.83203125" style="6" bestFit="1" customWidth="1"/>
    <col min="8" max="9" width="19.83203125" style="6" customWidth="1"/>
    <col min="10" max="10" width="19.83203125" style="6" bestFit="1" customWidth="1"/>
    <col min="11" max="11" width="13.83203125" style="6" bestFit="1" customWidth="1"/>
    <col min="12" max="13" width="13.83203125" style="6" customWidth="1"/>
    <col min="14" max="14" width="19.83203125" style="6" bestFit="1" customWidth="1"/>
    <col min="15" max="15" width="21.1640625" style="1" customWidth="1"/>
    <col min="16" max="17" width="0" style="1" hidden="1" customWidth="1"/>
    <col min="18" max="18" width="11.1640625" style="1" hidden="1" customWidth="1"/>
    <col min="19" max="19" width="14.33203125" style="1" hidden="1" customWidth="1"/>
    <col min="20" max="20" width="11.33203125" style="1" hidden="1" customWidth="1"/>
    <col min="21" max="21" width="9.33203125" style="1"/>
    <col min="22" max="22" width="18.83203125" style="1" bestFit="1" customWidth="1"/>
    <col min="23" max="23" width="12" style="1" hidden="1" customWidth="1"/>
    <col min="24" max="24" width="11.5" style="1" customWidth="1"/>
    <col min="25" max="16384" width="9.33203125" style="1"/>
  </cols>
  <sheetData>
    <row r="1" spans="1:18" s="21" customFormat="1" ht="20.45" customHeight="1" x14ac:dyDescent="0.2">
      <c r="A1" s="198" t="s">
        <v>0</v>
      </c>
      <c r="B1" s="199"/>
      <c r="C1" s="199"/>
      <c r="D1" s="199"/>
      <c r="E1" s="199"/>
      <c r="F1" s="199"/>
      <c r="G1" s="199"/>
      <c r="H1" s="199"/>
      <c r="I1" s="199"/>
      <c r="J1" s="199"/>
      <c r="K1" s="199"/>
      <c r="L1" s="199"/>
      <c r="M1" s="199"/>
      <c r="N1" s="199"/>
      <c r="O1" s="200"/>
    </row>
    <row r="2" spans="1:18" s="21" customFormat="1" ht="20.100000000000001" customHeight="1" x14ac:dyDescent="0.2">
      <c r="A2" s="201"/>
      <c r="B2" s="202"/>
      <c r="C2" s="202"/>
      <c r="D2" s="202"/>
      <c r="E2" s="202"/>
      <c r="F2" s="202"/>
      <c r="G2" s="202"/>
      <c r="H2" s="202"/>
      <c r="I2" s="202"/>
      <c r="J2" s="202"/>
      <c r="K2" s="202"/>
      <c r="L2" s="202"/>
      <c r="M2" s="202"/>
      <c r="N2" s="202"/>
      <c r="O2" s="203"/>
    </row>
    <row r="3" spans="1:18" s="21" customFormat="1" ht="20.100000000000001" customHeight="1" x14ac:dyDescent="0.2">
      <c r="A3" s="224" t="s">
        <v>70</v>
      </c>
      <c r="B3" s="197"/>
      <c r="C3" s="197"/>
      <c r="D3" s="197"/>
      <c r="E3" s="197"/>
      <c r="F3" s="197"/>
      <c r="G3" s="225" t="s">
        <v>86</v>
      </c>
      <c r="H3" s="225"/>
      <c r="I3" s="225"/>
      <c r="J3" s="225"/>
      <c r="K3" s="225"/>
      <c r="L3" s="225"/>
      <c r="M3" s="225"/>
      <c r="N3" s="225"/>
      <c r="O3" s="226"/>
    </row>
    <row r="4" spans="1:18" s="21" customFormat="1" x14ac:dyDescent="0.2">
      <c r="A4" s="224"/>
      <c r="B4" s="197"/>
      <c r="C4" s="197"/>
      <c r="D4" s="197"/>
      <c r="E4" s="197"/>
      <c r="F4" s="197"/>
      <c r="G4" s="202"/>
      <c r="H4" s="202"/>
      <c r="I4" s="202"/>
      <c r="J4" s="202"/>
      <c r="K4" s="202"/>
      <c r="L4" s="202"/>
      <c r="M4" s="202"/>
      <c r="N4" s="202"/>
      <c r="O4" s="203"/>
    </row>
    <row r="5" spans="1:18" s="21" customFormat="1" ht="19.5" x14ac:dyDescent="0.2">
      <c r="A5" s="219" t="s">
        <v>1</v>
      </c>
      <c r="B5" s="220" t="s">
        <v>2</v>
      </c>
      <c r="C5" s="220" t="s">
        <v>3</v>
      </c>
      <c r="D5" s="220" t="s">
        <v>4</v>
      </c>
      <c r="E5" s="221" t="s">
        <v>38</v>
      </c>
      <c r="F5" s="221"/>
      <c r="G5" s="221" t="s">
        <v>32</v>
      </c>
      <c r="H5" s="221"/>
      <c r="I5" s="221"/>
      <c r="J5" s="221"/>
      <c r="K5" s="221" t="s">
        <v>33</v>
      </c>
      <c r="L5" s="221"/>
      <c r="M5" s="221"/>
      <c r="N5" s="221"/>
      <c r="O5" s="227" t="s">
        <v>46</v>
      </c>
    </row>
    <row r="6" spans="1:18" s="21" customFormat="1" ht="38.25" thickBot="1" x14ac:dyDescent="0.25">
      <c r="A6" s="219"/>
      <c r="B6" s="220"/>
      <c r="C6" s="220"/>
      <c r="D6" s="220"/>
      <c r="E6" s="123" t="s">
        <v>39</v>
      </c>
      <c r="F6" s="122" t="s">
        <v>33</v>
      </c>
      <c r="G6" s="134" t="s">
        <v>81</v>
      </c>
      <c r="H6" s="134" t="s">
        <v>82</v>
      </c>
      <c r="I6" s="134" t="s">
        <v>83</v>
      </c>
      <c r="J6" s="133" t="s">
        <v>40</v>
      </c>
      <c r="K6" s="134" t="s">
        <v>81</v>
      </c>
      <c r="L6" s="134" t="s">
        <v>82</v>
      </c>
      <c r="M6" s="134" t="s">
        <v>83</v>
      </c>
      <c r="N6" s="133" t="s">
        <v>40</v>
      </c>
      <c r="O6" s="227"/>
    </row>
    <row r="7" spans="1:18" ht="15.75" x14ac:dyDescent="0.25">
      <c r="A7" s="109"/>
      <c r="B7" s="136" t="s">
        <v>5</v>
      </c>
      <c r="C7" s="109"/>
      <c r="D7" s="109"/>
      <c r="E7" s="110"/>
      <c r="F7" s="111"/>
      <c r="G7" s="110"/>
      <c r="H7" s="110"/>
      <c r="I7" s="110"/>
      <c r="J7" s="111"/>
      <c r="K7" s="111"/>
      <c r="L7" s="111"/>
      <c r="M7" s="111"/>
      <c r="N7" s="111"/>
      <c r="O7" s="111"/>
    </row>
    <row r="8" spans="1:18" s="96" customFormat="1" ht="18.75" x14ac:dyDescent="0.2">
      <c r="A8" s="137">
        <v>2</v>
      </c>
      <c r="B8" s="89" t="s">
        <v>10</v>
      </c>
      <c r="C8" s="89"/>
      <c r="D8" s="89"/>
      <c r="E8" s="91"/>
      <c r="F8" s="91"/>
      <c r="G8" s="91"/>
      <c r="H8" s="91"/>
      <c r="I8" s="91"/>
      <c r="J8" s="91"/>
      <c r="K8" s="91"/>
      <c r="L8" s="91"/>
      <c r="M8" s="91"/>
      <c r="N8" s="91"/>
      <c r="O8" s="91"/>
    </row>
    <row r="9" spans="1:18" s="96" customFormat="1" ht="117" customHeight="1" x14ac:dyDescent="0.2">
      <c r="A9" s="87">
        <v>2.1</v>
      </c>
      <c r="B9" s="138" t="s">
        <v>34</v>
      </c>
      <c r="C9" s="137"/>
      <c r="D9" s="139"/>
      <c r="E9" s="93"/>
      <c r="F9" s="93"/>
      <c r="G9" s="93"/>
      <c r="H9" s="93"/>
      <c r="I9" s="93"/>
      <c r="J9" s="93"/>
      <c r="K9" s="93"/>
      <c r="L9" s="93"/>
      <c r="M9" s="93"/>
      <c r="N9" s="93"/>
      <c r="O9" s="92"/>
    </row>
    <row r="10" spans="1:18" s="96" customFormat="1" ht="18.75" x14ac:dyDescent="0.2">
      <c r="A10" s="140" t="s">
        <v>6</v>
      </c>
      <c r="B10" s="79" t="s">
        <v>30</v>
      </c>
      <c r="C10" s="85">
        <v>2603.92</v>
      </c>
      <c r="D10" s="86" t="s">
        <v>11</v>
      </c>
      <c r="E10" s="80">
        <v>270</v>
      </c>
      <c r="F10" s="81">
        <v>70</v>
      </c>
      <c r="G10" s="42">
        <v>2604</v>
      </c>
      <c r="H10" s="42"/>
      <c r="I10" s="42">
        <f>H10+G10</f>
        <v>2604</v>
      </c>
      <c r="J10" s="41">
        <f>H10*E10</f>
        <v>0</v>
      </c>
      <c r="K10" s="41">
        <v>2604</v>
      </c>
      <c r="L10" s="41">
        <f t="shared" ref="L10:L12" si="0">H10</f>
        <v>0</v>
      </c>
      <c r="M10" s="41">
        <f>L10+K10</f>
        <v>2604</v>
      </c>
      <c r="N10" s="42">
        <f>L10*F10</f>
        <v>0</v>
      </c>
      <c r="O10" s="43">
        <f>N10+J10</f>
        <v>0</v>
      </c>
      <c r="P10" s="96">
        <v>1.2689999999999999</v>
      </c>
      <c r="Q10" s="97">
        <v>543.7352245862885</v>
      </c>
      <c r="R10" s="98">
        <v>141.84397163120568</v>
      </c>
    </row>
    <row r="11" spans="1:18" s="96" customFormat="1" ht="18.75" x14ac:dyDescent="0.2">
      <c r="A11" s="140" t="s">
        <v>7</v>
      </c>
      <c r="B11" s="79" t="s">
        <v>31</v>
      </c>
      <c r="C11" s="85">
        <v>3507.76</v>
      </c>
      <c r="D11" s="86" t="s">
        <v>11</v>
      </c>
      <c r="E11" s="80">
        <v>270</v>
      </c>
      <c r="F11" s="81">
        <v>70</v>
      </c>
      <c r="G11" s="42">
        <v>3508</v>
      </c>
      <c r="H11" s="42"/>
      <c r="I11" s="42">
        <f t="shared" ref="I11:I12" si="1">H11+G11</f>
        <v>3508</v>
      </c>
      <c r="J11" s="41">
        <f>H11*E11</f>
        <v>0</v>
      </c>
      <c r="K11" s="41">
        <v>3508</v>
      </c>
      <c r="L11" s="41">
        <f t="shared" si="0"/>
        <v>0</v>
      </c>
      <c r="M11" s="41">
        <f>L11+K11</f>
        <v>3508</v>
      </c>
      <c r="N11" s="42">
        <f>L11*F11</f>
        <v>0</v>
      </c>
      <c r="O11" s="43">
        <f>N11+J11</f>
        <v>0</v>
      </c>
      <c r="Q11" s="97"/>
      <c r="R11" s="98"/>
    </row>
    <row r="12" spans="1:18" s="96" customFormat="1" ht="18.75" x14ac:dyDescent="0.2">
      <c r="A12" s="140" t="s">
        <v>8</v>
      </c>
      <c r="B12" s="79" t="s">
        <v>63</v>
      </c>
      <c r="C12" s="85">
        <v>3389.4</v>
      </c>
      <c r="D12" s="86" t="s">
        <v>11</v>
      </c>
      <c r="E12" s="80">
        <v>300</v>
      </c>
      <c r="F12" s="81">
        <v>70</v>
      </c>
      <c r="G12" s="42">
        <v>3389</v>
      </c>
      <c r="H12" s="42"/>
      <c r="I12" s="42">
        <f t="shared" si="1"/>
        <v>3389</v>
      </c>
      <c r="J12" s="41">
        <f>H12*E12</f>
        <v>0</v>
      </c>
      <c r="K12" s="41">
        <v>3389</v>
      </c>
      <c r="L12" s="41">
        <f t="shared" si="0"/>
        <v>0</v>
      </c>
      <c r="M12" s="41">
        <f>L12+K12</f>
        <v>3389</v>
      </c>
      <c r="N12" s="42">
        <f>L12*F12</f>
        <v>0</v>
      </c>
      <c r="O12" s="43">
        <f>N12+J12</f>
        <v>0</v>
      </c>
      <c r="Q12" s="97"/>
      <c r="R12" s="98"/>
    </row>
    <row r="13" spans="1:18" s="96" customFormat="1" ht="93.75" x14ac:dyDescent="0.2">
      <c r="A13" s="87">
        <v>2.2000000000000002</v>
      </c>
      <c r="B13" s="79" t="s">
        <v>57</v>
      </c>
      <c r="C13" s="85"/>
      <c r="D13" s="86"/>
      <c r="E13" s="80"/>
      <c r="F13" s="81"/>
      <c r="G13" s="80"/>
      <c r="H13" s="80"/>
      <c r="I13" s="80"/>
      <c r="J13" s="80"/>
      <c r="K13" s="81"/>
      <c r="L13" s="81"/>
      <c r="M13" s="81"/>
      <c r="N13" s="81"/>
      <c r="O13" s="92"/>
    </row>
    <row r="14" spans="1:18" s="96" customFormat="1" ht="18.75" x14ac:dyDescent="0.2">
      <c r="A14" s="87" t="s">
        <v>6</v>
      </c>
      <c r="B14" s="79" t="s">
        <v>12</v>
      </c>
      <c r="C14" s="85">
        <v>9501</v>
      </c>
      <c r="D14" s="86" t="s">
        <v>11</v>
      </c>
      <c r="E14" s="80">
        <v>127</v>
      </c>
      <c r="F14" s="81">
        <v>65</v>
      </c>
      <c r="G14" s="42">
        <v>9501</v>
      </c>
      <c r="H14" s="42"/>
      <c r="I14" s="42">
        <f>H14+G14</f>
        <v>9501</v>
      </c>
      <c r="J14" s="41">
        <f>H14*E14</f>
        <v>0</v>
      </c>
      <c r="K14" s="41">
        <v>9501</v>
      </c>
      <c r="L14" s="41">
        <f t="shared" ref="L14" si="2">H14</f>
        <v>0</v>
      </c>
      <c r="M14" s="41">
        <f>L14+K14</f>
        <v>9501</v>
      </c>
      <c r="N14" s="42">
        <f>L14*F14</f>
        <v>0</v>
      </c>
      <c r="O14" s="43">
        <f>N14+J14</f>
        <v>0</v>
      </c>
      <c r="P14" s="96">
        <v>1.2689999999999999</v>
      </c>
      <c r="Q14" s="97">
        <v>189.12529550827423</v>
      </c>
      <c r="R14" s="98">
        <v>89.834515366430267</v>
      </c>
    </row>
    <row r="15" spans="1:18" s="96" customFormat="1" ht="37.5" x14ac:dyDescent="0.2">
      <c r="A15" s="87">
        <v>2.4</v>
      </c>
      <c r="B15" s="79" t="s">
        <v>59</v>
      </c>
      <c r="C15" s="92"/>
      <c r="D15" s="92"/>
      <c r="E15" s="82"/>
      <c r="F15" s="83"/>
      <c r="G15" s="84"/>
      <c r="H15" s="84"/>
      <c r="I15" s="84"/>
      <c r="J15" s="84"/>
      <c r="K15" s="83"/>
      <c r="L15" s="83"/>
      <c r="M15" s="83"/>
      <c r="N15" s="83"/>
      <c r="O15" s="92"/>
    </row>
    <row r="16" spans="1:18" s="96" customFormat="1" ht="18.75" x14ac:dyDescent="0.2">
      <c r="A16" s="87" t="s">
        <v>6</v>
      </c>
      <c r="B16" s="79" t="s">
        <v>13</v>
      </c>
      <c r="C16" s="85">
        <v>50</v>
      </c>
      <c r="D16" s="86" t="s">
        <v>14</v>
      </c>
      <c r="E16" s="80">
        <v>480</v>
      </c>
      <c r="F16" s="81">
        <v>40</v>
      </c>
      <c r="G16" s="42">
        <v>0</v>
      </c>
      <c r="H16" s="42">
        <v>50</v>
      </c>
      <c r="I16" s="42">
        <f>H16+G16</f>
        <v>50</v>
      </c>
      <c r="J16" s="41">
        <f>H16*E16</f>
        <v>24000</v>
      </c>
      <c r="K16" s="41">
        <v>0</v>
      </c>
      <c r="L16" s="41">
        <v>50</v>
      </c>
      <c r="M16" s="41">
        <f>L16+K16</f>
        <v>50</v>
      </c>
      <c r="N16" s="42">
        <f>L16*F16</f>
        <v>2000</v>
      </c>
      <c r="O16" s="43">
        <f>N16+J16</f>
        <v>26000</v>
      </c>
      <c r="P16" s="96">
        <v>1.2689999999999999</v>
      </c>
      <c r="Q16" s="97">
        <v>1576.0441292356188</v>
      </c>
      <c r="R16" s="98">
        <v>472.81323877068559</v>
      </c>
    </row>
    <row r="17" spans="1:22" s="96" customFormat="1" ht="18.75" x14ac:dyDescent="0.2">
      <c r="A17" s="88">
        <v>3</v>
      </c>
      <c r="B17" s="89" t="s">
        <v>16</v>
      </c>
      <c r="C17" s="90"/>
      <c r="D17" s="89"/>
      <c r="E17" s="91"/>
      <c r="F17" s="91"/>
      <c r="G17" s="91"/>
      <c r="H17" s="91"/>
      <c r="I17" s="91"/>
      <c r="J17" s="91"/>
      <c r="K17" s="91"/>
      <c r="L17" s="91"/>
      <c r="M17" s="91"/>
      <c r="N17" s="91"/>
      <c r="O17" s="91"/>
    </row>
    <row r="18" spans="1:22" s="96" customFormat="1" ht="57.75" customHeight="1" x14ac:dyDescent="0.2">
      <c r="A18" s="99">
        <v>3.1</v>
      </c>
      <c r="B18" s="79" t="s">
        <v>60</v>
      </c>
      <c r="C18" s="92"/>
      <c r="D18" s="92"/>
      <c r="E18" s="82"/>
      <c r="F18" s="83"/>
      <c r="G18" s="84"/>
      <c r="H18" s="84"/>
      <c r="I18" s="84"/>
      <c r="J18" s="84"/>
      <c r="K18" s="83"/>
      <c r="L18" s="83"/>
      <c r="M18" s="83"/>
      <c r="N18" s="83"/>
      <c r="O18" s="92"/>
    </row>
    <row r="19" spans="1:22" s="96" customFormat="1" ht="18.75" x14ac:dyDescent="0.2">
      <c r="A19" s="99" t="s">
        <v>6</v>
      </c>
      <c r="B19" s="79" t="s">
        <v>17</v>
      </c>
      <c r="C19" s="94">
        <v>75</v>
      </c>
      <c r="D19" s="86" t="s">
        <v>11</v>
      </c>
      <c r="E19" s="80">
        <v>3132</v>
      </c>
      <c r="F19" s="81">
        <v>162</v>
      </c>
      <c r="G19" s="42">
        <v>0</v>
      </c>
      <c r="H19" s="42">
        <v>75</v>
      </c>
      <c r="I19" s="42">
        <f>H19+G19</f>
        <v>75</v>
      </c>
      <c r="J19" s="41">
        <f>H19*E19</f>
        <v>234900</v>
      </c>
      <c r="K19" s="41">
        <v>0</v>
      </c>
      <c r="L19" s="41">
        <v>75</v>
      </c>
      <c r="M19" s="41">
        <f>L19+K19</f>
        <v>75</v>
      </c>
      <c r="N19" s="42">
        <f>L19*F19</f>
        <v>12150</v>
      </c>
      <c r="O19" s="43">
        <f>N19+J19</f>
        <v>247050</v>
      </c>
      <c r="P19" s="96">
        <v>1.2689999999999999</v>
      </c>
      <c r="Q19" s="97">
        <v>5200.9456264775417</v>
      </c>
      <c r="R19" s="98">
        <v>1134.7517730496454</v>
      </c>
    </row>
    <row r="20" spans="1:22" s="96" customFormat="1" ht="37.5" x14ac:dyDescent="0.2">
      <c r="A20" s="99">
        <v>3.2</v>
      </c>
      <c r="B20" s="79" t="s">
        <v>61</v>
      </c>
      <c r="C20" s="92"/>
      <c r="D20" s="92"/>
      <c r="E20" s="93"/>
      <c r="F20" s="83"/>
      <c r="G20" s="84"/>
      <c r="H20" s="84"/>
      <c r="I20" s="84"/>
      <c r="J20" s="84"/>
      <c r="K20" s="83"/>
      <c r="L20" s="83"/>
      <c r="M20" s="83"/>
      <c r="N20" s="83"/>
      <c r="O20" s="92"/>
    </row>
    <row r="21" spans="1:22" s="96" customFormat="1" ht="24.75" customHeight="1" x14ac:dyDescent="0.2">
      <c r="A21" s="99" t="s">
        <v>6</v>
      </c>
      <c r="B21" s="79" t="s">
        <v>24</v>
      </c>
      <c r="C21" s="94">
        <v>172.16</v>
      </c>
      <c r="D21" s="86" t="s">
        <v>11</v>
      </c>
      <c r="E21" s="80">
        <v>3888</v>
      </c>
      <c r="F21" s="81">
        <v>162</v>
      </c>
      <c r="G21" s="42">
        <v>90</v>
      </c>
      <c r="H21" s="42">
        <v>51</v>
      </c>
      <c r="I21" s="42">
        <f>H21+G21</f>
        <v>141</v>
      </c>
      <c r="J21" s="41">
        <f>H21*E21</f>
        <v>198288</v>
      </c>
      <c r="K21" s="41">
        <v>0</v>
      </c>
      <c r="L21" s="41">
        <v>153</v>
      </c>
      <c r="M21" s="41">
        <f>L21+K21</f>
        <v>153</v>
      </c>
      <c r="N21" s="42">
        <f>L21*F21</f>
        <v>24786</v>
      </c>
      <c r="O21" s="43">
        <f>N21+J21</f>
        <v>223074</v>
      </c>
      <c r="P21" s="96">
        <v>1.2689999999999999</v>
      </c>
      <c r="Q21" s="97">
        <v>5910.1654846335705</v>
      </c>
      <c r="R21" s="98">
        <v>945.62647754137117</v>
      </c>
      <c r="V21" s="27"/>
    </row>
    <row r="22" spans="1:22" s="96" customFormat="1" ht="18.75" x14ac:dyDescent="0.2">
      <c r="A22" s="99" t="s">
        <v>7</v>
      </c>
      <c r="B22" s="79" t="s">
        <v>25</v>
      </c>
      <c r="C22" s="94">
        <v>150.63999999999999</v>
      </c>
      <c r="D22" s="86" t="s">
        <v>11</v>
      </c>
      <c r="E22" s="80">
        <v>3888</v>
      </c>
      <c r="F22" s="81">
        <v>162</v>
      </c>
      <c r="G22" s="42">
        <v>90</v>
      </c>
      <c r="H22" s="42">
        <v>37.223999999999997</v>
      </c>
      <c r="I22" s="42">
        <f>H22+G22</f>
        <v>127.22399999999999</v>
      </c>
      <c r="J22" s="41">
        <f>H22*E22</f>
        <v>144726.91199999998</v>
      </c>
      <c r="K22" s="41">
        <v>0</v>
      </c>
      <c r="L22" s="41">
        <v>134</v>
      </c>
      <c r="M22" s="41">
        <f>L22+K22</f>
        <v>134</v>
      </c>
      <c r="N22" s="42">
        <f>L22*F22</f>
        <v>21708</v>
      </c>
      <c r="O22" s="43">
        <f>N22+J22</f>
        <v>166434.91199999998</v>
      </c>
      <c r="P22" s="96">
        <v>1.2689999999999999</v>
      </c>
      <c r="Q22" s="97">
        <v>6698.1875492513791</v>
      </c>
      <c r="R22" s="98">
        <v>945.62647754137117</v>
      </c>
      <c r="V22" s="27"/>
    </row>
    <row r="23" spans="1:22" s="96" customFormat="1" ht="18.75" x14ac:dyDescent="0.2">
      <c r="A23" s="99">
        <v>4.2</v>
      </c>
      <c r="B23" s="79" t="s">
        <v>26</v>
      </c>
      <c r="C23" s="94">
        <v>5.7</v>
      </c>
      <c r="D23" s="86" t="s">
        <v>11</v>
      </c>
      <c r="E23" s="80">
        <v>3888</v>
      </c>
      <c r="F23" s="81">
        <v>162</v>
      </c>
      <c r="G23" s="42">
        <v>6</v>
      </c>
      <c r="H23" s="42"/>
      <c r="I23" s="42">
        <f>H23+G23</f>
        <v>6</v>
      </c>
      <c r="J23" s="41">
        <f>H23*E23</f>
        <v>0</v>
      </c>
      <c r="K23" s="41">
        <v>0</v>
      </c>
      <c r="L23" s="41">
        <v>6</v>
      </c>
      <c r="M23" s="41">
        <f>L23+K23</f>
        <v>6</v>
      </c>
      <c r="N23" s="42">
        <f>L23*F23</f>
        <v>972</v>
      </c>
      <c r="O23" s="43">
        <f>N23+J23</f>
        <v>972</v>
      </c>
      <c r="P23" s="96">
        <v>1.2689999999999999</v>
      </c>
      <c r="Q23" s="97">
        <v>5910.1654846335705</v>
      </c>
      <c r="R23" s="98">
        <v>945.62647754137117</v>
      </c>
      <c r="V23" s="27"/>
    </row>
    <row r="24" spans="1:22" s="96" customFormat="1" ht="18.75" x14ac:dyDescent="0.2">
      <c r="A24" s="99" t="s">
        <v>6</v>
      </c>
      <c r="B24" s="150"/>
      <c r="C24" s="92"/>
      <c r="D24" s="92"/>
      <c r="E24" s="93"/>
      <c r="F24" s="83"/>
      <c r="G24" s="84"/>
      <c r="H24" s="84"/>
      <c r="I24" s="84"/>
      <c r="J24" s="41">
        <f>H24*E24</f>
        <v>0</v>
      </c>
      <c r="K24" s="83"/>
      <c r="L24" s="83"/>
      <c r="M24" s="83"/>
      <c r="N24" s="83"/>
      <c r="O24" s="92"/>
      <c r="Q24" s="97"/>
      <c r="R24" s="98"/>
      <c r="V24" s="27"/>
    </row>
    <row r="25" spans="1:22" s="96" customFormat="1" ht="23.25" x14ac:dyDescent="0.3">
      <c r="A25" s="141">
        <v>9</v>
      </c>
      <c r="B25" s="95" t="s">
        <v>36</v>
      </c>
      <c r="C25" s="142"/>
      <c r="D25" s="142"/>
      <c r="E25" s="143"/>
      <c r="F25" s="143"/>
      <c r="G25" s="143"/>
      <c r="H25" s="143"/>
      <c r="I25" s="143"/>
      <c r="J25" s="143"/>
      <c r="K25" s="143"/>
      <c r="L25" s="143"/>
      <c r="M25" s="143"/>
      <c r="N25" s="143"/>
      <c r="O25" s="143"/>
      <c r="V25" s="69"/>
    </row>
    <row r="26" spans="1:22" s="96" customFormat="1" ht="18.75" x14ac:dyDescent="0.3">
      <c r="A26" s="140"/>
      <c r="B26" s="67" t="s">
        <v>62</v>
      </c>
      <c r="C26" s="94">
        <v>1</v>
      </c>
      <c r="D26" s="86" t="s">
        <v>15</v>
      </c>
      <c r="E26" s="144"/>
      <c r="F26" s="145">
        <v>40000</v>
      </c>
      <c r="G26" s="42">
        <v>0</v>
      </c>
      <c r="H26" s="42">
        <v>1</v>
      </c>
      <c r="I26" s="42">
        <f>H26+G26</f>
        <v>1</v>
      </c>
      <c r="J26" s="41">
        <f>H26*E26</f>
        <v>0</v>
      </c>
      <c r="K26" s="41">
        <v>0</v>
      </c>
      <c r="L26" s="41">
        <f t="shared" ref="L26" si="3">H26</f>
        <v>1</v>
      </c>
      <c r="M26" s="41">
        <f>L26+K26</f>
        <v>1</v>
      </c>
      <c r="N26" s="42">
        <f>L26*F26</f>
        <v>40000</v>
      </c>
      <c r="O26" s="43">
        <f>N26+J26</f>
        <v>40000</v>
      </c>
      <c r="P26" s="96">
        <v>1.2689999999999999</v>
      </c>
      <c r="Q26" s="97">
        <v>0</v>
      </c>
      <c r="R26" s="98">
        <v>51221.434200157608</v>
      </c>
      <c r="V26" s="1"/>
    </row>
    <row r="27" spans="1:22" s="69" customFormat="1" ht="26.25" customHeight="1" x14ac:dyDescent="0.2">
      <c r="A27" s="222" t="s">
        <v>41</v>
      </c>
      <c r="B27" s="222"/>
      <c r="C27" s="222"/>
      <c r="D27" s="222"/>
      <c r="E27" s="222"/>
      <c r="F27" s="222"/>
      <c r="G27" s="121"/>
      <c r="H27" s="121"/>
      <c r="I27" s="121"/>
      <c r="J27" s="121">
        <f>SUM(J9:J26)</f>
        <v>601914.91200000001</v>
      </c>
      <c r="K27" s="121"/>
      <c r="L27" s="121"/>
      <c r="M27" s="121"/>
      <c r="N27" s="121">
        <f>SUM(N9:N26)</f>
        <v>101616</v>
      </c>
      <c r="O27" s="121">
        <f>SUM(O9:O26)</f>
        <v>703530.91200000001</v>
      </c>
      <c r="P27" s="121">
        <f t="shared" ref="P27:T27" si="4">SUM(P9:P26)</f>
        <v>10.151999999999999</v>
      </c>
      <c r="Q27" s="121">
        <f t="shared" si="4"/>
        <v>26028.368794326241</v>
      </c>
      <c r="R27" s="121">
        <f t="shared" si="4"/>
        <v>55897.557131599686</v>
      </c>
      <c r="S27" s="121">
        <f t="shared" si="4"/>
        <v>0</v>
      </c>
      <c r="T27" s="121">
        <f t="shared" si="4"/>
        <v>0</v>
      </c>
      <c r="V27" s="188"/>
    </row>
    <row r="28" spans="1:22" x14ac:dyDescent="0.2">
      <c r="A28" s="223" t="s">
        <v>18</v>
      </c>
      <c r="B28" s="228"/>
      <c r="C28" s="228"/>
      <c r="D28" s="228"/>
      <c r="E28" s="228"/>
      <c r="F28" s="228"/>
      <c r="G28" s="228"/>
      <c r="H28" s="228"/>
      <c r="I28" s="228"/>
      <c r="J28" s="228"/>
      <c r="K28" s="228"/>
      <c r="L28" s="228"/>
      <c r="M28" s="228"/>
      <c r="N28" s="228"/>
    </row>
    <row r="29" spans="1:22" x14ac:dyDescent="0.2">
      <c r="A29" s="228"/>
      <c r="B29" s="228"/>
      <c r="C29" s="228"/>
      <c r="D29" s="228"/>
      <c r="E29" s="228"/>
      <c r="F29" s="228"/>
      <c r="G29" s="228"/>
      <c r="H29" s="228"/>
      <c r="I29" s="228"/>
      <c r="J29" s="228"/>
      <c r="K29" s="228"/>
      <c r="L29" s="228"/>
      <c r="M29" s="228"/>
      <c r="N29" s="228"/>
    </row>
    <row r="30" spans="1:22" x14ac:dyDescent="0.2">
      <c r="A30" s="228"/>
      <c r="B30" s="228"/>
      <c r="C30" s="228"/>
      <c r="D30" s="228"/>
      <c r="E30" s="228"/>
      <c r="F30" s="228"/>
      <c r="G30" s="228"/>
      <c r="H30" s="228"/>
      <c r="I30" s="228"/>
      <c r="J30" s="228"/>
      <c r="K30" s="228"/>
      <c r="L30" s="228"/>
      <c r="M30" s="228"/>
      <c r="N30" s="228"/>
    </row>
    <row r="31" spans="1:22" x14ac:dyDescent="0.2">
      <c r="A31" s="228"/>
      <c r="B31" s="228"/>
      <c r="C31" s="228"/>
      <c r="D31" s="228"/>
      <c r="E31" s="228"/>
      <c r="F31" s="228"/>
      <c r="G31" s="228"/>
      <c r="H31" s="228"/>
      <c r="I31" s="228"/>
      <c r="J31" s="228"/>
      <c r="K31" s="228"/>
      <c r="L31" s="228"/>
      <c r="M31" s="228"/>
      <c r="N31" s="228"/>
    </row>
    <row r="32" spans="1:22" ht="27.75" customHeight="1" x14ac:dyDescent="0.2">
      <c r="A32" s="228"/>
      <c r="B32" s="228"/>
      <c r="C32" s="228"/>
      <c r="D32" s="228"/>
      <c r="E32" s="228"/>
      <c r="F32" s="228"/>
      <c r="G32" s="228"/>
      <c r="H32" s="228"/>
      <c r="I32" s="228"/>
      <c r="J32" s="228"/>
      <c r="K32" s="228"/>
      <c r="L32" s="228"/>
      <c r="M32" s="228"/>
      <c r="N32" s="228"/>
    </row>
    <row r="33" spans="6:14" hidden="1" x14ac:dyDescent="0.2">
      <c r="N33" s="7">
        <f>N27/F36</f>
        <v>4.4960842440599971E-3</v>
      </c>
    </row>
    <row r="34" spans="6:14" hidden="1" x14ac:dyDescent="0.2"/>
    <row r="35" spans="6:14" hidden="1" x14ac:dyDescent="0.2"/>
    <row r="36" spans="6:14" ht="15.75" hidden="1" x14ac:dyDescent="0.2">
      <c r="F36" s="8">
        <v>22601000</v>
      </c>
      <c r="N36" s="6" t="e">
        <f>#REF!</f>
        <v>#REF!</v>
      </c>
    </row>
    <row r="37" spans="6:14" hidden="1" x14ac:dyDescent="0.2"/>
    <row r="38" spans="6:14" hidden="1" x14ac:dyDescent="0.2"/>
    <row r="39" spans="6:14" x14ac:dyDescent="0.2">
      <c r="F39" s="7">
        <f>F27/F36</f>
        <v>0</v>
      </c>
    </row>
  </sheetData>
  <mergeCells count="13">
    <mergeCell ref="A27:F27"/>
    <mergeCell ref="A28:N32"/>
    <mergeCell ref="A1:O2"/>
    <mergeCell ref="A3:F4"/>
    <mergeCell ref="G3:O4"/>
    <mergeCell ref="A5:A6"/>
    <mergeCell ref="K5:N5"/>
    <mergeCell ref="O5:O6"/>
    <mergeCell ref="B5:B6"/>
    <mergeCell ref="C5:C6"/>
    <mergeCell ref="D5:D6"/>
    <mergeCell ref="E5:F5"/>
    <mergeCell ref="G5:J5"/>
  </mergeCells>
  <printOptions horizontalCentered="1"/>
  <pageMargins left="0.2" right="0.2" top="0.75" bottom="0.75" header="0.3" footer="0.3"/>
  <pageSetup paperSize="9" scale="49" orientation="landscape" r:id="rId1"/>
  <rowBreaks count="1" manualBreakCount="1">
    <brk id="27" max="16383" man="1"/>
  </rowBreaks>
  <colBreaks count="1" manualBreakCount="1">
    <brk id="15"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Summary</vt:lpstr>
      <vt:lpstr>Ground Duct</vt:lpstr>
      <vt:lpstr>First Duct</vt:lpstr>
      <vt:lpstr>Second Duct</vt:lpstr>
      <vt:lpstr>Third Duct</vt:lpstr>
      <vt:lpstr>'First Duct'!Print_Area</vt:lpstr>
      <vt:lpstr>'Ground Duct'!Print_Area</vt:lpstr>
      <vt:lpstr>'Second Duct'!Print_Area</vt:lpstr>
      <vt:lpstr>Summary!Print_Area</vt:lpstr>
      <vt:lpstr>'Third Duct'!Print_Area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Rehan Aslam</cp:lastModifiedBy>
  <cp:lastPrinted>2024-07-02T12:17:45Z</cp:lastPrinted>
  <dcterms:created xsi:type="dcterms:W3CDTF">2022-09-16T04:29:49Z</dcterms:created>
  <dcterms:modified xsi:type="dcterms:W3CDTF">2024-07-02T12:17:49Z</dcterms:modified>
</cp:coreProperties>
</file>