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124226"/>
  <xr:revisionPtr revIDLastSave="0" documentId="13_ncr:1_{2154A838-8E74-421D-A62E-67D32CE7EAE2}" xr6:coauthVersionLast="47" xr6:coauthVersionMax="47" xr10:uidLastSave="{00000000-0000-0000-0000-000000000000}"/>
  <bookViews>
    <workbookView xWindow="-120" yWindow="-120" windowWidth="29040" windowHeight="15840" xr2:uid="{00000000-000D-0000-FFFF-FFFF00000000}"/>
  </bookViews>
  <sheets>
    <sheet name="Grand Summary" sheetId="10" r:id="rId1"/>
    <sheet name="HVAC" sheetId="5" r:id="rId2"/>
    <sheet name="FIRE" sheetId="6" r:id="rId3"/>
    <sheet name="PLUMBING"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HVAC!$B$1:$Q$153</definedName>
    <definedName name="_xlnm._FilterDatabase" localSheetId="3"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FIRE!$A$1:$Q$35</definedName>
    <definedName name="_xlnm.Print_Area" localSheetId="0">'Grand Summary'!$A$1:$E$24</definedName>
    <definedName name="_xlnm.Print_Area" localSheetId="1">HVAC!$A$1:$Q$153</definedName>
    <definedName name="_xlnm.Print_Area" localSheetId="3">PLUMBING!$A$1:$Q$46</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FIRE!$1:$3</definedName>
    <definedName name="_xlnm.Print_Titles" localSheetId="1">HVAC!$1:$3</definedName>
    <definedName name="_xlnm.Print_Titles" localSheetId="3">PLUMBING!$1:$3</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E24" i="10" l="1"/>
  <c r="K43" i="7" l="1"/>
  <c r="L43" i="7" s="1"/>
  <c r="K42" i="7"/>
  <c r="L42" i="7" s="1"/>
  <c r="K41" i="7"/>
  <c r="L41" i="7" s="1"/>
  <c r="K40" i="7"/>
  <c r="L40" i="7" s="1"/>
  <c r="K39" i="7"/>
  <c r="L39" i="7" s="1"/>
  <c r="K38" i="7"/>
  <c r="L38" i="7" s="1"/>
  <c r="K37" i="7"/>
  <c r="L37" i="7" s="1"/>
  <c r="K36" i="7"/>
  <c r="L36" i="7" s="1"/>
  <c r="K35" i="7"/>
  <c r="L35" i="7" s="1"/>
  <c r="K34" i="7"/>
  <c r="L34" i="7" s="1"/>
  <c r="K32" i="7"/>
  <c r="L32" i="7" s="1"/>
  <c r="K31" i="7"/>
  <c r="L31" i="7" s="1"/>
  <c r="K30" i="7"/>
  <c r="L30" i="7" s="1"/>
  <c r="K29" i="7"/>
  <c r="L29" i="7" s="1"/>
  <c r="K28" i="7"/>
  <c r="L28" i="7" s="1"/>
  <c r="K27" i="7"/>
  <c r="L27" i="7" s="1"/>
  <c r="K26" i="7"/>
  <c r="L26" i="7" s="1"/>
  <c r="K25" i="7"/>
  <c r="L25" i="7" s="1"/>
  <c r="K24" i="7"/>
  <c r="L24" i="7" s="1"/>
  <c r="K23" i="7"/>
  <c r="L23" i="7" s="1"/>
  <c r="K6" i="7"/>
  <c r="L6" i="7" s="1"/>
  <c r="K7" i="7"/>
  <c r="L7" i="7" s="1"/>
  <c r="K8" i="7"/>
  <c r="L8" i="7" s="1"/>
  <c r="K9" i="7"/>
  <c r="L9" i="7" s="1"/>
  <c r="K10" i="7"/>
  <c r="L10" i="7" s="1"/>
  <c r="K11" i="7"/>
  <c r="L11" i="7"/>
  <c r="K12" i="7"/>
  <c r="L12" i="7" s="1"/>
  <c r="K13" i="7"/>
  <c r="L13" i="7" s="1"/>
  <c r="K14" i="7"/>
  <c r="L14" i="7" s="1"/>
  <c r="K15" i="7"/>
  <c r="L15" i="7" s="1"/>
  <c r="K16" i="7"/>
  <c r="L16" i="7" s="1"/>
  <c r="K17" i="7"/>
  <c r="L17" i="7" s="1"/>
  <c r="K18" i="7"/>
  <c r="L18" i="7" s="1"/>
  <c r="K19" i="7"/>
  <c r="L19" i="7"/>
  <c r="K20" i="7"/>
  <c r="L20" i="7" s="1"/>
  <c r="K5" i="7"/>
  <c r="L5" i="7" s="1"/>
  <c r="O30" i="6" l="1"/>
  <c r="P30" i="6" s="1"/>
  <c r="O27" i="6"/>
  <c r="P27" i="6" s="1"/>
  <c r="O24" i="6"/>
  <c r="P24" i="6" s="1"/>
  <c r="Q24" i="6" s="1"/>
  <c r="O7" i="6"/>
  <c r="P7" i="6" s="1"/>
  <c r="Q7" i="6" s="1"/>
  <c r="O10" i="6"/>
  <c r="P10" i="6" s="1"/>
  <c r="Q10" i="6" s="1"/>
  <c r="O11" i="6"/>
  <c r="P11" i="6" s="1"/>
  <c r="Q11" i="6" s="1"/>
  <c r="O14" i="6"/>
  <c r="P14" i="6" s="1"/>
  <c r="O17" i="6"/>
  <c r="P17" i="6" s="1"/>
  <c r="O6" i="6"/>
  <c r="P6" i="6" s="1"/>
  <c r="Q6" i="6" s="1"/>
  <c r="O147" i="5"/>
  <c r="P147" i="5" s="1"/>
  <c r="O143" i="5"/>
  <c r="P143" i="5" s="1"/>
  <c r="O138" i="5"/>
  <c r="P138" i="5" s="1"/>
  <c r="Q138" i="5" s="1"/>
  <c r="O133" i="5"/>
  <c r="P133" i="5" s="1"/>
  <c r="O130" i="5"/>
  <c r="P130" i="5" s="1"/>
  <c r="Q130" i="5" s="1"/>
  <c r="O125" i="5"/>
  <c r="P125" i="5" s="1"/>
  <c r="P124" i="5"/>
  <c r="Q124" i="5" s="1"/>
  <c r="O122" i="5"/>
  <c r="P122" i="5" s="1"/>
  <c r="O115" i="5"/>
  <c r="P115" i="5" s="1"/>
  <c r="O111" i="5"/>
  <c r="P111" i="5" s="1"/>
  <c r="O108" i="5"/>
  <c r="P108" i="5" s="1"/>
  <c r="Q108" i="5" s="1"/>
  <c r="O107" i="5"/>
  <c r="P107" i="5" s="1"/>
  <c r="Q107" i="5" s="1"/>
  <c r="O98" i="5"/>
  <c r="P98" i="5" s="1"/>
  <c r="Q98" i="5" s="1"/>
  <c r="O93" i="5"/>
  <c r="P93" i="5" s="1"/>
  <c r="Q93" i="5" s="1"/>
  <c r="O89" i="5"/>
  <c r="P89" i="5" s="1"/>
  <c r="O86" i="5"/>
  <c r="P86" i="5" s="1"/>
  <c r="O85" i="5"/>
  <c r="P85" i="5" s="1"/>
  <c r="Q85" i="5" s="1"/>
  <c r="O82" i="5"/>
  <c r="P82" i="5" s="1"/>
  <c r="Q82" i="5" s="1"/>
  <c r="O75" i="5"/>
  <c r="P75" i="5" s="1"/>
  <c r="O71" i="5"/>
  <c r="P71" i="5" s="1"/>
  <c r="O68" i="5"/>
  <c r="P68" i="5" s="1"/>
  <c r="Q68" i="5" s="1"/>
  <c r="O67" i="5"/>
  <c r="P67" i="5" s="1"/>
  <c r="O62" i="5"/>
  <c r="P62" i="5" s="1"/>
  <c r="O61" i="5"/>
  <c r="P61" i="5" s="1"/>
  <c r="O60" i="5"/>
  <c r="P60" i="5" s="1"/>
  <c r="Q60" i="5" s="1"/>
  <c r="O53" i="5"/>
  <c r="P53" i="5" s="1"/>
  <c r="O50" i="5"/>
  <c r="P50" i="5" s="1"/>
  <c r="Q50" i="5" s="1"/>
  <c r="O49" i="5"/>
  <c r="P49" i="5" s="1"/>
  <c r="O46" i="5"/>
  <c r="P46" i="5" s="1"/>
  <c r="O45" i="5"/>
  <c r="P45" i="5" s="1"/>
  <c r="O38" i="5"/>
  <c r="P38" i="5" s="1"/>
  <c r="O35" i="5"/>
  <c r="P35" i="5" s="1"/>
  <c r="Q35" i="5" s="1"/>
  <c r="O30" i="5"/>
  <c r="P30" i="5" s="1"/>
  <c r="Q30" i="5" s="1"/>
  <c r="O26" i="5"/>
  <c r="P26" i="5" s="1"/>
  <c r="O21" i="5"/>
  <c r="P21" i="5" s="1"/>
  <c r="Q21" i="5" s="1"/>
  <c r="O20" i="5"/>
  <c r="P20" i="5" s="1"/>
  <c r="O18" i="5"/>
  <c r="P18" i="5" s="1"/>
  <c r="P17" i="5"/>
  <c r="O17" i="5"/>
  <c r="O15" i="5"/>
  <c r="P15" i="5" s="1"/>
  <c r="O7" i="5"/>
  <c r="P7" i="5" s="1"/>
  <c r="Q7" i="5" s="1"/>
  <c r="O9" i="5"/>
  <c r="P9" i="5"/>
  <c r="Q9" i="5" s="1"/>
  <c r="K150" i="5"/>
  <c r="L150" i="5" s="1"/>
  <c r="K149" i="5"/>
  <c r="L149" i="5" s="1"/>
  <c r="K148" i="5"/>
  <c r="L148" i="5" s="1"/>
  <c r="K147" i="5"/>
  <c r="L147" i="5" s="1"/>
  <c r="K146" i="5"/>
  <c r="L146" i="5" s="1"/>
  <c r="K145" i="5"/>
  <c r="L145" i="5" s="1"/>
  <c r="K144" i="5"/>
  <c r="L144" i="5" s="1"/>
  <c r="K143" i="5"/>
  <c r="L143" i="5" s="1"/>
  <c r="K142" i="5"/>
  <c r="L142" i="5" s="1"/>
  <c r="K141" i="5"/>
  <c r="L141" i="5" s="1"/>
  <c r="K138" i="5"/>
  <c r="L138" i="5" s="1"/>
  <c r="K137" i="5"/>
  <c r="L137" i="5" s="1"/>
  <c r="K136" i="5"/>
  <c r="L136" i="5" s="1"/>
  <c r="K135" i="5"/>
  <c r="L135" i="5" s="1"/>
  <c r="K134" i="5"/>
  <c r="L134" i="5" s="1"/>
  <c r="K133" i="5"/>
  <c r="L133" i="5" s="1"/>
  <c r="K132" i="5"/>
  <c r="L132" i="5" s="1"/>
  <c r="K131" i="5"/>
  <c r="L131" i="5" s="1"/>
  <c r="K130" i="5"/>
  <c r="L130" i="5" s="1"/>
  <c r="K129" i="5"/>
  <c r="L129" i="5" s="1"/>
  <c r="K128" i="5"/>
  <c r="L128" i="5" s="1"/>
  <c r="K127" i="5"/>
  <c r="L127" i="5" s="1"/>
  <c r="K126" i="5"/>
  <c r="L126" i="5" s="1"/>
  <c r="K125" i="5"/>
  <c r="L125" i="5" s="1"/>
  <c r="K124" i="5"/>
  <c r="L124" i="5" s="1"/>
  <c r="K123" i="5"/>
  <c r="L123" i="5" s="1"/>
  <c r="K122" i="5"/>
  <c r="L122" i="5" s="1"/>
  <c r="K119" i="5"/>
  <c r="L119" i="5" s="1"/>
  <c r="K118" i="5"/>
  <c r="L118" i="5" s="1"/>
  <c r="K117" i="5"/>
  <c r="L117" i="5" s="1"/>
  <c r="K116" i="5"/>
  <c r="L116" i="5" s="1"/>
  <c r="L115" i="5"/>
  <c r="K115" i="5"/>
  <c r="K114" i="5"/>
  <c r="L114" i="5" s="1"/>
  <c r="K113" i="5"/>
  <c r="L113" i="5" s="1"/>
  <c r="K112" i="5"/>
  <c r="L112" i="5" s="1"/>
  <c r="K111" i="5"/>
  <c r="L111" i="5" s="1"/>
  <c r="K110" i="5"/>
  <c r="L110" i="5" s="1"/>
  <c r="K109" i="5"/>
  <c r="L109" i="5" s="1"/>
  <c r="K108" i="5"/>
  <c r="L108" i="5" s="1"/>
  <c r="L107" i="5"/>
  <c r="K107" i="5"/>
  <c r="K106" i="5"/>
  <c r="L106" i="5" s="1"/>
  <c r="K105" i="5"/>
  <c r="L105" i="5" s="1"/>
  <c r="K104" i="5"/>
  <c r="L104" i="5" s="1"/>
  <c r="K100" i="5"/>
  <c r="L100" i="5" s="1"/>
  <c r="K99" i="5"/>
  <c r="L99" i="5" s="1"/>
  <c r="K98" i="5"/>
  <c r="L98" i="5" s="1"/>
  <c r="K97" i="5"/>
  <c r="L97" i="5" s="1"/>
  <c r="L96" i="5"/>
  <c r="K96" i="5"/>
  <c r="K95" i="5"/>
  <c r="L95" i="5" s="1"/>
  <c r="K94" i="5"/>
  <c r="L94" i="5" s="1"/>
  <c r="K93" i="5"/>
  <c r="L93" i="5" s="1"/>
  <c r="K92" i="5"/>
  <c r="L92" i="5" s="1"/>
  <c r="K91" i="5"/>
  <c r="L91" i="5" s="1"/>
  <c r="K90" i="5"/>
  <c r="L90" i="5" s="1"/>
  <c r="K89" i="5"/>
  <c r="L89" i="5" s="1"/>
  <c r="K88" i="5"/>
  <c r="L88" i="5" s="1"/>
  <c r="K87" i="5"/>
  <c r="L87" i="5" s="1"/>
  <c r="K86" i="5"/>
  <c r="L86" i="5" s="1"/>
  <c r="K85" i="5"/>
  <c r="L85" i="5" s="1"/>
  <c r="K84" i="5"/>
  <c r="L84" i="5" s="1"/>
  <c r="K83" i="5"/>
  <c r="L83" i="5" s="1"/>
  <c r="K82" i="5"/>
  <c r="L82" i="5" s="1"/>
  <c r="K81" i="5"/>
  <c r="L81" i="5" s="1"/>
  <c r="K78" i="5"/>
  <c r="L78" i="5" s="1"/>
  <c r="K77" i="5"/>
  <c r="L77" i="5" s="1"/>
  <c r="K76" i="5"/>
  <c r="L76" i="5" s="1"/>
  <c r="K75" i="5"/>
  <c r="L75" i="5" s="1"/>
  <c r="K74" i="5"/>
  <c r="L74" i="5" s="1"/>
  <c r="K73" i="5"/>
  <c r="L73" i="5" s="1"/>
  <c r="K72" i="5"/>
  <c r="L72" i="5" s="1"/>
  <c r="K71" i="5"/>
  <c r="L71" i="5" s="1"/>
  <c r="K70" i="5"/>
  <c r="L70" i="5" s="1"/>
  <c r="K69" i="5"/>
  <c r="L69" i="5" s="1"/>
  <c r="K68" i="5"/>
  <c r="L68" i="5" s="1"/>
  <c r="K67" i="5"/>
  <c r="L67" i="5" s="1"/>
  <c r="K66" i="5"/>
  <c r="L66" i="5" s="1"/>
  <c r="K65" i="5"/>
  <c r="L65" i="5" s="1"/>
  <c r="K32" i="6"/>
  <c r="L32" i="6" s="1"/>
  <c r="K31" i="6"/>
  <c r="L31" i="6" s="1"/>
  <c r="K30" i="6"/>
  <c r="L30" i="6" s="1"/>
  <c r="K29" i="6"/>
  <c r="L29" i="6" s="1"/>
  <c r="K28" i="6"/>
  <c r="L28" i="6" s="1"/>
  <c r="K27" i="6"/>
  <c r="L27" i="6" s="1"/>
  <c r="K26" i="6"/>
  <c r="L26" i="6" s="1"/>
  <c r="K25" i="6"/>
  <c r="L25" i="6" s="1"/>
  <c r="K24" i="6"/>
  <c r="L24" i="6" s="1"/>
  <c r="K11" i="6"/>
  <c r="L11" i="6" s="1"/>
  <c r="K12" i="6"/>
  <c r="L12" i="6"/>
  <c r="K13" i="6"/>
  <c r="L13" i="6" s="1"/>
  <c r="K14" i="6"/>
  <c r="L14" i="6" s="1"/>
  <c r="K15" i="6"/>
  <c r="L15" i="6" s="1"/>
  <c r="K16" i="6"/>
  <c r="L16" i="6"/>
  <c r="K17" i="6"/>
  <c r="L17" i="6" s="1"/>
  <c r="K18" i="6"/>
  <c r="L18" i="6" s="1"/>
  <c r="K19" i="6"/>
  <c r="L19" i="6" s="1"/>
  <c r="K20" i="6"/>
  <c r="L20" i="6"/>
  <c r="K21" i="6"/>
  <c r="L21" i="6" s="1"/>
  <c r="K62" i="5"/>
  <c r="L62" i="5" s="1"/>
  <c r="K61" i="5"/>
  <c r="L61" i="5" s="1"/>
  <c r="K60" i="5"/>
  <c r="L60" i="5" s="1"/>
  <c r="K59" i="5"/>
  <c r="L59" i="5" s="1"/>
  <c r="K58" i="5"/>
  <c r="L58" i="5" s="1"/>
  <c r="K57" i="5"/>
  <c r="L57" i="5" s="1"/>
  <c r="K56" i="5"/>
  <c r="L56" i="5" s="1"/>
  <c r="K55" i="5"/>
  <c r="L55" i="5" s="1"/>
  <c r="K54" i="5"/>
  <c r="L54" i="5" s="1"/>
  <c r="K53" i="5"/>
  <c r="L53" i="5" s="1"/>
  <c r="K52" i="5"/>
  <c r="L52" i="5" s="1"/>
  <c r="K51" i="5"/>
  <c r="L51" i="5" s="1"/>
  <c r="K50" i="5"/>
  <c r="L50" i="5" s="1"/>
  <c r="K49" i="5"/>
  <c r="L49" i="5" s="1"/>
  <c r="K48" i="5"/>
  <c r="L48" i="5" s="1"/>
  <c r="K47" i="5"/>
  <c r="L47" i="5" s="1"/>
  <c r="K46" i="5"/>
  <c r="L46" i="5" s="1"/>
  <c r="K45" i="5"/>
  <c r="L45" i="5" s="1"/>
  <c r="K41" i="5"/>
  <c r="L41" i="5" s="1"/>
  <c r="K40" i="5"/>
  <c r="L40" i="5" s="1"/>
  <c r="K38" i="5"/>
  <c r="L38" i="5" s="1"/>
  <c r="K35" i="6"/>
  <c r="K37" i="5"/>
  <c r="L37" i="5" s="1"/>
  <c r="K36" i="5"/>
  <c r="L36" i="5" s="1"/>
  <c r="K35" i="5"/>
  <c r="L35" i="5" s="1"/>
  <c r="K32" i="5"/>
  <c r="L32" i="5" s="1"/>
  <c r="K31" i="5"/>
  <c r="L31" i="5" s="1"/>
  <c r="K30" i="5"/>
  <c r="L30" i="5" s="1"/>
  <c r="K29" i="5"/>
  <c r="L29" i="5" s="1"/>
  <c r="K27" i="5"/>
  <c r="L27" i="5" s="1"/>
  <c r="K25" i="5"/>
  <c r="L25" i="5" s="1"/>
  <c r="K23" i="6"/>
  <c r="L23" i="6" s="1"/>
  <c r="K23" i="5"/>
  <c r="L23" i="5" s="1"/>
  <c r="K21" i="5"/>
  <c r="L21" i="5" s="1"/>
  <c r="K19" i="5"/>
  <c r="L19" i="5" s="1"/>
  <c r="K16" i="5"/>
  <c r="L16" i="5" s="1"/>
  <c r="K15" i="5"/>
  <c r="L15" i="5" s="1"/>
  <c r="K14" i="5"/>
  <c r="L14" i="5" s="1"/>
  <c r="K13" i="5"/>
  <c r="L13" i="5" s="1"/>
  <c r="K10" i="6"/>
  <c r="L10" i="6"/>
  <c r="K10" i="5"/>
  <c r="L10" i="5" s="1"/>
  <c r="K7" i="6"/>
  <c r="L7" i="6" s="1"/>
  <c r="K8" i="6"/>
  <c r="L8" i="6" s="1"/>
  <c r="K9" i="6"/>
  <c r="L9" i="6" s="1"/>
  <c r="K7" i="5"/>
  <c r="L7" i="5" s="1"/>
  <c r="K8" i="5"/>
  <c r="L8" i="5" s="1"/>
  <c r="K9" i="5"/>
  <c r="L9" i="5" s="1"/>
  <c r="K6" i="6"/>
  <c r="L6" i="6" s="1"/>
  <c r="K6" i="5"/>
  <c r="L6" i="5" s="1"/>
  <c r="M43" i="7"/>
  <c r="O43" i="7" s="1"/>
  <c r="P43" i="7" s="1"/>
  <c r="Q43" i="7" s="1"/>
  <c r="M42" i="7"/>
  <c r="O42" i="7" s="1"/>
  <c r="P42" i="7" s="1"/>
  <c r="Q42" i="7" s="1"/>
  <c r="M41" i="7"/>
  <c r="O41" i="7" s="1"/>
  <c r="P41" i="7" s="1"/>
  <c r="Q41" i="7" s="1"/>
  <c r="M40" i="7"/>
  <c r="O40" i="7" s="1"/>
  <c r="P40" i="7" s="1"/>
  <c r="Q40" i="7" s="1"/>
  <c r="M39" i="7"/>
  <c r="O39" i="7" s="1"/>
  <c r="P39" i="7" s="1"/>
  <c r="Q39" i="7" s="1"/>
  <c r="M38" i="7"/>
  <c r="O38" i="7" s="1"/>
  <c r="P38" i="7" s="1"/>
  <c r="Q38" i="7" s="1"/>
  <c r="M37" i="7"/>
  <c r="O37" i="7" s="1"/>
  <c r="P37" i="7" s="1"/>
  <c r="Q37" i="7" s="1"/>
  <c r="M36" i="7"/>
  <c r="O36" i="7" s="1"/>
  <c r="P36" i="7" s="1"/>
  <c r="Q36" i="7" s="1"/>
  <c r="M35" i="7"/>
  <c r="O35" i="7" s="1"/>
  <c r="P35" i="7" s="1"/>
  <c r="Q35" i="7" s="1"/>
  <c r="M34" i="7"/>
  <c r="O34" i="7" s="1"/>
  <c r="P34" i="7" s="1"/>
  <c r="Q34" i="7" s="1"/>
  <c r="M32" i="7"/>
  <c r="O32" i="7" s="1"/>
  <c r="P32" i="7" s="1"/>
  <c r="Q32" i="7" s="1"/>
  <c r="M31" i="7"/>
  <c r="O31" i="7" s="1"/>
  <c r="P31" i="7" s="1"/>
  <c r="Q31" i="7" s="1"/>
  <c r="M30" i="7"/>
  <c r="O30" i="7" s="1"/>
  <c r="P30" i="7" s="1"/>
  <c r="Q30" i="7" s="1"/>
  <c r="M29" i="7"/>
  <c r="O29" i="7" s="1"/>
  <c r="P29" i="7" s="1"/>
  <c r="Q29" i="7" s="1"/>
  <c r="M28" i="7"/>
  <c r="O28" i="7" s="1"/>
  <c r="P28" i="7" s="1"/>
  <c r="Q28" i="7" s="1"/>
  <c r="M27" i="7"/>
  <c r="O27" i="7" s="1"/>
  <c r="P27" i="7" s="1"/>
  <c r="Q27" i="7" s="1"/>
  <c r="M26" i="7"/>
  <c r="O26" i="7" s="1"/>
  <c r="P26" i="7" s="1"/>
  <c r="Q26" i="7" s="1"/>
  <c r="M25" i="7"/>
  <c r="O25" i="7" s="1"/>
  <c r="P25" i="7" s="1"/>
  <c r="Q25" i="7" s="1"/>
  <c r="M24" i="7"/>
  <c r="O24" i="7" s="1"/>
  <c r="P24" i="7" s="1"/>
  <c r="Q24" i="7" s="1"/>
  <c r="M23" i="7"/>
  <c r="O23" i="7" s="1"/>
  <c r="P23" i="7" s="1"/>
  <c r="Q23" i="7" s="1"/>
  <c r="M20" i="7"/>
  <c r="O20" i="7" s="1"/>
  <c r="P20" i="7" s="1"/>
  <c r="Q20" i="7" s="1"/>
  <c r="M19" i="7"/>
  <c r="O19" i="7" s="1"/>
  <c r="P19" i="7" s="1"/>
  <c r="Q19" i="7" s="1"/>
  <c r="M18" i="7"/>
  <c r="O18" i="7" s="1"/>
  <c r="P18" i="7" s="1"/>
  <c r="Q18" i="7" s="1"/>
  <c r="M17" i="7"/>
  <c r="O17" i="7" s="1"/>
  <c r="P17" i="7" s="1"/>
  <c r="Q17" i="7" s="1"/>
  <c r="M16" i="7"/>
  <c r="O16" i="7" s="1"/>
  <c r="P16" i="7" s="1"/>
  <c r="Q16" i="7" s="1"/>
  <c r="M15" i="7"/>
  <c r="O15" i="7" s="1"/>
  <c r="P15" i="7" s="1"/>
  <c r="Q15" i="7" s="1"/>
  <c r="M14" i="7"/>
  <c r="O14" i="7" s="1"/>
  <c r="P14" i="7" s="1"/>
  <c r="Q14" i="7" s="1"/>
  <c r="M13" i="7"/>
  <c r="O13" i="7" s="1"/>
  <c r="P13" i="7" s="1"/>
  <c r="Q13" i="7" s="1"/>
  <c r="M12" i="7"/>
  <c r="O12" i="7" s="1"/>
  <c r="P12" i="7" s="1"/>
  <c r="Q12" i="7" s="1"/>
  <c r="M11" i="7"/>
  <c r="O11" i="7" s="1"/>
  <c r="P11" i="7" s="1"/>
  <c r="Q11" i="7" s="1"/>
  <c r="M10" i="7"/>
  <c r="O10" i="7" s="1"/>
  <c r="P10" i="7" s="1"/>
  <c r="Q10" i="7" s="1"/>
  <c r="M9" i="7"/>
  <c r="O9" i="7" s="1"/>
  <c r="P9" i="7" s="1"/>
  <c r="Q9" i="7" s="1"/>
  <c r="M8" i="7"/>
  <c r="O8" i="7" s="1"/>
  <c r="P8" i="7" s="1"/>
  <c r="Q8" i="7" s="1"/>
  <c r="M7" i="7"/>
  <c r="O7" i="7" s="1"/>
  <c r="P7" i="7" s="1"/>
  <c r="Q7" i="7" s="1"/>
  <c r="M6" i="7"/>
  <c r="O6" i="7" s="1"/>
  <c r="P6" i="7" s="1"/>
  <c r="Q6" i="7" s="1"/>
  <c r="M5" i="7"/>
  <c r="O5" i="7" s="1"/>
  <c r="P5" i="7" s="1"/>
  <c r="Q5" i="7" s="1"/>
  <c r="M32" i="6"/>
  <c r="O32" i="6" s="1"/>
  <c r="P32" i="6" s="1"/>
  <c r="Q32" i="6" s="1"/>
  <c r="M31" i="6"/>
  <c r="O31" i="6" s="1"/>
  <c r="P31" i="6" s="1"/>
  <c r="Q31" i="6" s="1"/>
  <c r="M30" i="6"/>
  <c r="M29" i="6"/>
  <c r="O29" i="6" s="1"/>
  <c r="P29" i="6" s="1"/>
  <c r="Q29" i="6" s="1"/>
  <c r="M28" i="6"/>
  <c r="O28" i="6" s="1"/>
  <c r="P28" i="6" s="1"/>
  <c r="Q28" i="6" s="1"/>
  <c r="M27" i="6"/>
  <c r="M26" i="6"/>
  <c r="O26" i="6" s="1"/>
  <c r="P26" i="6" s="1"/>
  <c r="M25" i="6"/>
  <c r="O25" i="6" s="1"/>
  <c r="P25" i="6" s="1"/>
  <c r="M24" i="6"/>
  <c r="M23" i="6"/>
  <c r="M21" i="6"/>
  <c r="O21" i="6" s="1"/>
  <c r="P21" i="6" s="1"/>
  <c r="M20" i="6"/>
  <c r="O20" i="6" s="1"/>
  <c r="P20" i="6" s="1"/>
  <c r="Q20" i="6" s="1"/>
  <c r="M19" i="6"/>
  <c r="O19" i="6" s="1"/>
  <c r="P19" i="6" s="1"/>
  <c r="Q19" i="6" s="1"/>
  <c r="M18" i="6"/>
  <c r="O18" i="6" s="1"/>
  <c r="P18" i="6" s="1"/>
  <c r="M17" i="6"/>
  <c r="M16" i="6"/>
  <c r="O16" i="6" s="1"/>
  <c r="P16" i="6" s="1"/>
  <c r="Q16" i="6" s="1"/>
  <c r="M15" i="6"/>
  <c r="O15" i="6" s="1"/>
  <c r="P15" i="6" s="1"/>
  <c r="M14" i="6"/>
  <c r="M13" i="6"/>
  <c r="O13" i="6" s="1"/>
  <c r="P13" i="6" s="1"/>
  <c r="M12" i="6"/>
  <c r="O12" i="6" s="1"/>
  <c r="P12" i="6" s="1"/>
  <c r="Q12" i="6" s="1"/>
  <c r="M11" i="6"/>
  <c r="M10" i="6"/>
  <c r="M9" i="6"/>
  <c r="O9" i="6" s="1"/>
  <c r="P9" i="6" s="1"/>
  <c r="Q9" i="6" s="1"/>
  <c r="M8" i="6"/>
  <c r="O8" i="6" s="1"/>
  <c r="P8" i="6" s="1"/>
  <c r="Q8" i="6" s="1"/>
  <c r="M7" i="6"/>
  <c r="M6" i="6"/>
  <c r="M150" i="5"/>
  <c r="M149" i="5"/>
  <c r="O149" i="5" s="1"/>
  <c r="P149" i="5" s="1"/>
  <c r="Q149" i="5" s="1"/>
  <c r="M148" i="5"/>
  <c r="O148" i="5" s="1"/>
  <c r="P148" i="5" s="1"/>
  <c r="Q148" i="5" s="1"/>
  <c r="M147" i="5"/>
  <c r="M146" i="5"/>
  <c r="O146" i="5" s="1"/>
  <c r="P146" i="5" s="1"/>
  <c r="Q146" i="5" s="1"/>
  <c r="M145" i="5"/>
  <c r="O145" i="5" s="1"/>
  <c r="P145" i="5" s="1"/>
  <c r="Q145" i="5" s="1"/>
  <c r="M144" i="5"/>
  <c r="O144" i="5" s="1"/>
  <c r="P144" i="5" s="1"/>
  <c r="Q144" i="5" s="1"/>
  <c r="M143" i="5"/>
  <c r="M142" i="5"/>
  <c r="O142" i="5" s="1"/>
  <c r="P142" i="5" s="1"/>
  <c r="Q142" i="5" s="1"/>
  <c r="M141" i="5"/>
  <c r="O141" i="5" s="1"/>
  <c r="P141" i="5" s="1"/>
  <c r="Q141" i="5" s="1"/>
  <c r="M138" i="5"/>
  <c r="M137" i="5"/>
  <c r="O137" i="5" s="1"/>
  <c r="P137" i="5" s="1"/>
  <c r="Q137" i="5" s="1"/>
  <c r="M136" i="5"/>
  <c r="O136" i="5" s="1"/>
  <c r="P136" i="5" s="1"/>
  <c r="Q136" i="5" s="1"/>
  <c r="M135" i="5"/>
  <c r="O135" i="5" s="1"/>
  <c r="P135" i="5" s="1"/>
  <c r="Q135" i="5" s="1"/>
  <c r="M134" i="5"/>
  <c r="O134" i="5" s="1"/>
  <c r="P134" i="5" s="1"/>
  <c r="M133" i="5"/>
  <c r="M132" i="5"/>
  <c r="O132" i="5" s="1"/>
  <c r="P132" i="5" s="1"/>
  <c r="Q132" i="5" s="1"/>
  <c r="M131" i="5"/>
  <c r="O131" i="5" s="1"/>
  <c r="P131" i="5" s="1"/>
  <c r="Q131" i="5" s="1"/>
  <c r="M130" i="5"/>
  <c r="M129" i="5"/>
  <c r="O129" i="5" s="1"/>
  <c r="P129" i="5" s="1"/>
  <c r="Q129" i="5" s="1"/>
  <c r="M128" i="5"/>
  <c r="O128" i="5" s="1"/>
  <c r="P128" i="5" s="1"/>
  <c r="Q128" i="5" s="1"/>
  <c r="M127" i="5"/>
  <c r="O127" i="5" s="1"/>
  <c r="P127" i="5" s="1"/>
  <c r="Q127" i="5" s="1"/>
  <c r="M126" i="5"/>
  <c r="O126" i="5" s="1"/>
  <c r="P126" i="5" s="1"/>
  <c r="Q126" i="5" s="1"/>
  <c r="M125" i="5"/>
  <c r="M124" i="5"/>
  <c r="O124" i="5" s="1"/>
  <c r="M123" i="5"/>
  <c r="O123" i="5" s="1"/>
  <c r="P123" i="5" s="1"/>
  <c r="Q123" i="5" s="1"/>
  <c r="M122" i="5"/>
  <c r="M119" i="5"/>
  <c r="O119" i="5" s="1"/>
  <c r="P119" i="5" s="1"/>
  <c r="M118" i="5"/>
  <c r="O118" i="5" s="1"/>
  <c r="P118" i="5" s="1"/>
  <c r="M117" i="5"/>
  <c r="O117" i="5" s="1"/>
  <c r="P117" i="5" s="1"/>
  <c r="Q117" i="5" s="1"/>
  <c r="M116" i="5"/>
  <c r="O116" i="5" s="1"/>
  <c r="P116" i="5" s="1"/>
  <c r="M115" i="5"/>
  <c r="M114" i="5"/>
  <c r="O114" i="5" s="1"/>
  <c r="P114" i="5" s="1"/>
  <c r="Q114" i="5" s="1"/>
  <c r="M113" i="5"/>
  <c r="O113" i="5" s="1"/>
  <c r="P113" i="5" s="1"/>
  <c r="Q113" i="5" s="1"/>
  <c r="M112" i="5"/>
  <c r="O112" i="5" s="1"/>
  <c r="P112" i="5" s="1"/>
  <c r="Q112" i="5" s="1"/>
  <c r="M111" i="5"/>
  <c r="M110" i="5"/>
  <c r="O110" i="5" s="1"/>
  <c r="P110" i="5" s="1"/>
  <c r="Q110" i="5" s="1"/>
  <c r="M109" i="5"/>
  <c r="O109" i="5" s="1"/>
  <c r="P109" i="5" s="1"/>
  <c r="Q109" i="5" s="1"/>
  <c r="M108" i="5"/>
  <c r="M107" i="5"/>
  <c r="M106" i="5"/>
  <c r="O106" i="5" s="1"/>
  <c r="P106" i="5" s="1"/>
  <c r="M105" i="5"/>
  <c r="O105" i="5" s="1"/>
  <c r="P105" i="5" s="1"/>
  <c r="Q105" i="5" s="1"/>
  <c r="M104" i="5"/>
  <c r="O104" i="5" s="1"/>
  <c r="P104" i="5" s="1"/>
  <c r="Q104" i="5" s="1"/>
  <c r="M103" i="5"/>
  <c r="M100" i="5"/>
  <c r="O100" i="5" s="1"/>
  <c r="P100" i="5" s="1"/>
  <c r="M99" i="5"/>
  <c r="O99" i="5" s="1"/>
  <c r="P99" i="5" s="1"/>
  <c r="M98" i="5"/>
  <c r="M97" i="5"/>
  <c r="O97" i="5" s="1"/>
  <c r="P97" i="5" s="1"/>
  <c r="M96" i="5"/>
  <c r="O96" i="5" s="1"/>
  <c r="P96" i="5" s="1"/>
  <c r="Q96" i="5" s="1"/>
  <c r="M95" i="5"/>
  <c r="O95" i="5" s="1"/>
  <c r="P95" i="5" s="1"/>
  <c r="Q95" i="5" s="1"/>
  <c r="M94" i="5"/>
  <c r="O94" i="5" s="1"/>
  <c r="P94" i="5" s="1"/>
  <c r="M93" i="5"/>
  <c r="M92" i="5"/>
  <c r="O92" i="5" s="1"/>
  <c r="P92" i="5" s="1"/>
  <c r="Q92" i="5" s="1"/>
  <c r="M91" i="5"/>
  <c r="O91" i="5" s="1"/>
  <c r="P91" i="5" s="1"/>
  <c r="M90" i="5"/>
  <c r="O90" i="5" s="1"/>
  <c r="P90" i="5" s="1"/>
  <c r="M89" i="5"/>
  <c r="M88" i="5"/>
  <c r="O88" i="5" s="1"/>
  <c r="P88" i="5" s="1"/>
  <c r="M87" i="5"/>
  <c r="O87" i="5" s="1"/>
  <c r="P87" i="5" s="1"/>
  <c r="M86" i="5"/>
  <c r="M85" i="5"/>
  <c r="M84" i="5"/>
  <c r="O84" i="5" s="1"/>
  <c r="P84" i="5" s="1"/>
  <c r="M83" i="5"/>
  <c r="O83" i="5" s="1"/>
  <c r="P83" i="5" s="1"/>
  <c r="M82" i="5"/>
  <c r="M81" i="5"/>
  <c r="O81" i="5" s="1"/>
  <c r="P81" i="5" s="1"/>
  <c r="M78" i="5"/>
  <c r="O78" i="5" s="1"/>
  <c r="P78" i="5" s="1"/>
  <c r="M77" i="5"/>
  <c r="O77" i="5" s="1"/>
  <c r="P77" i="5" s="1"/>
  <c r="M76" i="5"/>
  <c r="O76" i="5" s="1"/>
  <c r="P76" i="5" s="1"/>
  <c r="M75" i="5"/>
  <c r="M74" i="5"/>
  <c r="O74" i="5" s="1"/>
  <c r="P74" i="5" s="1"/>
  <c r="M73" i="5"/>
  <c r="O73" i="5" s="1"/>
  <c r="P73" i="5" s="1"/>
  <c r="Q73" i="5" s="1"/>
  <c r="M72" i="5"/>
  <c r="O72" i="5" s="1"/>
  <c r="P72" i="5" s="1"/>
  <c r="Q72" i="5" s="1"/>
  <c r="M71" i="5"/>
  <c r="M70" i="5"/>
  <c r="O70" i="5" s="1"/>
  <c r="P70" i="5" s="1"/>
  <c r="Q70" i="5" s="1"/>
  <c r="M69" i="5"/>
  <c r="O69" i="5" s="1"/>
  <c r="P69" i="5" s="1"/>
  <c r="Q69" i="5" s="1"/>
  <c r="M68" i="5"/>
  <c r="M67" i="5"/>
  <c r="M66" i="5"/>
  <c r="O66" i="5" s="1"/>
  <c r="P66" i="5" s="1"/>
  <c r="Q66" i="5" s="1"/>
  <c r="M65" i="5"/>
  <c r="O65" i="5" s="1"/>
  <c r="P65" i="5" s="1"/>
  <c r="Q65" i="5" s="1"/>
  <c r="M62" i="5"/>
  <c r="M61" i="5"/>
  <c r="M60" i="5"/>
  <c r="M59" i="5"/>
  <c r="O59" i="5" s="1"/>
  <c r="P59" i="5" s="1"/>
  <c r="Q59" i="5" s="1"/>
  <c r="M58" i="5"/>
  <c r="O58" i="5" s="1"/>
  <c r="P58" i="5" s="1"/>
  <c r="M57" i="5"/>
  <c r="O57" i="5" s="1"/>
  <c r="P57" i="5" s="1"/>
  <c r="M56" i="5"/>
  <c r="O56" i="5" s="1"/>
  <c r="P56" i="5" s="1"/>
  <c r="M55" i="5"/>
  <c r="O55" i="5" s="1"/>
  <c r="P55" i="5" s="1"/>
  <c r="Q55" i="5" s="1"/>
  <c r="M54" i="5"/>
  <c r="O54" i="5" s="1"/>
  <c r="P54" i="5" s="1"/>
  <c r="M53" i="5"/>
  <c r="M52" i="5"/>
  <c r="O52" i="5" s="1"/>
  <c r="P52" i="5" s="1"/>
  <c r="Q52" i="5" s="1"/>
  <c r="M51" i="5"/>
  <c r="O51" i="5" s="1"/>
  <c r="P51" i="5" s="1"/>
  <c r="Q51" i="5" s="1"/>
  <c r="M50" i="5"/>
  <c r="M49" i="5"/>
  <c r="M48" i="5"/>
  <c r="O48" i="5" s="1"/>
  <c r="P48" i="5" s="1"/>
  <c r="Q48" i="5" s="1"/>
  <c r="M47" i="5"/>
  <c r="O47" i="5" s="1"/>
  <c r="P47" i="5" s="1"/>
  <c r="Q47" i="5" s="1"/>
  <c r="M46" i="5"/>
  <c r="M45" i="5"/>
  <c r="M41" i="5"/>
  <c r="O41" i="5" s="1"/>
  <c r="P41" i="5" s="1"/>
  <c r="M40" i="5"/>
  <c r="O40" i="5" s="1"/>
  <c r="P40" i="5" s="1"/>
  <c r="M39" i="5"/>
  <c r="O39" i="5" s="1"/>
  <c r="P39" i="5" s="1"/>
  <c r="M38" i="5"/>
  <c r="M37" i="5"/>
  <c r="O37" i="5" s="1"/>
  <c r="P37" i="5" s="1"/>
  <c r="Q37" i="5" s="1"/>
  <c r="M36" i="5"/>
  <c r="O36" i="5" s="1"/>
  <c r="P36" i="5" s="1"/>
  <c r="M35" i="5"/>
  <c r="M34" i="5"/>
  <c r="M33" i="5"/>
  <c r="M32" i="5"/>
  <c r="O32" i="5" s="1"/>
  <c r="P32" i="5" s="1"/>
  <c r="Q32" i="5" s="1"/>
  <c r="M31" i="5"/>
  <c r="O31" i="5" s="1"/>
  <c r="P31" i="5" s="1"/>
  <c r="M30" i="5"/>
  <c r="M29" i="5"/>
  <c r="O29" i="5" s="1"/>
  <c r="P29" i="5" s="1"/>
  <c r="Q29" i="5" s="1"/>
  <c r="M27" i="5"/>
  <c r="O27" i="5" s="1"/>
  <c r="P27" i="5" s="1"/>
  <c r="Q27" i="5" s="1"/>
  <c r="M26" i="5"/>
  <c r="M25" i="5"/>
  <c r="O25" i="5" s="1"/>
  <c r="P25" i="5" s="1"/>
  <c r="M24" i="5"/>
  <c r="O24" i="5" s="1"/>
  <c r="P24" i="5" s="1"/>
  <c r="M23" i="5"/>
  <c r="O23" i="5" s="1"/>
  <c r="P23" i="5" s="1"/>
  <c r="Q23" i="5" s="1"/>
  <c r="M22" i="5"/>
  <c r="O22" i="5" s="1"/>
  <c r="P22" i="5" s="1"/>
  <c r="M21" i="5"/>
  <c r="M20" i="5"/>
  <c r="M19" i="5"/>
  <c r="O19" i="5" s="1"/>
  <c r="P19" i="5" s="1"/>
  <c r="Q19" i="5" s="1"/>
  <c r="M16" i="5"/>
  <c r="O16" i="5" s="1"/>
  <c r="P16" i="5" s="1"/>
  <c r="M15" i="5"/>
  <c r="M14" i="5"/>
  <c r="O14" i="5" s="1"/>
  <c r="P14" i="5" s="1"/>
  <c r="Q14" i="5" s="1"/>
  <c r="M13" i="5"/>
  <c r="O13" i="5" s="1"/>
  <c r="P13" i="5" s="1"/>
  <c r="M10" i="5"/>
  <c r="O10" i="5" s="1"/>
  <c r="P10" i="5" s="1"/>
  <c r="Q10" i="5" s="1"/>
  <c r="M8" i="5"/>
  <c r="O8" i="5" s="1"/>
  <c r="P8" i="5" s="1"/>
  <c r="M6" i="5"/>
  <c r="O6" i="5" s="1"/>
  <c r="P6" i="5" s="1"/>
  <c r="Q15" i="6" l="1"/>
  <c r="Q14" i="6"/>
  <c r="Q38" i="5"/>
  <c r="Q36" i="5"/>
  <c r="Q30" i="6"/>
  <c r="Q27" i="6"/>
  <c r="Q26" i="6"/>
  <c r="Q25" i="6"/>
  <c r="Q18" i="6"/>
  <c r="Q125" i="5"/>
  <c r="Q41" i="5"/>
  <c r="Q143" i="5"/>
  <c r="Q134" i="5"/>
  <c r="Q122" i="5"/>
  <c r="Q99" i="5"/>
  <c r="Q94" i="5"/>
  <c r="Q91" i="5"/>
  <c r="Q88" i="5"/>
  <c r="Q87" i="5"/>
  <c r="Q83" i="5"/>
  <c r="Q81" i="5"/>
  <c r="Q45" i="5"/>
  <c r="Q78" i="5"/>
  <c r="Q77" i="5"/>
  <c r="Q76" i="5"/>
  <c r="Q74" i="5"/>
  <c r="Q71" i="5"/>
  <c r="Q67" i="5"/>
  <c r="Q62" i="5"/>
  <c r="Q61" i="5"/>
  <c r="Q57" i="5"/>
  <c r="Q56" i="5"/>
  <c r="Q53" i="5"/>
  <c r="Q49" i="5"/>
  <c r="Q40" i="5"/>
  <c r="Q25" i="5"/>
  <c r="Q13" i="6"/>
  <c r="Q21" i="6"/>
  <c r="Q17" i="6"/>
  <c r="Q16" i="5"/>
  <c r="Q13" i="5"/>
  <c r="Q15" i="5"/>
  <c r="Q111" i="5"/>
  <c r="Q24" i="5"/>
  <c r="Q84" i="5"/>
  <c r="Q100" i="5"/>
  <c r="Q106" i="5"/>
  <c r="Q118" i="5"/>
  <c r="Q46" i="5"/>
  <c r="Q86" i="5"/>
  <c r="Q8" i="5"/>
  <c r="Q97" i="5"/>
  <c r="Q119" i="5"/>
  <c r="Q18" i="5"/>
  <c r="Q26" i="5"/>
  <c r="Q31" i="5"/>
  <c r="Q54" i="5"/>
  <c r="Q58" i="5"/>
  <c r="Q90" i="5"/>
  <c r="Q116" i="5"/>
  <c r="Q89" i="5"/>
  <c r="Q133" i="5"/>
  <c r="Q147" i="5"/>
  <c r="Q75" i="5"/>
  <c r="Q115" i="5"/>
  <c r="P23" i="6"/>
  <c r="L35" i="6"/>
  <c r="P150" i="5"/>
  <c r="L39" i="5"/>
  <c r="Q39" i="5" s="1"/>
  <c r="P34" i="5"/>
  <c r="L34" i="5"/>
  <c r="P33" i="5"/>
  <c r="L33" i="5"/>
  <c r="L26" i="5"/>
  <c r="L24" i="5"/>
  <c r="L22" i="5"/>
  <c r="Q22" i="5" s="1"/>
  <c r="L20" i="5"/>
  <c r="Q20" i="5" s="1"/>
  <c r="L18" i="5"/>
  <c r="L17" i="5"/>
  <c r="Q17" i="5" s="1"/>
  <c r="H43" i="7"/>
  <c r="H42" i="7"/>
  <c r="H41" i="7"/>
  <c r="H40" i="7"/>
  <c r="H39" i="7"/>
  <c r="H38" i="7"/>
  <c r="H37" i="7"/>
  <c r="H36" i="7"/>
  <c r="H35" i="7"/>
  <c r="H34" i="7"/>
  <c r="H32" i="7"/>
  <c r="H31" i="7"/>
  <c r="H30" i="7"/>
  <c r="H29" i="7"/>
  <c r="H28" i="7"/>
  <c r="H27" i="7"/>
  <c r="H26" i="7"/>
  <c r="H25" i="7"/>
  <c r="H23" i="7"/>
  <c r="H20" i="7"/>
  <c r="H18" i="7"/>
  <c r="H16" i="7"/>
  <c r="H14" i="7"/>
  <c r="H13" i="7"/>
  <c r="H10" i="7"/>
  <c r="H9" i="7"/>
  <c r="H7" i="7"/>
  <c r="H6" i="7"/>
  <c r="H5" i="7"/>
  <c r="H32" i="6"/>
  <c r="H150" i="5"/>
  <c r="H148" i="5"/>
  <c r="H147" i="5"/>
  <c r="H146" i="5"/>
  <c r="H145" i="5"/>
  <c r="H144" i="5"/>
  <c r="H143" i="5"/>
  <c r="H142" i="5"/>
  <c r="H141" i="5"/>
  <c r="H138" i="5"/>
  <c r="H137" i="5"/>
  <c r="H136" i="5"/>
  <c r="H135" i="5"/>
  <c r="H134" i="5"/>
  <c r="H133" i="5"/>
  <c r="H132" i="5"/>
  <c r="H131" i="5"/>
  <c r="H128" i="5"/>
  <c r="H127" i="5"/>
  <c r="H125" i="5"/>
  <c r="H123" i="5"/>
  <c r="H122" i="5"/>
  <c r="H119" i="5"/>
  <c r="H118" i="5"/>
  <c r="H117" i="5"/>
  <c r="H116" i="5"/>
  <c r="H115" i="5"/>
  <c r="H114" i="5"/>
  <c r="H113" i="5"/>
  <c r="H112" i="5"/>
  <c r="H111" i="5"/>
  <c r="H110" i="5"/>
  <c r="H109" i="5"/>
  <c r="H108" i="5"/>
  <c r="H107" i="5"/>
  <c r="H106" i="5"/>
  <c r="H105" i="5"/>
  <c r="H104" i="5"/>
  <c r="H99" i="5"/>
  <c r="H100" i="5"/>
  <c r="H98" i="5"/>
  <c r="H97" i="5"/>
  <c r="H96" i="5"/>
  <c r="H94" i="5"/>
  <c r="H93" i="5"/>
  <c r="H92" i="5"/>
  <c r="H91" i="5"/>
  <c r="H89" i="5"/>
  <c r="H88" i="5"/>
  <c r="H87" i="5"/>
  <c r="H86" i="5"/>
  <c r="H85" i="5"/>
  <c r="H84" i="5"/>
  <c r="H83" i="5"/>
  <c r="H82" i="5"/>
  <c r="H81" i="5"/>
  <c r="H78" i="5"/>
  <c r="H77" i="5"/>
  <c r="H76" i="5"/>
  <c r="H75" i="5"/>
  <c r="H74" i="5"/>
  <c r="H73" i="5"/>
  <c r="H72" i="5"/>
  <c r="H71" i="5"/>
  <c r="H69" i="5"/>
  <c r="H67" i="5"/>
  <c r="H65" i="5"/>
  <c r="H62" i="5"/>
  <c r="H61" i="5"/>
  <c r="H59" i="5"/>
  <c r="H58" i="5"/>
  <c r="H57" i="5"/>
  <c r="H56" i="5"/>
  <c r="H54" i="5"/>
  <c r="H53" i="5"/>
  <c r="H52" i="5"/>
  <c r="H51" i="5"/>
  <c r="H49" i="5"/>
  <c r="H48" i="5"/>
  <c r="H47" i="5"/>
  <c r="H46" i="5"/>
  <c r="H45" i="5"/>
  <c r="H41" i="5"/>
  <c r="H40" i="5"/>
  <c r="H37" i="5"/>
  <c r="H36" i="5"/>
  <c r="H35" i="5"/>
  <c r="H32" i="5"/>
  <c r="H31" i="5"/>
  <c r="H30" i="5"/>
  <c r="H29" i="5"/>
  <c r="H27" i="5"/>
  <c r="H26" i="5"/>
  <c r="H25" i="5"/>
  <c r="H23" i="5"/>
  <c r="H21" i="5"/>
  <c r="H19" i="5"/>
  <c r="H16" i="5"/>
  <c r="H15" i="5"/>
  <c r="H14" i="5"/>
  <c r="H13" i="5"/>
  <c r="H10" i="5"/>
  <c r="H8" i="5"/>
  <c r="H31" i="6"/>
  <c r="H30" i="6"/>
  <c r="H29" i="6"/>
  <c r="H28" i="6"/>
  <c r="H27" i="6"/>
  <c r="H26" i="6"/>
  <c r="H25" i="6"/>
  <c r="H24" i="6"/>
  <c r="H7" i="6"/>
  <c r="H8" i="6"/>
  <c r="H9" i="6"/>
  <c r="H10" i="6"/>
  <c r="H11" i="6"/>
  <c r="H12" i="6"/>
  <c r="H13" i="6"/>
  <c r="H14" i="6"/>
  <c r="H15" i="6"/>
  <c r="H16" i="6"/>
  <c r="H17" i="6"/>
  <c r="H18" i="6"/>
  <c r="H19" i="6"/>
  <c r="H20" i="6"/>
  <c r="H6" i="6"/>
  <c r="H6" i="5"/>
  <c r="Q33" i="5" l="1"/>
  <c r="Q34" i="5"/>
  <c r="Q23" i="6"/>
  <c r="Q150" i="5"/>
  <c r="C12" i="10"/>
  <c r="L153" i="5"/>
  <c r="C11" i="10" s="1"/>
  <c r="L46" i="7"/>
  <c r="C13" i="10" s="1"/>
  <c r="P46" i="7"/>
  <c r="D13" i="10" s="1"/>
  <c r="P35" i="6"/>
  <c r="D12" i="10" s="1"/>
  <c r="P153" i="5"/>
  <c r="D11" i="10" s="1"/>
  <c r="Q6" i="5"/>
  <c r="H46" i="7"/>
  <c r="E13" i="10" l="1"/>
  <c r="Q46" i="7"/>
  <c r="E54" i="5" l="1"/>
  <c r="D21" i="6"/>
  <c r="H21" i="6" s="1"/>
  <c r="H35" i="6" s="1"/>
  <c r="E18" i="6"/>
  <c r="E17" i="6"/>
  <c r="E15" i="6"/>
  <c r="E14" i="6"/>
  <c r="E69" i="5"/>
  <c r="E65" i="5"/>
  <c r="E137" i="5" l="1"/>
  <c r="E31" i="5"/>
  <c r="E30" i="5"/>
  <c r="E29" i="5"/>
  <c r="E27" i="5"/>
  <c r="E25" i="5"/>
  <c r="E23" i="5"/>
  <c r="E21" i="5"/>
  <c r="E19" i="5"/>
  <c r="E12" i="10" l="1"/>
  <c r="Q35" i="6"/>
  <c r="D38" i="5"/>
  <c r="H38" i="5" s="1"/>
  <c r="H153" i="5" s="1"/>
  <c r="E13" i="5"/>
  <c r="E14" i="5"/>
  <c r="E41" i="5"/>
  <c r="E40" i="5"/>
  <c r="E136" i="5"/>
  <c r="E138" i="5"/>
  <c r="E134" i="5"/>
  <c r="E135" i="5"/>
  <c r="E119" i="5"/>
  <c r="E99" i="5"/>
  <c r="E10" i="5"/>
  <c r="E58" i="5"/>
  <c r="E86" i="5"/>
  <c r="E76" i="5"/>
  <c r="E93" i="5"/>
  <c r="E61" i="5"/>
  <c r="E57" i="5"/>
  <c r="E52" i="5"/>
  <c r="E45" i="5"/>
  <c r="E46" i="5"/>
  <c r="E47" i="5"/>
  <c r="E48" i="5"/>
  <c r="E8" i="5"/>
  <c r="E92" i="5"/>
  <c r="E91" i="5"/>
  <c r="E51" i="5"/>
  <c r="E118" i="5"/>
  <c r="E117" i="5"/>
  <c r="E116" i="5"/>
  <c r="E115" i="5"/>
  <c r="E114" i="5"/>
  <c r="E113" i="5"/>
  <c r="E112" i="5"/>
  <c r="E111" i="5"/>
  <c r="E110" i="5"/>
  <c r="E109" i="5"/>
  <c r="E108" i="5"/>
  <c r="E107" i="5"/>
  <c r="E106" i="5"/>
  <c r="E105" i="5"/>
  <c r="E104" i="5"/>
  <c r="E82" i="5"/>
  <c r="E88" i="5"/>
  <c r="E87" i="5"/>
  <c r="E85" i="5"/>
  <c r="E84" i="5"/>
  <c r="E83" i="5"/>
  <c r="E81" i="5"/>
  <c r="E77" i="5"/>
  <c r="E75" i="5"/>
  <c r="E74" i="5"/>
  <c r="E73" i="5"/>
  <c r="E72" i="5"/>
  <c r="E71" i="5"/>
  <c r="E56" i="5"/>
  <c r="E6" i="5"/>
  <c r="E100" i="5"/>
  <c r="E96" i="5"/>
  <c r="E94" i="5"/>
  <c r="E89" i="5"/>
  <c r="E78" i="5"/>
  <c r="E67" i="5"/>
  <c r="E62" i="5"/>
  <c r="E59" i="5"/>
  <c r="E53" i="5"/>
  <c r="E49" i="5"/>
  <c r="C14" i="10" l="1"/>
  <c r="C17" i="10" s="1"/>
  <c r="E17" i="10" l="1"/>
  <c r="C19" i="10"/>
  <c r="Q153" i="5"/>
  <c r="E11" i="10" l="1"/>
  <c r="E14" i="10" s="1"/>
  <c r="D14" i="10"/>
  <c r="D18" i="10" s="1"/>
  <c r="D19" i="10" l="1"/>
  <c r="E18" i="10"/>
  <c r="E19" i="10" s="1"/>
</calcChain>
</file>

<file path=xl/sharedStrings.xml><?xml version="1.0" encoding="utf-8"?>
<sst xmlns="http://schemas.openxmlformats.org/spreadsheetml/2006/main" count="541" uniqueCount="263">
  <si>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</si>
  <si>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</si>
  <si>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</si>
  <si>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</si>
  <si>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</si>
  <si>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</si>
  <si>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</si>
  <si>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</si>
  <si>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</si>
  <si>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</si>
  <si>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</si>
  <si>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</si>
  <si>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</si>
  <si>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</si>
  <si>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</si>
  <si>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</si>
  <si>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Installation Unit Rate</t>
  </si>
  <si>
    <t>Total Cost</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</si>
  <si>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</si>
  <si>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</si>
  <si>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</si>
  <si>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</si>
  <si>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</si>
  <si>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</si>
  <si>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</si>
  <si>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</si>
  <si>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</si>
  <si>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</si>
  <si>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</si>
  <si>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</si>
  <si>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</si>
  <si>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</si>
  <si>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</si>
  <si>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</si>
  <si>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</si>
  <si>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</si>
  <si>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</si>
  <si>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</si>
  <si>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</si>
  <si>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</si>
  <si>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</si>
  <si>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</si>
  <si>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</si>
  <si>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</si>
  <si>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</si>
  <si>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</si>
  <si>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</si>
  <si>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</si>
  <si>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</si>
  <si>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</si>
  <si>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</si>
  <si>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</si>
  <si>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</si>
  <si>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</si>
  <si>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</si>
  <si>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</si>
  <si>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</si>
  <si>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</si>
  <si>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</si>
  <si>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</si>
  <si>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</si>
  <si>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</si>
  <si>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</si>
  <si>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</si>
  <si>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</si>
  <si>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</si>
  <si>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</si>
  <si>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</si>
  <si>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</si>
  <si>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</si>
  <si>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</si>
  <si>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</si>
  <si>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</si>
  <si>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</si>
  <si>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</si>
  <si>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</si>
  <si>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</si>
  <si>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</si>
  <si>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</si>
  <si>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</si>
  <si>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</si>
  <si>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</si>
  <si>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</si>
  <si>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</si>
  <si>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</si>
  <si>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</si>
  <si>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</si>
  <si>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</si>
  <si>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</si>
  <si>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</si>
  <si>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</si>
  <si>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</si>
  <si>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</si>
  <si>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</si>
  <si>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</si>
  <si>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</si>
  <si>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</si>
  <si>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</si>
  <si>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</si>
  <si>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</si>
  <si>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</si>
  <si>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</si>
  <si>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</si>
  <si>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</si>
  <si>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</si>
  <si>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</si>
  <si>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</si>
  <si>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</si>
  <si>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</si>
  <si>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</si>
  <si>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</si>
  <si>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</si>
  <si>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</si>
  <si>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</si>
  <si>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</si>
  <si>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</si>
  <si>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</si>
  <si>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</si>
  <si>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</si>
  <si>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</si>
  <si>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</si>
  <si>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</si>
  <si>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</si>
  <si>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</si>
  <si>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</si>
  <si>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</si>
  <si>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</si>
  <si>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</si>
  <si>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</si>
  <si>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</si>
  <si>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</si>
  <si>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</si>
  <si>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</si>
  <si>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</si>
  <si>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</si>
  <si>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</si>
  <si>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</si>
  <si>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</si>
  <si>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</si>
  <si>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</si>
  <si>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</si>
  <si>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</si>
  <si>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</si>
  <si>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</si>
  <si>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</si>
  <si>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</si>
  <si>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</si>
  <si>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</si>
  <si>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</si>
  <si>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</si>
  <si>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</si>
  <si>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</si>
  <si>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</si>
  <si>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</si>
  <si>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</si>
  <si>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</si>
  <si>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</si>
  <si>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</si>
  <si>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</si>
  <si>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</si>
  <si>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</si>
  <si>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</si>
  <si>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</si>
  <si>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</si>
  <si>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</si>
  <si>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</si>
  <si>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</si>
  <si>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</si>
  <si>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</si>
  <si>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</si>
  <si>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</si>
  <si>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</si>
  <si>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</si>
  <si>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</si>
  <si>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</si>
  <si>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</si>
  <si>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</si>
  <si>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</si>
  <si>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</si>
  <si>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</si>
  <si>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</si>
  <si>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</si>
  <si>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</si>
  <si>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</si>
  <si>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</si>
  <si>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</si>
  <si>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</si>
  <si>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</si>
  <si>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</si>
  <si>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</si>
  <si>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</si>
  <si>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</si>
  <si>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</si>
  <si>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</si>
  <si>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</si>
  <si>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</si>
  <si>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</si>
  <si>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</si>
  <si>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</si>
  <si>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</si>
  <si>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</si>
  <si>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</si>
  <si>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</si>
  <si>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</si>
  <si>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</si>
  <si>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</si>
  <si>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</si>
  <si>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</si>
  <si>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</si>
  <si>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</si>
  <si>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</si>
  <si>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</si>
  <si>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</si>
  <si>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</si>
  <si>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</si>
  <si>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</si>
  <si>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</si>
  <si>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</si>
  <si>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</si>
  <si>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</si>
  <si>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</si>
  <si>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</si>
  <si>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</si>
  <si>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</si>
  <si>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</si>
  <si>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</si>
  <si>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</si>
  <si>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</si>
  <si>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</si>
  <si>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</si>
  <si>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</si>
  <si>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</si>
  <si>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</si>
  <si>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</si>
  <si>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</si>
  <si>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</si>
  <si>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</si>
  <si>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</si>
  <si>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</si>
  <si>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</si>
  <si>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</si>
  <si>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GSK OFFICE AT DOLMEN SKY TOWER, KARACHI</t>
  </si>
  <si>
    <t>Fire Works</t>
  </si>
  <si>
    <t>Plumbing Works</t>
  </si>
  <si>
    <t>Supply Amount</t>
  </si>
  <si>
    <t>Installation Amount</t>
  </si>
  <si>
    <t>Total</t>
  </si>
  <si>
    <t>Grand Total Inclusive of Tax (in PKR):</t>
  </si>
  <si>
    <t xml:space="preserve">Submittals, samples, shop drawings, inspections, operation and maintenance manuals complete in all respect as required </t>
  </si>
  <si>
    <t>M/S MY INTERIORS</t>
  </si>
  <si>
    <t>18% GST on Supply (in PKR):</t>
  </si>
  <si>
    <t>15% SST on Installation (in PKR):</t>
  </si>
  <si>
    <t>BILL OF QUANTITIES</t>
  </si>
  <si>
    <t>Amount</t>
  </si>
  <si>
    <t>LABOUR</t>
  </si>
  <si>
    <t>MATERIAL</t>
  </si>
  <si>
    <t>Prv Qty</t>
  </si>
  <si>
    <t>Current Qty</t>
  </si>
  <si>
    <t>Total Qty</t>
  </si>
  <si>
    <t>RUNNING BILL NO 2</t>
  </si>
  <si>
    <t>Variation for FCU &amp; WCPU (Captive aire)</t>
  </si>
  <si>
    <t>Variation for FCU &amp; WCPU (Sabro)</t>
  </si>
  <si>
    <t>Grand Total Amount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</si>
</sst>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8">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sz val="10"/>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
      <b/>
      <sz val="18"/>
      <name val="Calibri"/>
      <family val="2"/>
      <scheme val="minor"/>
    </font>
    <font>
      <b/>
      <sz val="20"/>
      <name val="Calibri"/>
      <family val="2"/>
      <scheme val="minor"/>
    </font>
    <font>
      <b/>
      <sz val="14"/>
      <color theme="1"/>
      <name val="Calibri"/>
      <family val="2"/>
      <scheme val="minor"/>
    </font>
    <font>
      <sz val="14"/>
      <color theme="1"/>
      <name val="Calibri"/>
      <family val="2"/>
      <scheme val="minor"/>
    </font>
    <font>
      <b/>
      <sz val="13"/>
      <name val="Calibri"/>
      <family val="2"/>
      <scheme val="minor"/>
    </font>
    <font>
      <b/>
      <u/>
      <sz val="12"/>
      <color theme="1"/>
      <name val="Calibri"/>
      <family val="2"/>
      <scheme val="minor"/>
    </font>
    <font>
      <sz val="12"/>
      <name val="Calibri"/>
      <family val="2"/>
    </font>
    <font>
      <sz val="12"/>
      <color theme="1"/>
      <name val="Calibri"/>
      <family val="2"/>
    </font>
    <font>
      <sz val="14"/>
      <name val="Calibri"/>
      <family val="2"/>
    </font>
    <font>
      <i/>
      <sz val="14"/>
      <color theme="1"/>
      <name val="Calibri"/>
      <family val="2"/>
    </font>
    <font>
      <sz val="14"/>
      <color theme="1"/>
      <name val="Calibri"/>
      <family val="2"/>
    </font>
    <font>
      <sz val="14"/>
      <name val="Garamond"/>
      <family val="1"/>
    </font>
  </fonts>
  <fills count="70">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
      <patternFill patternType="solid">
        <fgColor theme="0" tint="-0.34998626667073579"/>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5" fillId="0" borderId="0" applyProtection="0">
      <alignment horizontal="justify" vertical="top" wrapText="1"/>
    </xf>
    <xf numFmtId="0" fontId="7" fillId="0" borderId="0"/>
    <xf numFmtId="0" fontId="17" fillId="12" borderId="0" applyNumberFormat="0" applyBorder="0" applyAlignment="0" applyProtection="0"/>
    <xf numFmtId="0" fontId="45" fillId="3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45" fillId="40"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45" fillId="41"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45" fillId="4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45" fillId="4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5" fillId="44"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43" fillId="15" borderId="0" applyNumberFormat="0" applyBorder="0" applyAlignment="0" applyProtection="0">
      <alignment vertical="center"/>
    </xf>
    <xf numFmtId="0" fontId="43" fillId="12" borderId="0" applyNumberFormat="0" applyBorder="0" applyAlignment="0" applyProtection="0">
      <alignment vertical="center"/>
    </xf>
    <xf numFmtId="0" fontId="43" fillId="19" borderId="0" applyNumberFormat="0" applyBorder="0" applyAlignment="0" applyProtection="0">
      <alignment vertical="center"/>
    </xf>
    <xf numFmtId="0" fontId="43" fillId="17" borderId="0" applyNumberFormat="0" applyBorder="0" applyAlignment="0" applyProtection="0">
      <alignment vertical="center"/>
    </xf>
    <xf numFmtId="0" fontId="17" fillId="20" borderId="0" applyNumberFormat="0" applyBorder="0" applyAlignment="0" applyProtection="0"/>
    <xf numFmtId="0" fontId="45" fillId="45"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45" fillId="4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45" fillId="47"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6" borderId="0" applyNumberFormat="0" applyBorder="0" applyAlignment="0" applyProtection="0"/>
    <xf numFmtId="0" fontId="45" fillId="48"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45" fillId="4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5" borderId="0" applyNumberFormat="0" applyBorder="0" applyAlignment="0" applyProtection="0"/>
    <xf numFmtId="0" fontId="45" fillId="50"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43" fillId="19" borderId="0" applyNumberFormat="0" applyBorder="0" applyAlignment="0" applyProtection="0">
      <alignment vertical="center"/>
    </xf>
    <xf numFmtId="0" fontId="43" fillId="22" borderId="0" applyNumberFormat="0" applyBorder="0" applyAlignment="0" applyProtection="0">
      <alignment vertical="center"/>
    </xf>
    <xf numFmtId="0" fontId="43" fillId="24" borderId="0" applyNumberFormat="0" applyBorder="0" applyAlignment="0" applyProtection="0">
      <alignment vertical="center"/>
    </xf>
    <xf numFmtId="0" fontId="43" fillId="21" borderId="0" applyNumberFormat="0" applyBorder="0" applyAlignment="0" applyProtection="0">
      <alignment vertical="center"/>
    </xf>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18" fillId="26" borderId="0" applyNumberFormat="0" applyBorder="0" applyAlignment="0" applyProtection="0"/>
    <xf numFmtId="0" fontId="46" fillId="51"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8" fillId="22" borderId="0" applyNumberFormat="0" applyBorder="0" applyAlignment="0" applyProtection="0"/>
    <xf numFmtId="0" fontId="46" fillId="5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6" fillId="5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8" borderId="0" applyNumberFormat="0" applyBorder="0" applyAlignment="0" applyProtection="0"/>
    <xf numFmtId="0" fontId="46" fillId="5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55"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9" borderId="0" applyNumberFormat="0" applyBorder="0" applyAlignment="0" applyProtection="0"/>
    <xf numFmtId="0" fontId="46" fillId="56"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44" fillId="27" borderId="0" applyNumberFormat="0" applyBorder="0" applyAlignment="0" applyProtection="0">
      <alignment vertical="center"/>
    </xf>
    <xf numFmtId="0" fontId="44" fillId="22" borderId="0" applyNumberFormat="0" applyBorder="0" applyAlignment="0" applyProtection="0">
      <alignment vertical="center"/>
    </xf>
    <xf numFmtId="0" fontId="44" fillId="24" borderId="0" applyNumberFormat="0" applyBorder="0" applyAlignment="0" applyProtection="0">
      <alignment vertical="center"/>
    </xf>
    <xf numFmtId="0" fontId="44" fillId="21" borderId="0" applyNumberFormat="0" applyBorder="0" applyAlignment="0" applyProtection="0">
      <alignment vertical="center"/>
    </xf>
    <xf numFmtId="0" fontId="44" fillId="27" borderId="0" applyNumberFormat="0" applyBorder="0" applyAlignment="0" applyProtection="0">
      <alignment vertical="center"/>
    </xf>
    <xf numFmtId="0" fontId="44" fillId="18" borderId="0" applyNumberFormat="0" applyBorder="0" applyAlignment="0" applyProtection="0">
      <alignment vertical="center"/>
    </xf>
    <xf numFmtId="0" fontId="18" fillId="30" borderId="0" applyNumberFormat="0" applyBorder="0" applyAlignment="0" applyProtection="0"/>
    <xf numFmtId="0" fontId="46" fillId="57" borderId="0" applyNumberFormat="0" applyBorder="0" applyAlignment="0" applyProtection="0"/>
    <xf numFmtId="0" fontId="18" fillId="30"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6" fillId="5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46" fillId="59"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28" borderId="0" applyNumberFormat="0" applyBorder="0" applyAlignment="0" applyProtection="0"/>
    <xf numFmtId="0" fontId="46" fillId="60"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61"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3" borderId="0" applyNumberFormat="0" applyBorder="0" applyAlignment="0" applyProtection="0"/>
    <xf numFmtId="0" fontId="46" fillId="62"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33" fillId="0" borderId="0">
      <alignment horizontal="center" wrapText="1"/>
      <protection locked="0"/>
    </xf>
    <xf numFmtId="0" fontId="19" fillId="13" borderId="0" applyNumberFormat="0" applyBorder="0" applyAlignment="0" applyProtection="0"/>
    <xf numFmtId="0" fontId="47" fillId="6"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169" fontId="7" fillId="0" borderId="0" applyFill="0" applyBorder="0" applyAlignment="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1" fillId="34" borderId="8" applyNumberFormat="0" applyAlignment="0" applyProtection="0"/>
    <xf numFmtId="0" fontId="49" fillId="10" borderId="5" applyNumberFormat="0" applyAlignment="0" applyProtection="0"/>
    <xf numFmtId="0" fontId="21" fillId="34" borderId="8" applyNumberFormat="0" applyAlignment="0" applyProtection="0"/>
    <xf numFmtId="0" fontId="21" fillId="34" borderId="8"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5"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7" fillId="0" borderId="0" applyFont="0" applyFill="0" applyBorder="0" applyAlignment="0" applyProtection="0"/>
    <xf numFmtId="165" fontId="15"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32"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5" fillId="0" borderId="0" applyNumberFormat="0" applyAlignment="0">
      <alignment horizontal="left"/>
    </xf>
    <xf numFmtId="0" fontId="36" fillId="0" borderId="0" applyNumberFormat="0" applyAlignment="0"/>
    <xf numFmtId="0" fontId="7" fillId="0" borderId="0" applyFont="0" applyFill="0" applyBorder="0" applyAlignment="0" applyProtection="0"/>
    <xf numFmtId="0" fontId="37" fillId="0" borderId="0" applyNumberFormat="0" applyAlignment="0">
      <alignment horizontal="left"/>
    </xf>
    <xf numFmtId="0" fontId="22"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alignment horizontal="justify" vertical="top" wrapText="1"/>
    </xf>
    <xf numFmtId="0" fontId="23" fillId="14" borderId="0" applyNumberFormat="0" applyBorder="0" applyAlignment="0" applyProtection="0"/>
    <xf numFmtId="0" fontId="52" fillId="5"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38" fontId="38" fillId="35" borderId="0" applyNumberFormat="0" applyBorder="0" applyAlignment="0" applyProtection="0"/>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24" fillId="0" borderId="11" applyNumberFormat="0" applyFill="0" applyAlignment="0" applyProtection="0"/>
    <xf numFmtId="0" fontId="53" fillId="0" borderId="15"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0" borderId="12" applyNumberFormat="0" applyFill="0" applyAlignment="0" applyProtection="0"/>
    <xf numFmtId="0" fontId="54" fillId="0" borderId="16" applyNumberFormat="0" applyFill="0" applyAlignment="0" applyProtection="0"/>
    <xf numFmtId="0" fontId="25" fillId="0" borderId="12" applyNumberFormat="0" applyFill="0" applyAlignment="0" applyProtection="0"/>
    <xf numFmtId="0" fontId="25" fillId="0" borderId="12"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0" applyNumberFormat="0" applyFill="0" applyBorder="0" applyAlignment="0" applyProtection="0"/>
    <xf numFmtId="0" fontId="5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horizontal="justify" vertical="top" wrapText="1"/>
    </xf>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170" fontId="7" fillId="37" borderId="0"/>
    <xf numFmtId="0" fontId="28" fillId="0" borderId="14" applyNumberFormat="0" applyFill="0" applyAlignment="0" applyProtection="0"/>
    <xf numFmtId="0" fontId="59" fillId="0" borderId="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70" fontId="7" fillId="38"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0" fillId="0" borderId="0" applyNumberFormat="0">
      <alignment horizontal="right"/>
    </xf>
    <xf numFmtId="0" fontId="60" fillId="7" borderId="0" applyNumberFormat="0" applyBorder="0" applyAlignment="0" applyProtection="0"/>
    <xf numFmtId="0" fontId="29" fillId="24"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7" borderId="0" applyNumberFormat="0" applyBorder="0" applyAlignment="0" applyProtection="0"/>
    <xf numFmtId="0" fontId="61" fillId="7"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171" fontId="41" fillId="0" borderId="0"/>
    <xf numFmtId="0" fontId="7" fillId="0" borderId="0"/>
    <xf numFmtId="0" fontId="31" fillId="0" borderId="0"/>
    <xf numFmtId="0" fontId="7"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31" fillId="0" borderId="0"/>
    <xf numFmtId="0" fontId="31"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31" fillId="0" borderId="0"/>
    <xf numFmtId="0" fontId="31" fillId="0" borderId="0"/>
    <xf numFmtId="0" fontId="7" fillId="0" borderId="0"/>
    <xf numFmtId="0" fontId="31" fillId="0" borderId="0"/>
    <xf numFmtId="0" fontId="7" fillId="0" borderId="0"/>
    <xf numFmtId="0" fontId="31"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15" fillId="0" borderId="0" applyProtection="0">
      <alignment horizontal="justify" vertical="top" wrapText="1"/>
    </xf>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4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7" fillId="0" borderId="0"/>
    <xf numFmtId="0" fontId="30" fillId="0" borderId="0"/>
    <xf numFmtId="1" fontId="31" fillId="0" borderId="0"/>
    <xf numFmtId="1" fontId="31"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2" fillId="0" borderId="0"/>
    <xf numFmtId="0" fontId="2"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1" fillId="0" borderId="0"/>
    <xf numFmtId="0" fontId="7" fillId="0" borderId="0"/>
    <xf numFmtId="1" fontId="31" fillId="0" borderId="0"/>
    <xf numFmtId="0" fontId="31" fillId="0" borderId="0"/>
    <xf numFmtId="0" fontId="15"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15" fillId="0" borderId="0" applyProtection="0">
      <alignment horizontal="justify" vertical="top" wrapText="1"/>
    </xf>
    <xf numFmtId="0" fontId="7" fillId="0" borderId="0"/>
    <xf numFmtId="1" fontId="31" fillId="0" borderId="0"/>
    <xf numFmtId="0" fontId="31" fillId="0" borderId="0"/>
    <xf numFmtId="1" fontId="31" fillId="0" borderId="0"/>
    <xf numFmtId="0" fontId="31" fillId="0" borderId="0"/>
    <xf numFmtId="1"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1" fontId="31"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1" fontId="31" fillId="0" borderId="0"/>
    <xf numFmtId="0" fontId="7" fillId="0" borderId="0"/>
    <xf numFmtId="1" fontId="31" fillId="0" borderId="0"/>
    <xf numFmtId="0" fontId="7" fillId="0" borderId="0"/>
    <xf numFmtId="1" fontId="31" fillId="0" borderId="0"/>
    <xf numFmtId="1" fontId="31" fillId="0" borderId="0"/>
    <xf numFmtId="0" fontId="7" fillId="0" borderId="0"/>
    <xf numFmtId="1" fontId="31" fillId="0" borderId="0"/>
    <xf numFmtId="1" fontId="31" fillId="0" borderId="0"/>
    <xf numFmtId="0" fontId="2" fillId="0" borderId="0"/>
    <xf numFmtId="1" fontId="31"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1"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165" fontId="15"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14" fontId="33" fillId="0" borderId="0">
      <alignment horizontal="center" wrapText="1"/>
      <protection locked="0"/>
    </xf>
    <xf numFmtId="10" fontId="7" fillId="0" borderId="0" applyFont="0" applyFill="0" applyBorder="0" applyAlignment="0" applyProtection="0"/>
    <xf numFmtId="176" fontId="67" fillId="0" borderId="0"/>
    <xf numFmtId="0" fontId="34" fillId="0" borderId="0" applyNumberFormat="0" applyFont="0" applyFill="0" applyBorder="0" applyAlignment="0" applyProtection="0">
      <alignment horizontal="left"/>
    </xf>
    <xf numFmtId="177" fontId="68" fillId="0" borderId="0" applyNumberFormat="0" applyFill="0" applyBorder="0" applyAlignment="0" applyProtection="0">
      <alignment horizontal="left"/>
    </xf>
    <xf numFmtId="40" fontId="69" fillId="0" borderId="0" applyBorder="0">
      <alignment horizontal="right"/>
    </xf>
    <xf numFmtId="0" fontId="64" fillId="0" borderId="0" applyNumberFormat="0" applyFill="0" applyBorder="0" applyAlignment="0" applyProtection="0"/>
    <xf numFmtId="0" fontId="65" fillId="0" borderId="20" applyNumberFormat="0" applyFill="0" applyAlignment="0" applyProtection="0"/>
    <xf numFmtId="0" fontId="66" fillId="0" borderId="0" applyNumberFormat="0" applyFill="0" applyBorder="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1" fillId="0" borderId="0"/>
    <xf numFmtId="0" fontId="7" fillId="0" borderId="0"/>
    <xf numFmtId="0" fontId="7" fillId="0" borderId="0"/>
    <xf numFmtId="0" fontId="7" fillId="0" borderId="0"/>
    <xf numFmtId="0" fontId="7" fillId="0" borderId="0"/>
    <xf numFmtId="0" fontId="7" fillId="0" borderId="0"/>
    <xf numFmtId="1" fontId="31" fillId="0" borderId="0"/>
    <xf numFmtId="0" fontId="31" fillId="0" borderId="0"/>
    <xf numFmtId="0" fontId="31" fillId="0" borderId="0"/>
    <xf numFmtId="1" fontId="31" fillId="0" borderId="0"/>
    <xf numFmtId="0" fontId="31" fillId="0" borderId="0"/>
    <xf numFmtId="1" fontId="31" fillId="0" borderId="0"/>
    <xf numFmtId="0" fontId="31" fillId="0" borderId="0"/>
    <xf numFmtId="0" fontId="7" fillId="0" borderId="0"/>
    <xf numFmtId="0" fontId="31" fillId="0" borderId="0"/>
    <xf numFmtId="0" fontId="31" fillId="0" borderId="0"/>
    <xf numFmtId="0" fontId="31"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2" fillId="0" borderId="0" applyNumberFormat="0" applyFill="0" applyBorder="0" applyAlignment="0" applyProtection="0"/>
    <xf numFmtId="0" fontId="73" fillId="0" borderId="22" applyNumberFormat="0" applyFill="0" applyAlignment="0" applyProtection="0"/>
    <xf numFmtId="0" fontId="7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89" fillId="19" borderId="19" applyNumberFormat="0" applyAlignment="0" applyProtection="0">
      <alignment vertical="center"/>
    </xf>
    <xf numFmtId="0" fontId="86" fillId="0" borderId="26" applyNumberFormat="0" applyFill="0" applyAlignment="0" applyProtection="0">
      <alignment vertical="center"/>
    </xf>
    <xf numFmtId="0" fontId="84" fillId="0" borderId="0" applyNumberFormat="0" applyFill="0" applyBorder="0" applyAlignment="0" applyProtection="0">
      <alignment vertical="center"/>
    </xf>
    <xf numFmtId="0" fontId="81" fillId="0" borderId="14" applyNumberFormat="0" applyFill="0" applyAlignment="0" applyProtection="0">
      <alignment vertical="center"/>
    </xf>
    <xf numFmtId="0" fontId="75" fillId="0" borderId="0" applyNumberFormat="0" applyFill="0" applyBorder="0" applyAlignment="0" applyProtection="0">
      <alignment vertical="center"/>
    </xf>
    <xf numFmtId="0" fontId="44" fillId="33" borderId="0" applyNumberFormat="0" applyBorder="0" applyAlignment="0" applyProtection="0">
      <alignment vertical="center"/>
    </xf>
    <xf numFmtId="0" fontId="44" fillId="31" borderId="0" applyNumberFormat="0" applyBorder="0" applyAlignment="0" applyProtection="0">
      <alignment vertical="center"/>
    </xf>
    <xf numFmtId="0" fontId="44" fillId="27"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65" fillId="0" borderId="20" applyNumberFormat="0" applyFill="0" applyAlignment="0" applyProtection="0"/>
    <xf numFmtId="0" fontId="2" fillId="0" borderId="0"/>
    <xf numFmtId="0" fontId="87" fillId="0" borderId="24" applyNumberFormat="0" applyFill="0" applyAlignment="0" applyProtection="0">
      <alignment vertical="center"/>
    </xf>
    <xf numFmtId="0" fontId="88" fillId="14" borderId="0" applyNumberFormat="0" applyBorder="0" applyAlignment="0" applyProtection="0">
      <alignment vertical="center"/>
    </xf>
    <xf numFmtId="0" fontId="87" fillId="0" borderId="0" applyNumberFormat="0" applyFill="0" applyBorder="0" applyAlignment="0" applyProtection="0">
      <alignment vertical="center"/>
    </xf>
    <xf numFmtId="0" fontId="85" fillId="0" borderId="23" applyNumberFormat="0" applyFill="0" applyAlignment="0" applyProtection="0">
      <alignment vertical="center"/>
    </xf>
    <xf numFmtId="0" fontId="83" fillId="18" borderId="7" applyNumberFormat="0" applyAlignment="0" applyProtection="0">
      <alignment vertical="center"/>
    </xf>
    <xf numFmtId="0" fontId="82" fillId="0" borderId="25" applyNumberFormat="0" applyFill="0" applyAlignment="0" applyProtection="0">
      <alignment vertical="center"/>
    </xf>
    <xf numFmtId="0" fontId="80" fillId="34" borderId="8" applyNumberFormat="0" applyAlignment="0" applyProtection="0">
      <alignment vertical="center"/>
    </xf>
    <xf numFmtId="0" fontId="79" fillId="0" borderId="0" applyNumberFormat="0" applyFill="0" applyBorder="0" applyAlignment="0" applyProtection="0">
      <alignment vertical="center"/>
    </xf>
    <xf numFmtId="0" fontId="78" fillId="24" borderId="0" applyNumberFormat="0" applyBorder="0" applyAlignment="0" applyProtection="0">
      <alignment vertical="center"/>
    </xf>
    <xf numFmtId="0" fontId="74" fillId="15" borderId="18" applyNumberFormat="0" applyFont="0" applyAlignment="0" applyProtection="0">
      <alignment vertical="center"/>
    </xf>
    <xf numFmtId="0" fontId="77" fillId="13" borderId="0" applyNumberFormat="0" applyBorder="0" applyAlignment="0" applyProtection="0">
      <alignment vertical="center"/>
    </xf>
    <xf numFmtId="0" fontId="76" fillId="19" borderId="7" applyNumberFormat="0" applyAlignment="0" applyProtection="0">
      <alignment vertical="center"/>
    </xf>
    <xf numFmtId="0" fontId="44" fillId="27" borderId="0" applyNumberFormat="0" applyBorder="0" applyAlignment="0" applyProtection="0">
      <alignment vertical="center"/>
    </xf>
    <xf numFmtId="0" fontId="44" fillId="63" borderId="0" applyNumberFormat="0" applyBorder="0" applyAlignment="0" applyProtection="0">
      <alignment vertical="center"/>
    </xf>
    <xf numFmtId="0" fontId="44" fillId="32"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17" fillId="11" borderId="6" applyNumberFormat="0" applyFont="0" applyAlignment="0" applyProtection="0"/>
    <xf numFmtId="0" fontId="17" fillId="11" borderId="6"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3" fillId="0" borderId="2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2" fillId="0" borderId="0"/>
    <xf numFmtId="0" fontId="2" fillId="0" borderId="0"/>
    <xf numFmtId="0" fontId="2" fillId="0" borderId="0"/>
    <xf numFmtId="0" fontId="9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6" fontId="7" fillId="0" borderId="0" applyFont="0" applyFill="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7" borderId="0"/>
    <xf numFmtId="170" fontId="7" fillId="38"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5" fillId="0" borderId="0"/>
    <xf numFmtId="165" fontId="15" fillId="0" borderId="0" applyFont="0" applyFill="0" applyBorder="0" applyAlignment="0" applyProtection="0"/>
    <xf numFmtId="0" fontId="102" fillId="0" borderId="0"/>
    <xf numFmtId="0" fontId="62" fillId="0" borderId="0"/>
    <xf numFmtId="180" fontId="102" fillId="0" borderId="0" applyFill="0" applyBorder="0" applyAlignment="0" applyProtection="0"/>
    <xf numFmtId="164" fontId="105" fillId="0" borderId="0" applyFont="0" applyFill="0" applyBorder="0" applyAlignment="0" applyProtection="0"/>
    <xf numFmtId="0" fontId="105" fillId="0" borderId="0"/>
    <xf numFmtId="165" fontId="105"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371">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10" fillId="0" borderId="0" xfId="0" applyFont="1" applyAlignment="1">
      <alignment vertical="center"/>
    </xf>
    <xf numFmtId="0" fontId="3" fillId="0" borderId="0" xfId="0" applyFont="1" applyAlignment="1" applyProtection="1">
      <alignment horizontal="left" vertical="center" wrapText="1"/>
      <protection hidden="1"/>
    </xf>
    <xf numFmtId="0" fontId="6" fillId="0" borderId="0" xfId="0" applyFont="1" applyAlignment="1" applyProtection="1">
      <alignment horizontal="justify" vertical="center" wrapText="1"/>
      <protection hidden="1"/>
    </xf>
    <xf numFmtId="0" fontId="12"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164" fontId="10" fillId="0" borderId="0" xfId="0" applyNumberFormat="1" applyFont="1" applyAlignment="1">
      <alignment vertical="center"/>
    </xf>
    <xf numFmtId="0" fontId="3" fillId="0" borderId="0" xfId="0" applyFont="1" applyAlignment="1" applyProtection="1">
      <alignment horizontal="justify" vertical="center" wrapText="1"/>
      <protection hidden="1"/>
    </xf>
    <xf numFmtId="1" fontId="3" fillId="0" borderId="0" xfId="0" applyNumberFormat="1" applyFont="1" applyAlignment="1" applyProtection="1">
      <alignment horizontal="justify" vertical="center" wrapText="1"/>
      <protection hidden="1"/>
    </xf>
    <xf numFmtId="0" fontId="16" fillId="0" borderId="0" xfId="0" applyFont="1" applyAlignment="1" applyProtection="1">
      <alignment horizontal="center" vertical="center" wrapText="1"/>
      <protection locked="0"/>
    </xf>
    <xf numFmtId="0" fontId="3" fillId="0" borderId="0" xfId="0" applyFont="1" applyAlignment="1" applyProtection="1">
      <alignment horizontal="justify" vertical="top" wrapText="1"/>
      <protection hidden="1"/>
    </xf>
    <xf numFmtId="0" fontId="4" fillId="0" borderId="0" xfId="0" applyFont="1"/>
    <xf numFmtId="0" fontId="3" fillId="0" borderId="0" xfId="0" applyFont="1" applyProtection="1">
      <protection hidden="1"/>
    </xf>
    <xf numFmtId="0" fontId="11" fillId="0" borderId="0" xfId="0" applyFont="1" applyAlignment="1" applyProtection="1">
      <alignment vertical="center"/>
      <protection hidden="1"/>
    </xf>
    <xf numFmtId="164" fontId="13" fillId="0" borderId="0" xfId="0" applyNumberFormat="1" applyFont="1" applyAlignment="1">
      <alignment vertical="center"/>
    </xf>
    <xf numFmtId="0" fontId="11" fillId="0" borderId="0" xfId="0" applyFont="1"/>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94"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center" vertical="center" wrapText="1"/>
      <protection hidden="1"/>
    </xf>
    <xf numFmtId="0" fontId="94" fillId="0" borderId="0" xfId="46463" applyFont="1" applyAlignment="1" applyProtection="1">
      <alignment horizontal="justify" vertical="center" wrapText="1"/>
      <protection hidden="1"/>
    </xf>
    <xf numFmtId="0" fontId="95" fillId="65" borderId="0" xfId="46463" applyFont="1" applyFill="1" applyAlignment="1" applyProtection="1">
      <alignment horizontal="justify" vertical="center" wrapText="1"/>
      <protection hidden="1"/>
    </xf>
    <xf numFmtId="0" fontId="96" fillId="65" borderId="0" xfId="46463" applyFont="1" applyFill="1" applyAlignment="1" applyProtection="1">
      <alignment horizontal="justify" vertical="center" wrapText="1"/>
      <protection hidden="1"/>
    </xf>
    <xf numFmtId="0" fontId="4" fillId="0" borderId="0" xfId="46463" applyFont="1" applyAlignment="1"/>
    <xf numFmtId="0" fontId="3" fillId="0" borderId="0" xfId="46463" applyFont="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98" fillId="0" borderId="0" xfId="46463" applyFont="1" applyAlignment="1" applyProtection="1">
      <protection hidden="1"/>
    </xf>
    <xf numFmtId="0" fontId="3" fillId="0" borderId="0" xfId="46463" applyFont="1" applyProtection="1">
      <alignment horizontal="justify" vertical="top" wrapText="1"/>
      <protection hidden="1"/>
    </xf>
    <xf numFmtId="0" fontId="100" fillId="0" borderId="0" xfId="46463" applyFont="1" applyProtection="1">
      <alignment horizontal="justify" vertical="top"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0" fillId="0" borderId="0" xfId="46463" applyNumberFormat="1" applyFont="1" applyAlignment="1" applyProtection="1">
      <alignment horizontal="center" vertical="center"/>
      <protection hidden="1"/>
    </xf>
    <xf numFmtId="0" fontId="100" fillId="0" borderId="0" xfId="46463" applyFont="1" applyAlignment="1" applyProtection="1">
      <alignment horizontal="center" vertical="center" wrapText="1"/>
      <protection hidden="1"/>
    </xf>
    <xf numFmtId="0" fontId="100" fillId="0" borderId="0" xfId="46463" applyFont="1" applyAlignment="1" applyProtection="1">
      <alignment horizontal="center" vertical="center"/>
      <protection hidden="1"/>
    </xf>
    <xf numFmtId="0" fontId="100" fillId="0" borderId="0" xfId="46463" applyFont="1" applyAlignment="1" applyProtection="1">
      <alignment horizontal="justify" vertical="center" wrapText="1"/>
      <protection hidden="1"/>
    </xf>
    <xf numFmtId="1" fontId="100" fillId="0" borderId="0" xfId="46463" applyNumberFormat="1" applyFont="1" applyAlignment="1" applyProtection="1">
      <alignment horizontal="center" vertical="center"/>
      <protection hidden="1"/>
    </xf>
    <xf numFmtId="4" fontId="100" fillId="0" borderId="0" xfId="46463" applyNumberFormat="1" applyFont="1" applyAlignment="1" applyProtection="1">
      <alignment horizontal="center" vertical="center"/>
      <protection hidden="1"/>
    </xf>
    <xf numFmtId="0" fontId="10" fillId="4" borderId="0" xfId="0" applyFont="1" applyFill="1" applyAlignment="1">
      <alignment vertical="center"/>
    </xf>
    <xf numFmtId="0" fontId="1" fillId="4" borderId="0" xfId="0" applyFont="1" applyFill="1" applyAlignment="1">
      <alignment vertical="center"/>
    </xf>
    <xf numFmtId="0" fontId="16" fillId="4" borderId="0" xfId="0" applyFont="1" applyFill="1" applyAlignment="1" applyProtection="1">
      <alignment horizontal="center" vertical="center" wrapText="1"/>
      <protection locked="0"/>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94" fillId="4" borderId="0" xfId="0" applyFont="1" applyFill="1" applyAlignment="1" applyProtection="1">
      <alignment horizontal="justify" vertical="center" wrapText="1"/>
      <protection locked="0"/>
    </xf>
    <xf numFmtId="0" fontId="94" fillId="4" borderId="0" xfId="46463" applyFont="1" applyFill="1" applyAlignment="1" applyProtection="1">
      <alignment horizontal="justify" vertical="center" wrapText="1"/>
      <protection hidden="1"/>
    </xf>
    <xf numFmtId="0" fontId="95" fillId="4" borderId="0" xfId="46463" applyFont="1" applyFill="1" applyAlignment="1" applyProtection="1">
      <alignment horizontal="justify" vertical="center" wrapText="1"/>
      <protection hidden="1"/>
    </xf>
    <xf numFmtId="0" fontId="3" fillId="4" borderId="0" xfId="46463" applyFont="1" applyFill="1" applyAlignment="1" applyProtection="1">
      <alignment horizontal="justify" vertical="center" wrapText="1"/>
      <protection hidden="1"/>
    </xf>
    <xf numFmtId="0" fontId="3" fillId="4" borderId="0" xfId="46463" applyFont="1" applyFill="1" applyProtection="1">
      <alignment horizontal="justify" vertical="top" wrapText="1"/>
      <protection hidden="1"/>
    </xf>
    <xf numFmtId="0" fontId="101" fillId="0" borderId="0" xfId="46473" applyFont="1" applyAlignment="1">
      <alignment vertical="center"/>
    </xf>
    <xf numFmtId="0" fontId="104" fillId="0" borderId="0" xfId="46473" applyFont="1" applyAlignment="1">
      <alignment horizontal="center" vertical="center"/>
    </xf>
    <xf numFmtId="0" fontId="4" fillId="0" borderId="0" xfId="46473" applyFont="1" applyAlignment="1">
      <alignment horizontal="center" vertical="center"/>
    </xf>
    <xf numFmtId="0" fontId="5" fillId="0" borderId="1" xfId="46473" applyFont="1" applyBorder="1" applyAlignment="1">
      <alignment vertical="top" wrapText="1"/>
    </xf>
    <xf numFmtId="181" fontId="5" fillId="0" borderId="1"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0" fontId="4" fillId="0" borderId="1" xfId="46473" applyFont="1" applyBorder="1" applyAlignment="1">
      <alignment horizontal="right" vertical="center"/>
    </xf>
    <xf numFmtId="181" fontId="4" fillId="0" borderId="1"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1" fillId="0" borderId="0" xfId="46473" applyNumberFormat="1" applyFont="1" applyAlignment="1">
      <alignment vertical="top" wrapText="1"/>
    </xf>
    <xf numFmtId="0" fontId="101" fillId="0" borderId="0" xfId="46473" applyFont="1" applyAlignment="1">
      <alignment horizontal="left" vertical="top" wrapText="1"/>
    </xf>
    <xf numFmtId="0" fontId="4" fillId="68" borderId="1" xfId="46473" applyFont="1" applyFill="1" applyBorder="1" applyAlignment="1">
      <alignment horizontal="right" vertical="center"/>
    </xf>
    <xf numFmtId="181" fontId="4" fillId="68" borderId="1" xfId="46475" applyNumberFormat="1" applyFont="1" applyFill="1" applyBorder="1" applyAlignment="1" applyProtection="1">
      <alignment horizontal="center" vertical="center"/>
    </xf>
    <xf numFmtId="182" fontId="6" fillId="0" borderId="0" xfId="46487" applyNumberFormat="1" applyFont="1" applyAlignment="1" applyProtection="1">
      <alignment horizontal="justify" vertical="center" wrapText="1"/>
      <protection hidden="1"/>
    </xf>
    <xf numFmtId="183" fontId="10" fillId="0" borderId="0" xfId="46487" applyNumberFormat="1" applyFont="1" applyAlignment="1">
      <alignment vertical="center"/>
    </xf>
    <xf numFmtId="10" fontId="101" fillId="0" borderId="0" xfId="46473" applyNumberFormat="1" applyFont="1" applyAlignment="1">
      <alignment vertical="center"/>
    </xf>
    <xf numFmtId="183" fontId="6" fillId="0" borderId="0" xfId="46487" applyNumberFormat="1" applyFont="1" applyAlignment="1" applyProtection="1">
      <alignment horizontal="justify" vertical="center" wrapText="1"/>
      <protection hidden="1"/>
    </xf>
    <xf numFmtId="183" fontId="4" fillId="0" borderId="0" xfId="46487" applyNumberFormat="1" applyFont="1"/>
    <xf numFmtId="183" fontId="3" fillId="0" borderId="0" xfId="46487" applyNumberFormat="1" applyFont="1" applyAlignment="1" applyProtection="1">
      <alignment horizontal="center" vertical="center" wrapText="1"/>
      <protection locked="0"/>
    </xf>
    <xf numFmtId="183" fontId="3" fillId="0" borderId="0" xfId="46487" applyNumberFormat="1" applyFont="1" applyProtection="1">
      <protection hidden="1"/>
    </xf>
    <xf numFmtId="183" fontId="11" fillId="0" borderId="0" xfId="46487" applyNumberFormat="1" applyFont="1" applyAlignment="1" applyProtection="1">
      <alignment vertical="center"/>
      <protection hidden="1"/>
    </xf>
    <xf numFmtId="183" fontId="10" fillId="4" borderId="0" xfId="46487" applyNumberFormat="1" applyFont="1" applyFill="1" applyAlignment="1">
      <alignment vertical="center"/>
    </xf>
    <xf numFmtId="183" fontId="16" fillId="0" borderId="0" xfId="46487" applyNumberFormat="1" applyFont="1" applyAlignment="1" applyProtection="1">
      <alignment horizontal="center" vertical="center" wrapText="1"/>
      <protection locked="0"/>
    </xf>
    <xf numFmtId="183" fontId="16" fillId="4" borderId="0" xfId="46487" applyNumberFormat="1" applyFont="1" applyFill="1" applyAlignment="1" applyProtection="1">
      <alignment horizontal="center" vertical="center" wrapText="1"/>
      <protection locked="0"/>
    </xf>
    <xf numFmtId="183" fontId="3" fillId="0" borderId="0" xfId="46487" applyNumberFormat="1" applyFont="1" applyAlignment="1" applyProtection="1">
      <alignment horizontal="center" vertical="center" wrapText="1"/>
      <protection hidden="1"/>
    </xf>
    <xf numFmtId="183" fontId="3" fillId="0" borderId="0" xfId="46487" applyNumberFormat="1" applyFont="1" applyAlignment="1" applyProtection="1">
      <alignment horizontal="justify" vertical="top" wrapText="1"/>
      <protection hidden="1"/>
    </xf>
    <xf numFmtId="183" fontId="3" fillId="0" borderId="0" xfId="46487" applyNumberFormat="1" applyFont="1" applyAlignment="1" applyProtection="1">
      <alignment horizontal="left" vertical="center" wrapText="1"/>
      <protection hidden="1"/>
    </xf>
    <xf numFmtId="183" fontId="10" fillId="0" borderId="0" xfId="0" applyNumberFormat="1" applyFont="1" applyAlignment="1">
      <alignment vertical="center"/>
    </xf>
    <xf numFmtId="0" fontId="3" fillId="65" borderId="0" xfId="0" applyFont="1" applyFill="1" applyAlignment="1" applyProtection="1">
      <alignment horizontal="left" vertical="center" wrapText="1"/>
      <protection locked="0"/>
    </xf>
    <xf numFmtId="0" fontId="5" fillId="65" borderId="0" xfId="0" applyFont="1" applyFill="1" applyAlignment="1" applyProtection="1">
      <alignment horizontal="center" vertical="center" wrapText="1"/>
      <protection locked="0"/>
    </xf>
    <xf numFmtId="0" fontId="10" fillId="65" borderId="0" xfId="0" applyFont="1" applyFill="1" applyAlignment="1">
      <alignment vertical="center"/>
    </xf>
    <xf numFmtId="183" fontId="10" fillId="65" borderId="0" xfId="0" applyNumberFormat="1" applyFont="1" applyFill="1" applyAlignment="1">
      <alignment vertical="center"/>
    </xf>
    <xf numFmtId="0" fontId="6" fillId="65" borderId="0" xfId="0" applyFont="1" applyFill="1" applyAlignment="1" applyProtection="1">
      <alignment horizontal="justify" vertical="center" wrapText="1"/>
      <protection hidden="1"/>
    </xf>
    <xf numFmtId="0" fontId="8" fillId="65" borderId="0" xfId="0" applyFont="1" applyFill="1" applyAlignment="1" applyProtection="1">
      <alignment horizontal="justify" vertical="center" wrapText="1"/>
      <protection hidden="1"/>
    </xf>
    <xf numFmtId="0" fontId="1" fillId="65" borderId="0" xfId="0" applyFont="1" applyFill="1" applyAlignment="1">
      <alignment vertical="center"/>
    </xf>
    <xf numFmtId="183" fontId="11" fillId="0" borderId="0" xfId="46487" applyNumberFormat="1" applyFont="1" applyAlignment="1">
      <alignment vertical="center"/>
    </xf>
    <xf numFmtId="183" fontId="3" fillId="0" borderId="0" xfId="46487" applyNumberFormat="1" applyFont="1" applyAlignment="1" applyProtection="1">
      <alignment horizontal="justify" vertical="center" wrapText="1"/>
      <protection locked="0"/>
    </xf>
    <xf numFmtId="183" fontId="3" fillId="4" borderId="0" xfId="46487" applyNumberFormat="1" applyFont="1" applyFill="1" applyAlignment="1" applyProtection="1">
      <alignment horizontal="justify" vertical="center" wrapText="1"/>
      <protection locked="0"/>
    </xf>
    <xf numFmtId="183" fontId="94" fillId="0" borderId="0" xfId="46487" applyNumberFormat="1" applyFont="1" applyAlignment="1" applyProtection="1">
      <alignment horizontal="justify" vertical="center" wrapText="1"/>
      <protection locked="0"/>
    </xf>
    <xf numFmtId="183" fontId="94" fillId="4" borderId="0" xfId="46487" applyNumberFormat="1" applyFont="1" applyFill="1" applyAlignment="1" applyProtection="1">
      <alignment horizontal="justify" vertical="center" wrapText="1"/>
      <protection locked="0"/>
    </xf>
    <xf numFmtId="183" fontId="8" fillId="0" borderId="0" xfId="46487" applyNumberFormat="1" applyFont="1" applyAlignment="1" applyProtection="1">
      <alignment horizontal="justify" vertical="center" wrapText="1"/>
      <protection hidden="1"/>
    </xf>
    <xf numFmtId="183" fontId="0" fillId="0" borderId="0" xfId="46487" applyNumberFormat="1" applyFont="1" applyAlignment="1">
      <alignment vertical="center"/>
    </xf>
    <xf numFmtId="37" fontId="95" fillId="0" borderId="0" xfId="44340" applyNumberFormat="1" applyFont="1" applyFill="1" applyBorder="1" applyAlignment="1" applyProtection="1">
      <alignment horizontal="center" vertical="center" wrapText="1"/>
      <protection hidden="1"/>
    </xf>
    <xf numFmtId="39" fontId="95" fillId="0" borderId="0" xfId="44340" applyNumberFormat="1" applyFont="1" applyFill="1" applyBorder="1" applyAlignment="1" applyProtection="1">
      <alignment horizontal="center" vertical="center" wrapText="1"/>
      <protection hidden="1"/>
    </xf>
    <xf numFmtId="0" fontId="95" fillId="0" borderId="0" xfId="46463" applyFont="1" applyAlignment="1" applyProtection="1">
      <alignment horizontal="justify" vertical="center" wrapText="1"/>
      <protection hidden="1"/>
    </xf>
    <xf numFmtId="178" fontId="96" fillId="0" borderId="0" xfId="44340" applyNumberFormat="1" applyFont="1" applyFill="1" applyBorder="1" applyAlignment="1" applyProtection="1">
      <alignment horizontal="center" vertical="center" wrapText="1"/>
      <protection hidden="1"/>
    </xf>
    <xf numFmtId="0" fontId="96" fillId="0" borderId="0" xfId="46463" applyFont="1" applyAlignment="1" applyProtection="1">
      <alignment horizontal="justify" vertical="center" wrapText="1"/>
      <protection hidden="1"/>
    </xf>
    <xf numFmtId="2" fontId="95" fillId="0" borderId="0" xfId="46463" applyNumberFormat="1" applyFont="1" applyAlignment="1" applyProtection="1">
      <alignment horizontal="justify" vertical="center" wrapText="1"/>
      <protection hidden="1"/>
    </xf>
    <xf numFmtId="0" fontId="97" fillId="0" borderId="0" xfId="46463" applyFont="1" applyAlignment="1">
      <alignment horizontal="left" vertical="center" wrapText="1" indent="1"/>
    </xf>
    <xf numFmtId="2" fontId="94" fillId="0" borderId="0" xfId="46463" applyNumberFormat="1" applyFont="1" applyAlignment="1" applyProtection="1">
      <alignment horizontal="justify" vertical="center" wrapText="1"/>
      <protection hidden="1"/>
    </xf>
    <xf numFmtId="0" fontId="97" fillId="0" borderId="0" xfId="1599" applyFont="1" applyAlignment="1">
      <alignment horizontal="left" vertical="center" wrapText="1" indent="1"/>
    </xf>
    <xf numFmtId="0" fontId="6" fillId="0" borderId="0" xfId="46463" applyFont="1" applyAlignment="1" applyProtection="1">
      <alignment horizontal="justify" vertical="center" wrapText="1"/>
      <protection hidden="1"/>
    </xf>
    <xf numFmtId="0" fontId="99" fillId="0" borderId="0" xfId="46463" applyFont="1" applyAlignment="1" applyProtection="1">
      <protection hidden="1"/>
    </xf>
    <xf numFmtId="183" fontId="94" fillId="0" borderId="0" xfId="46487" applyNumberFormat="1" applyFont="1" applyFill="1" applyAlignment="1" applyProtection="1">
      <alignment horizontal="justify" vertical="center" wrapText="1"/>
      <protection hidden="1"/>
    </xf>
    <xf numFmtId="183" fontId="95" fillId="0" borderId="0" xfId="46487" applyNumberFormat="1" applyFont="1" applyFill="1" applyBorder="1" applyAlignment="1" applyProtection="1">
      <alignment horizontal="center" vertical="center" wrapText="1"/>
      <protection hidden="1"/>
    </xf>
    <xf numFmtId="183" fontId="96" fillId="0" borderId="0" xfId="46487" applyNumberFormat="1" applyFont="1" applyFill="1" applyAlignment="1" applyProtection="1">
      <alignment horizontal="justify" vertical="center" wrapText="1"/>
      <protection hidden="1"/>
    </xf>
    <xf numFmtId="183" fontId="4" fillId="0" borderId="0" xfId="46487" applyNumberFormat="1" applyFont="1" applyFill="1" applyAlignment="1">
      <alignment vertical="center"/>
    </xf>
    <xf numFmtId="183" fontId="95" fillId="0" borderId="0" xfId="46487" applyNumberFormat="1" applyFont="1" applyFill="1" applyAlignment="1" applyProtection="1">
      <alignment horizontal="justify" vertical="center" wrapText="1"/>
      <protection hidden="1"/>
    </xf>
    <xf numFmtId="183" fontId="97" fillId="0" borderId="0" xfId="46487" applyNumberFormat="1" applyFont="1" applyFill="1" applyAlignment="1">
      <alignment horizontal="left" vertical="center" wrapText="1"/>
    </xf>
    <xf numFmtId="183" fontId="3" fillId="0" borderId="0" xfId="46487" applyNumberFormat="1" applyFont="1" applyFill="1" applyAlignment="1" applyProtection="1">
      <alignment horizontal="justify" vertical="center" wrapText="1"/>
      <protection hidden="1"/>
    </xf>
    <xf numFmtId="183" fontId="6" fillId="0" borderId="0" xfId="46487" applyNumberFormat="1" applyFont="1" applyFill="1" applyAlignment="1" applyProtection="1">
      <alignment horizontal="justify" vertical="center" wrapText="1"/>
      <protection hidden="1"/>
    </xf>
    <xf numFmtId="183" fontId="99" fillId="0" borderId="0" xfId="46487" applyNumberFormat="1" applyFont="1" applyFill="1" applyAlignment="1" applyProtection="1">
      <alignment vertical="center"/>
      <protection hidden="1"/>
    </xf>
    <xf numFmtId="183" fontId="98" fillId="0" borderId="0" xfId="46487" applyNumberFormat="1" applyFont="1" applyFill="1" applyAlignment="1" applyProtection="1">
      <alignment vertical="center"/>
      <protection hidden="1"/>
    </xf>
    <xf numFmtId="183" fontId="3" fillId="0" borderId="0" xfId="46487" applyNumberFormat="1" applyFont="1" applyFill="1" applyAlignment="1" applyProtection="1">
      <alignment horizontal="center" vertical="center" wrapText="1"/>
      <protection hidden="1"/>
    </xf>
    <xf numFmtId="183" fontId="2" fillId="0" borderId="0" xfId="46487" applyNumberFormat="1" applyFill="1" applyAlignment="1">
      <alignment horizontal="center" vertical="center"/>
    </xf>
    <xf numFmtId="183" fontId="100" fillId="0" borderId="0" xfId="46487" applyNumberFormat="1" applyFont="1" applyFill="1" applyAlignment="1" applyProtection="1">
      <alignment horizontal="center" vertical="center" wrapText="1"/>
      <protection hidden="1"/>
    </xf>
    <xf numFmtId="183" fontId="100" fillId="0" borderId="0" xfId="46487" applyNumberFormat="1" applyFont="1" applyFill="1" applyAlignment="1" applyProtection="1">
      <alignment horizontal="justify" vertical="center" wrapText="1"/>
      <protection hidden="1"/>
    </xf>
    <xf numFmtId="183" fontId="94" fillId="0" borderId="0" xfId="46463" applyNumberFormat="1" applyFont="1" applyAlignment="1" applyProtection="1">
      <alignment horizontal="justify" vertical="center" wrapText="1"/>
      <protection hidden="1"/>
    </xf>
    <xf numFmtId="0" fontId="101" fillId="0" borderId="0" xfId="46473" applyFont="1" applyAlignment="1">
      <alignment horizontal="right" vertical="center" wrapText="1"/>
    </xf>
    <xf numFmtId="183" fontId="101" fillId="0" borderId="0" xfId="46487" applyNumberFormat="1" applyFont="1" applyBorder="1" applyAlignment="1">
      <alignment horizontal="left" vertical="center" wrapText="1"/>
    </xf>
    <xf numFmtId="0" fontId="3" fillId="0" borderId="1" xfId="0" applyFont="1" applyBorder="1" applyAlignment="1" applyProtection="1">
      <alignment horizontal="center" vertical="center" wrapText="1"/>
      <protection hidden="1"/>
    </xf>
    <xf numFmtId="0" fontId="9"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6" fillId="0" borderId="1" xfId="0" applyFont="1" applyBorder="1" applyAlignment="1" applyProtection="1">
      <alignment horizontal="justify"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0" fontId="3" fillId="64" borderId="1" xfId="3506" applyFont="1" applyFill="1" applyBorder="1" applyAlignment="1" applyProtection="1">
      <alignment horizontal="justify" vertical="center"/>
      <protection locked="0"/>
    </xf>
    <xf numFmtId="0" fontId="3" fillId="0" borderId="1" xfId="0" applyFont="1" applyBorder="1" applyAlignment="1">
      <alignment horizontal="center" vertical="center" wrapText="1"/>
    </xf>
    <xf numFmtId="0" fontId="3" fillId="0" borderId="1" xfId="3506" applyFont="1" applyBorder="1" applyAlignment="1">
      <alignment horizontal="justify" vertical="center" wrapText="1"/>
    </xf>
    <xf numFmtId="0" fontId="3" fillId="0" borderId="1" xfId="0" applyFont="1" applyBorder="1" applyAlignment="1" applyProtection="1">
      <alignment horizontal="center" vertical="center"/>
      <protection hidden="1"/>
    </xf>
    <xf numFmtId="0" fontId="3" fillId="0" borderId="1" xfId="2043" applyFont="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 xfId="2043" applyFont="1" applyBorder="1" applyAlignment="1" applyProtection="1">
      <alignment horizontal="center" vertical="center"/>
      <protection hidden="1"/>
    </xf>
    <xf numFmtId="0" fontId="11" fillId="0" borderId="1" xfId="2043" applyFont="1" applyBorder="1" applyAlignment="1" applyProtection="1">
      <alignment horizontal="center" vertical="center"/>
      <protection hidden="1"/>
    </xf>
    <xf numFmtId="0" fontId="11" fillId="0" borderId="1" xfId="2043" applyFont="1" applyBorder="1" applyAlignment="1" applyProtection="1">
      <alignment horizontal="justify" vertical="center" wrapText="1"/>
      <protection hidden="1"/>
    </xf>
    <xf numFmtId="0" fontId="3" fillId="4" borderId="1" xfId="0" applyFont="1" applyFill="1" applyBorder="1" applyAlignment="1" applyProtection="1">
      <alignment horizontal="center" vertical="center" wrapText="1"/>
      <protection hidden="1"/>
    </xf>
    <xf numFmtId="39" fontId="3" fillId="4" borderId="1" xfId="0" applyNumberFormat="1" applyFont="1" applyFill="1" applyBorder="1" applyAlignment="1">
      <alignment horizontal="center" vertical="center" wrapText="1"/>
    </xf>
    <xf numFmtId="0" fontId="11" fillId="4" borderId="1" xfId="0" applyFont="1" applyFill="1" applyBorder="1" applyAlignment="1" applyProtection="1">
      <alignment horizontal="justify"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0" fontId="9"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14" fontId="3" fillId="0" borderId="1" xfId="0" applyNumberFormat="1" applyFont="1" applyBorder="1" applyAlignment="1" applyProtection="1">
      <alignment horizontal="justify" vertical="center" wrapText="1"/>
      <protection hidden="1"/>
    </xf>
    <xf numFmtId="0" fontId="6"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center" wrapText="1"/>
      <protection hidden="1"/>
    </xf>
    <xf numFmtId="0" fontId="6" fillId="4" borderId="1" xfId="0" applyFont="1" applyFill="1" applyBorder="1" applyAlignment="1">
      <alignment horizontal="justify" vertical="center" wrapText="1"/>
    </xf>
    <xf numFmtId="0" fontId="6" fillId="0" borderId="1" xfId="1624" applyFont="1" applyBorder="1" applyAlignment="1" applyProtection="1">
      <alignment horizontal="justify" vertical="center" wrapText="1"/>
      <protection hidden="1"/>
    </xf>
    <xf numFmtId="0" fontId="12" fillId="0" borderId="1" xfId="2043" applyFont="1" applyBorder="1" applyAlignment="1" applyProtection="1">
      <alignment horizontal="justify" vertical="center"/>
      <protection hidden="1"/>
    </xf>
    <xf numFmtId="0" fontId="3" fillId="4" borderId="1" xfId="1820" applyFont="1" applyFill="1" applyBorder="1" applyAlignment="1" applyProtection="1">
      <alignment horizontal="justify" vertical="center" wrapText="1"/>
      <protection hidden="1"/>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4" fontId="8" fillId="3" borderId="1" xfId="0" applyNumberFormat="1"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4"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183" fontId="8" fillId="3" borderId="1" xfId="46487" applyNumberFormat="1" applyFont="1" applyFill="1" applyBorder="1" applyAlignment="1" applyProtection="1">
      <alignment horizontal="center" vertical="center" wrapText="1"/>
      <protection hidden="1"/>
    </xf>
    <xf numFmtId="0" fontId="11" fillId="0" borderId="1" xfId="0" applyFont="1" applyBorder="1" applyAlignment="1">
      <alignment horizontal="center" vertical="center"/>
    </xf>
    <xf numFmtId="0" fontId="12" fillId="0" borderId="1" xfId="0" applyFont="1" applyBorder="1" applyAlignment="1">
      <alignment horizontal="justify" vertical="center"/>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101"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4" fillId="2" borderId="1" xfId="46463" applyFont="1" applyFill="1" applyBorder="1" applyAlignment="1" applyProtection="1">
      <alignment horizontal="center" vertical="center" wrapText="1"/>
      <protection hidden="1"/>
    </xf>
    <xf numFmtId="0" fontId="5" fillId="0" borderId="33" xfId="46473" applyFont="1" applyBorder="1" applyAlignment="1">
      <alignment horizontal="center" vertical="center"/>
    </xf>
    <xf numFmtId="181" fontId="5" fillId="0" borderId="34" xfId="46475" applyNumberFormat="1" applyFont="1" applyFill="1" applyBorder="1" applyAlignment="1" applyProtection="1">
      <alignment horizontal="center" vertical="center"/>
    </xf>
    <xf numFmtId="181" fontId="4" fillId="0" borderId="34" xfId="46475" applyNumberFormat="1" applyFont="1" applyFill="1" applyBorder="1" applyAlignment="1" applyProtection="1">
      <alignment horizontal="center" vertical="center"/>
    </xf>
    <xf numFmtId="0" fontId="5" fillId="68" borderId="33" xfId="46473" applyFont="1" applyFill="1" applyBorder="1" applyAlignment="1">
      <alignment horizontal="center" vertical="center"/>
    </xf>
    <xf numFmtId="181" fontId="4" fillId="68" borderId="34" xfId="46475" applyNumberFormat="1" applyFont="1" applyFill="1" applyBorder="1" applyAlignment="1" applyProtection="1">
      <alignment horizontal="center" vertical="center"/>
    </xf>
    <xf numFmtId="0" fontId="103" fillId="0" borderId="30" xfId="46473" applyFont="1" applyBorder="1" applyAlignment="1">
      <alignment horizontal="center" vertical="center"/>
    </xf>
    <xf numFmtId="0" fontId="103" fillId="0" borderId="31" xfId="46473" applyFont="1" applyBorder="1" applyAlignment="1">
      <alignment horizontal="center" vertical="center"/>
    </xf>
    <xf numFmtId="0" fontId="103" fillId="0" borderId="32" xfId="46473" applyFont="1" applyBorder="1" applyAlignment="1">
      <alignment horizontal="center" vertical="center"/>
    </xf>
    <xf numFmtId="0" fontId="103" fillId="0" borderId="31" xfId="46473" applyFont="1" applyBorder="1" applyAlignment="1">
      <alignment horizontal="center" vertical="center" wrapText="1"/>
    </xf>
    <xf numFmtId="0" fontId="100" fillId="0" borderId="33" xfId="46473" applyFont="1" applyBorder="1" applyAlignment="1">
      <alignment horizontal="center" vertical="center"/>
    </xf>
    <xf numFmtId="0" fontId="103" fillId="0" borderId="1" xfId="46473" applyFont="1" applyBorder="1" applyAlignment="1">
      <alignment horizontal="right" vertical="center"/>
    </xf>
    <xf numFmtId="181" fontId="103" fillId="0" borderId="1" xfId="46475" applyNumberFormat="1" applyFont="1" applyFill="1" applyBorder="1" applyAlignment="1" applyProtection="1">
      <alignment horizontal="center" vertical="center"/>
    </xf>
    <xf numFmtId="181" fontId="103" fillId="0" borderId="34" xfId="46475" applyNumberFormat="1" applyFont="1" applyFill="1" applyBorder="1" applyAlignment="1" applyProtection="1">
      <alignment horizontal="center" vertical="center"/>
    </xf>
    <xf numFmtId="0" fontId="100" fillId="68" borderId="35" xfId="46473" applyFont="1" applyFill="1" applyBorder="1" applyAlignment="1">
      <alignment horizontal="center" vertical="center"/>
    </xf>
    <xf numFmtId="0" fontId="103" fillId="68" borderId="36" xfId="46473" applyFont="1" applyFill="1" applyBorder="1" applyAlignment="1">
      <alignment horizontal="right" vertical="center"/>
    </xf>
    <xf numFmtId="181" fontId="103" fillId="68" borderId="36" xfId="46475" applyNumberFormat="1" applyFont="1" applyFill="1" applyBorder="1" applyAlignment="1" applyProtection="1">
      <alignment horizontal="center" vertical="center"/>
    </xf>
    <xf numFmtId="181" fontId="103" fillId="68" borderId="37" xfId="46475" applyNumberFormat="1" applyFont="1" applyFill="1" applyBorder="1" applyAlignment="1" applyProtection="1">
      <alignment horizontal="center" vertical="center"/>
    </xf>
    <xf numFmtId="0" fontId="107" fillId="0" borderId="0" xfId="46473" applyFont="1" applyAlignment="1">
      <alignment vertical="center"/>
    </xf>
    <xf numFmtId="0" fontId="3" fillId="0" borderId="27" xfId="0" applyFont="1" applyBorder="1" applyAlignment="1" applyProtection="1">
      <alignment horizontal="justify" vertical="top" wrapText="1"/>
      <protection hidden="1"/>
    </xf>
    <xf numFmtId="183" fontId="8" fillId="3" borderId="27" xfId="46487" applyNumberFormat="1" applyFont="1" applyFill="1" applyBorder="1" applyAlignment="1" applyProtection="1">
      <alignment horizontal="center" vertical="center" wrapText="1"/>
      <protection hidden="1"/>
    </xf>
    <xf numFmtId="0" fontId="101" fillId="0" borderId="1" xfId="0" applyFont="1" applyBorder="1" applyAlignment="1" applyProtection="1">
      <alignment horizontal="center" vertical="center" wrapText="1"/>
      <protection locked="0"/>
    </xf>
    <xf numFmtId="0" fontId="100" fillId="0" borderId="1" xfId="0" applyFont="1" applyBorder="1" applyAlignment="1" applyProtection="1">
      <alignment horizontal="justify" vertical="center" wrapText="1"/>
      <protection hidden="1"/>
    </xf>
    <xf numFmtId="0" fontId="100" fillId="0" borderId="1" xfId="0" applyFont="1" applyBorder="1" applyAlignment="1" applyProtection="1">
      <alignment horizontal="justify" vertical="top" wrapText="1"/>
      <protection hidden="1"/>
    </xf>
    <xf numFmtId="0" fontId="100" fillId="0" borderId="27" xfId="0" applyFont="1" applyBorder="1" applyAlignment="1" applyProtection="1">
      <alignment horizontal="justify" vertical="top" wrapText="1"/>
      <protection hidden="1"/>
    </xf>
    <xf numFmtId="37"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hidden="1"/>
    </xf>
    <xf numFmtId="183" fontId="100" fillId="0" borderId="1" xfId="46487" applyNumberFormat="1" applyFont="1" applyBorder="1" applyAlignment="1" applyProtection="1">
      <alignment horizontal="justify" vertical="center" wrapText="1"/>
      <protection hidden="1"/>
    </xf>
    <xf numFmtId="183" fontId="100" fillId="0" borderId="27" xfId="46487" applyNumberFormat="1" applyFont="1" applyBorder="1" applyAlignment="1" applyProtection="1">
      <alignment horizontal="justify" vertical="center" wrapText="1"/>
      <protection hidden="1"/>
    </xf>
    <xf numFmtId="4" fontId="103" fillId="3" borderId="1" xfId="0" applyNumberFormat="1" applyFont="1" applyFill="1" applyBorder="1" applyAlignment="1" applyProtection="1">
      <alignment horizontal="center" vertical="center" wrapText="1"/>
      <protection hidden="1"/>
    </xf>
    <xf numFmtId="37" fontId="103" fillId="3" borderId="1" xfId="0" applyNumberFormat="1" applyFont="1" applyFill="1" applyBorder="1" applyAlignment="1" applyProtection="1">
      <alignment horizontal="center" vertical="center" wrapText="1"/>
      <protection hidden="1"/>
    </xf>
    <xf numFmtId="4" fontId="103" fillId="3" borderId="27" xfId="0" applyNumberFormat="1" applyFont="1" applyFill="1" applyBorder="1" applyAlignment="1" applyProtection="1">
      <alignment horizontal="center" vertical="center" wrapText="1"/>
      <protection hidden="1"/>
    </xf>
    <xf numFmtId="0" fontId="100" fillId="0" borderId="1" xfId="3506" applyFont="1" applyBorder="1" applyAlignment="1">
      <alignment horizontal="center" vertical="center" wrapText="1"/>
    </xf>
    <xf numFmtId="0" fontId="100" fillId="0" borderId="1" xfId="3506" applyFont="1" applyBorder="1" applyAlignment="1" applyProtection="1">
      <alignment horizontal="center" vertical="center"/>
      <protection hidden="1"/>
    </xf>
    <xf numFmtId="37" fontId="100" fillId="0" borderId="1" xfId="0" applyNumberFormat="1" applyFont="1" applyBorder="1" applyAlignment="1">
      <alignment horizontal="center" vertical="center" wrapText="1"/>
    </xf>
    <xf numFmtId="0" fontId="100" fillId="0" borderId="1" xfId="0" applyFont="1" applyBorder="1" applyAlignment="1">
      <alignment horizontal="center" vertical="center" wrapText="1"/>
    </xf>
    <xf numFmtId="3" fontId="100" fillId="0" borderId="1" xfId="23124" applyNumberFormat="1" applyFont="1" applyBorder="1" applyAlignment="1" applyProtection="1">
      <alignment horizontal="center" vertical="center" wrapText="1"/>
      <protection locked="0"/>
    </xf>
    <xf numFmtId="3" fontId="100" fillId="0" borderId="27" xfId="23124" applyNumberFormat="1" applyFont="1" applyBorder="1" applyAlignment="1" applyProtection="1">
      <alignment horizontal="center" vertical="center" wrapText="1"/>
      <protection locked="0"/>
    </xf>
    <xf numFmtId="37" fontId="100" fillId="0" borderId="1" xfId="2043" applyNumberFormat="1" applyFont="1" applyBorder="1" applyAlignment="1" applyProtection="1">
      <alignment horizontal="center" vertical="center" wrapText="1"/>
      <protection hidden="1"/>
    </xf>
    <xf numFmtId="39" fontId="100" fillId="0" borderId="1" xfId="2" applyNumberFormat="1" applyFont="1" applyFill="1" applyBorder="1" applyAlignment="1" applyProtection="1">
      <alignment horizontal="center" vertical="center" wrapText="1"/>
      <protection locked="0"/>
    </xf>
    <xf numFmtId="39" fontId="100" fillId="0" borderId="27" xfId="2" applyNumberFormat="1" applyFont="1" applyFill="1" applyBorder="1" applyAlignment="1" applyProtection="1">
      <alignment horizontal="center" vertical="center" wrapText="1"/>
      <protection locked="0"/>
    </xf>
    <xf numFmtId="37" fontId="100" fillId="0" borderId="1" xfId="2" applyNumberFormat="1" applyFont="1" applyFill="1" applyBorder="1" applyAlignment="1" applyProtection="1">
      <alignment horizontal="center" vertical="center" wrapText="1"/>
      <protection locked="0"/>
    </xf>
    <xf numFmtId="3" fontId="108" fillId="0" borderId="1" xfId="2" applyNumberFormat="1" applyFont="1" applyFill="1" applyBorder="1" applyAlignment="1" applyProtection="1">
      <alignment horizontal="center" vertical="center" wrapText="1"/>
      <protection locked="0"/>
    </xf>
    <xf numFmtId="3" fontId="108" fillId="0" borderId="27" xfId="2" applyNumberFormat="1" applyFont="1" applyFill="1" applyBorder="1" applyAlignment="1" applyProtection="1">
      <alignment horizontal="center" vertical="center" wrapText="1"/>
      <protection locked="0"/>
    </xf>
    <xf numFmtId="37" fontId="109" fillId="0" borderId="1" xfId="2043" applyNumberFormat="1" applyFont="1" applyBorder="1" applyAlignment="1" applyProtection="1">
      <alignment horizontal="center" vertical="center" wrapText="1"/>
      <protection hidden="1"/>
    </xf>
    <xf numFmtId="0" fontId="109" fillId="0" borderId="1" xfId="2043" applyFont="1" applyBorder="1" applyAlignment="1" applyProtection="1">
      <alignment horizontal="center" vertical="center" wrapText="1"/>
      <protection hidden="1"/>
    </xf>
    <xf numFmtId="3" fontId="109" fillId="0" borderId="1" xfId="2312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center" vertical="center" wrapText="1"/>
      <protection hidden="1"/>
    </xf>
    <xf numFmtId="43" fontId="100" fillId="0" borderId="27" xfId="46487" applyFont="1" applyBorder="1" applyAlignment="1" applyProtection="1">
      <alignment horizontal="justify" vertical="center" wrapText="1"/>
      <protection hidden="1"/>
    </xf>
    <xf numFmtId="37" fontId="100" fillId="4" borderId="1" xfId="0" applyNumberFormat="1" applyFont="1" applyFill="1" applyBorder="1" applyAlignment="1" applyProtection="1">
      <alignment horizontal="center" vertical="center" wrapText="1"/>
      <protection hidden="1"/>
    </xf>
    <xf numFmtId="37" fontId="100" fillId="0" borderId="27" xfId="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justify" vertical="top" wrapText="1"/>
      <protection hidden="1"/>
    </xf>
    <xf numFmtId="0" fontId="100" fillId="4" borderId="27" xfId="0" applyFont="1" applyFill="1" applyBorder="1" applyAlignment="1" applyProtection="1">
      <alignment horizontal="justify" vertical="top" wrapText="1"/>
      <protection hidden="1"/>
    </xf>
    <xf numFmtId="37" fontId="100" fillId="4" borderId="1" xfId="0" applyNumberFormat="1" applyFont="1" applyFill="1" applyBorder="1" applyAlignment="1">
      <alignment horizontal="center" vertical="center"/>
    </xf>
    <xf numFmtId="37" fontId="100" fillId="4" borderId="27" xfId="0" applyNumberFormat="1" applyFont="1" applyFill="1" applyBorder="1" applyAlignment="1">
      <alignment horizontal="center" vertical="center"/>
    </xf>
    <xf numFmtId="37" fontId="109" fillId="4" borderId="1" xfId="4" applyNumberFormat="1" applyFont="1" applyFill="1" applyBorder="1" applyAlignment="1" applyProtection="1">
      <alignment horizontal="center" vertical="center"/>
      <protection hidden="1"/>
    </xf>
    <xf numFmtId="37" fontId="109" fillId="0" borderId="1" xfId="4" applyNumberFormat="1" applyFont="1" applyBorder="1" applyAlignment="1" applyProtection="1">
      <alignment horizontal="center" vertical="center"/>
      <protection hidden="1"/>
    </xf>
    <xf numFmtId="0" fontId="100" fillId="0" borderId="27" xfId="0" applyFont="1" applyBorder="1" applyAlignment="1" applyProtection="1">
      <alignment horizontal="center" vertical="center" wrapText="1"/>
      <protection hidden="1"/>
    </xf>
    <xf numFmtId="1"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locked="0"/>
    </xf>
    <xf numFmtId="3" fontId="100" fillId="0" borderId="1" xfId="0" applyNumberFormat="1" applyFont="1" applyBorder="1" applyAlignment="1" applyProtection="1">
      <alignment horizontal="center" vertical="center" wrapText="1"/>
      <protection locked="0"/>
    </xf>
    <xf numFmtId="3" fontId="100" fillId="0" borderId="27" xfId="0" applyNumberFormat="1" applyFont="1" applyBorder="1" applyAlignment="1" applyProtection="1">
      <alignment horizontal="center" vertical="center" wrapText="1"/>
      <protection locked="0"/>
    </xf>
    <xf numFmtId="37" fontId="100" fillId="0" borderId="1" xfId="0" applyNumberFormat="1" applyFont="1" applyBorder="1" applyAlignment="1" applyProtection="1">
      <alignment horizontal="center" vertical="center" wrapText="1"/>
      <protection locked="0"/>
    </xf>
    <xf numFmtId="0" fontId="103" fillId="69" borderId="27" xfId="0" applyFont="1" applyFill="1" applyBorder="1" applyAlignment="1" applyProtection="1">
      <alignment horizontal="center" vertical="center" wrapText="1"/>
      <protection locked="0"/>
    </xf>
    <xf numFmtId="183" fontId="110" fillId="3" borderId="27" xfId="46487" applyNumberFormat="1" applyFont="1" applyFill="1" applyBorder="1" applyAlignment="1" applyProtection="1">
      <alignment horizontal="center" vertical="center" wrapText="1"/>
      <protection hidden="1"/>
    </xf>
    <xf numFmtId="183" fontId="110" fillId="3" borderId="1" xfId="46487" applyNumberFormat="1" applyFont="1" applyFill="1" applyBorder="1" applyAlignment="1" applyProtection="1">
      <alignment horizontal="center" vertical="center" wrapText="1"/>
      <protection hidden="1"/>
    </xf>
    <xf numFmtId="0" fontId="8" fillId="69" borderId="27" xfId="0" applyFont="1" applyFill="1" applyBorder="1" applyAlignment="1" applyProtection="1">
      <alignment horizontal="center" vertical="center" wrapText="1"/>
      <protection locked="0"/>
    </xf>
    <xf numFmtId="0" fontId="90" fillId="0" borderId="1" xfId="0" applyFont="1" applyBorder="1" applyAlignment="1">
      <alignment horizontal="center" vertical="center"/>
    </xf>
    <xf numFmtId="0" fontId="101" fillId="0" borderId="1" xfId="0" applyFont="1" applyBorder="1" applyAlignment="1">
      <alignment horizontal="center" vertical="center"/>
    </xf>
    <xf numFmtId="0" fontId="103" fillId="0" borderId="1" xfId="0" applyFont="1" applyBorder="1" applyAlignment="1">
      <alignment horizontal="center" vertical="center"/>
    </xf>
    <xf numFmtId="0" fontId="109" fillId="0" borderId="1" xfId="0" applyFont="1" applyBorder="1" applyAlignment="1">
      <alignment horizontal="center" vertical="center"/>
    </xf>
    <xf numFmtId="0" fontId="109" fillId="0" borderId="27" xfId="0" applyFont="1" applyBorder="1" applyAlignment="1">
      <alignment horizontal="center" vertical="center"/>
    </xf>
    <xf numFmtId="0" fontId="109" fillId="0" borderId="1" xfId="0" applyFont="1" applyBorder="1"/>
    <xf numFmtId="0" fontId="100" fillId="0" borderId="1" xfId="0" applyFont="1" applyBorder="1" applyAlignment="1">
      <alignment horizontal="center" vertical="center"/>
    </xf>
    <xf numFmtId="1" fontId="109" fillId="0" borderId="1" xfId="0" applyNumberFormat="1" applyFont="1" applyBorder="1" applyAlignment="1">
      <alignment horizontal="center" vertical="center"/>
    </xf>
    <xf numFmtId="37" fontId="100" fillId="0" borderId="1" xfId="0" applyNumberFormat="1" applyFont="1" applyBorder="1" applyAlignment="1">
      <alignment horizontal="center" vertical="center"/>
    </xf>
    <xf numFmtId="3" fontId="100" fillId="4" borderId="1" xfId="0" applyNumberFormat="1" applyFont="1" applyFill="1" applyBorder="1" applyAlignment="1" applyProtection="1">
      <alignment horizontal="center" vertical="center" wrapText="1"/>
      <protection locked="0"/>
    </xf>
    <xf numFmtId="37" fontId="100" fillId="4" borderId="1" xfId="44340" applyNumberFormat="1" applyFont="1" applyFill="1" applyBorder="1" applyAlignment="1" applyProtection="1">
      <alignment horizontal="center" vertical="center" wrapText="1"/>
      <protection locked="0"/>
    </xf>
    <xf numFmtId="0" fontId="100" fillId="4" borderId="1" xfId="0" applyFont="1" applyFill="1" applyBorder="1" applyAlignment="1">
      <alignment horizontal="center" vertical="center" wrapText="1"/>
    </xf>
    <xf numFmtId="37" fontId="103" fillId="3" borderId="27" xfId="0" applyNumberFormat="1" applyFont="1" applyFill="1" applyBorder="1" applyAlignment="1" applyProtection="1">
      <alignment horizontal="center" vertical="center" wrapText="1"/>
      <protection hidden="1"/>
    </xf>
    <xf numFmtId="0" fontId="14" fillId="0" borderId="1" xfId="0" applyFont="1" applyBorder="1" applyAlignment="1">
      <alignment horizontal="justify" vertical="center"/>
    </xf>
    <xf numFmtId="0" fontId="90" fillId="0" borderId="1" xfId="0" applyFont="1" applyBorder="1" applyAlignment="1">
      <alignment horizontal="justify" vertical="center"/>
    </xf>
    <xf numFmtId="0" fontId="101" fillId="4" borderId="1" xfId="0" applyFont="1" applyFill="1" applyBorder="1" applyAlignment="1">
      <alignment horizontal="center" vertical="center"/>
    </xf>
    <xf numFmtId="0" fontId="90" fillId="4" borderId="1" xfId="0" applyFont="1" applyFill="1" applyBorder="1" applyAlignment="1">
      <alignment horizontal="justify" vertical="center"/>
    </xf>
    <xf numFmtId="0" fontId="14" fillId="0" borderId="1" xfId="0" applyFont="1" applyBorder="1" applyAlignment="1">
      <alignment horizontal="justify" vertical="center" wrapText="1"/>
    </xf>
    <xf numFmtId="0" fontId="101" fillId="4" borderId="1" xfId="0" applyFont="1" applyFill="1" applyBorder="1" applyAlignment="1" applyProtection="1">
      <alignment horizontal="center" vertical="center" wrapText="1"/>
      <protection locked="0"/>
    </xf>
    <xf numFmtId="0" fontId="111" fillId="0" borderId="1" xfId="0" applyFont="1" applyBorder="1" applyAlignment="1">
      <alignment horizontal="justify" vertical="center"/>
    </xf>
    <xf numFmtId="0" fontId="101" fillId="4" borderId="1" xfId="1820" applyFont="1" applyFill="1" applyBorder="1" applyAlignment="1" applyProtection="1">
      <alignment horizontal="justify" vertical="center" wrapText="1"/>
      <protection hidden="1"/>
    </xf>
    <xf numFmtId="0" fontId="101" fillId="0" borderId="1" xfId="46463" applyFont="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113" fillId="0" borderId="1" xfId="46463" applyFont="1" applyBorder="1" applyAlignment="1" applyProtection="1">
      <alignment horizontal="center" vertical="center" wrapText="1"/>
      <protection hidden="1"/>
    </xf>
    <xf numFmtId="0" fontId="114" fillId="0" borderId="1" xfId="46463" applyFont="1" applyBorder="1" applyAlignment="1" applyProtection="1">
      <alignment horizontal="center" vertical="center" wrapText="1"/>
      <protection hidden="1"/>
    </xf>
    <xf numFmtId="0" fontId="100" fillId="0" borderId="1" xfId="1820" applyFont="1" applyBorder="1" applyAlignment="1" applyProtection="1">
      <alignment horizontal="center" vertical="center" wrapText="1"/>
      <protection hidden="1"/>
    </xf>
    <xf numFmtId="37" fontId="114" fillId="0" borderId="1" xfId="46463" applyNumberFormat="1" applyFont="1" applyBorder="1" applyAlignment="1" applyProtection="1">
      <alignment horizontal="right" vertical="center"/>
      <protection locked="0"/>
    </xf>
    <xf numFmtId="37" fontId="114" fillId="0" borderId="27" xfId="46463" applyNumberFormat="1" applyFont="1" applyBorder="1" applyAlignment="1" applyProtection="1">
      <alignment horizontal="right" vertical="center"/>
      <protection locked="0"/>
    </xf>
    <xf numFmtId="1" fontId="100" fillId="0" borderId="1" xfId="1820" applyNumberFormat="1" applyFont="1" applyBorder="1" applyAlignment="1" applyProtection="1">
      <alignment horizontal="center" vertical="center" wrapText="1"/>
      <protection hidden="1"/>
    </xf>
    <xf numFmtId="0" fontId="109" fillId="0" borderId="1" xfId="1820" applyFont="1" applyBorder="1" applyAlignment="1" applyProtection="1">
      <alignment horizontal="center" vertical="center" wrapText="1"/>
      <protection hidden="1"/>
    </xf>
    <xf numFmtId="0" fontId="114" fillId="4" borderId="1" xfId="46463" applyFont="1" applyFill="1" applyBorder="1" applyAlignment="1" applyProtection="1">
      <alignment horizontal="center" vertical="center" wrapText="1"/>
      <protection hidden="1"/>
    </xf>
    <xf numFmtId="0" fontId="100" fillId="4" borderId="1" xfId="1820" applyFont="1" applyFill="1" applyBorder="1" applyAlignment="1" applyProtection="1">
      <alignment horizontal="center" vertical="center" wrapText="1"/>
      <protection hidden="1"/>
    </xf>
    <xf numFmtId="37" fontId="114" fillId="4" borderId="1" xfId="46463" applyNumberFormat="1" applyFont="1" applyFill="1" applyBorder="1" applyAlignment="1" applyProtection="1">
      <alignment horizontal="right" vertical="center"/>
      <protection locked="0"/>
    </xf>
    <xf numFmtId="37" fontId="114" fillId="4" borderId="27" xfId="46463" applyNumberFormat="1" applyFont="1" applyFill="1" applyBorder="1" applyAlignment="1" applyProtection="1">
      <alignment horizontal="right" vertical="center"/>
      <protection locked="0"/>
    </xf>
    <xf numFmtId="1" fontId="100" fillId="4" borderId="1" xfId="1820" applyNumberFormat="1" applyFont="1" applyFill="1" applyBorder="1" applyAlignment="1" applyProtection="1">
      <alignment horizontal="center" vertical="center" wrapText="1"/>
      <protection hidden="1"/>
    </xf>
    <xf numFmtId="0" fontId="109" fillId="4" borderId="1" xfId="1820" applyFont="1" applyFill="1" applyBorder="1" applyAlignment="1" applyProtection="1">
      <alignment horizontal="center" vertical="center" wrapText="1"/>
      <protection hidden="1"/>
    </xf>
    <xf numFmtId="37" fontId="115" fillId="0" borderId="1" xfId="46463" applyNumberFormat="1" applyFont="1" applyBorder="1" applyAlignment="1" applyProtection="1">
      <alignment horizontal="center" vertical="center" wrapText="1"/>
      <protection hidden="1"/>
    </xf>
    <xf numFmtId="0" fontId="115" fillId="0" borderId="1" xfId="1820" applyFont="1" applyBorder="1" applyAlignment="1" applyProtection="1">
      <alignment horizontal="center" vertical="center" wrapText="1"/>
      <protection hidden="1"/>
    </xf>
    <xf numFmtId="37" fontId="115" fillId="0" borderId="1" xfId="1820" applyNumberFormat="1" applyFont="1" applyBorder="1" applyAlignment="1" applyProtection="1">
      <alignment horizontal="right" vertical="center" wrapText="1"/>
      <protection locked="0"/>
    </xf>
    <xf numFmtId="37" fontId="115" fillId="0" borderId="27" xfId="1820" applyNumberFormat="1" applyFont="1" applyBorder="1" applyAlignment="1" applyProtection="1">
      <alignment horizontal="right" vertical="center" wrapText="1"/>
      <protection locked="0"/>
    </xf>
    <xf numFmtId="37" fontId="116" fillId="0" borderId="1" xfId="46463" applyNumberFormat="1" applyFont="1" applyBorder="1" applyAlignment="1" applyProtection="1">
      <alignment horizontal="center" vertical="center" wrapText="1"/>
      <protection hidden="1"/>
    </xf>
    <xf numFmtId="37" fontId="116" fillId="0" borderId="1" xfId="1820" applyNumberFormat="1" applyFont="1" applyBorder="1" applyAlignment="1" applyProtection="1">
      <alignment horizontal="right" vertical="center" wrapText="1"/>
      <protection locked="0"/>
    </xf>
    <xf numFmtId="37" fontId="116" fillId="0" borderId="27" xfId="1820" applyNumberFormat="1" applyFont="1" applyBorder="1" applyAlignment="1" applyProtection="1">
      <alignment horizontal="right" vertical="center" wrapText="1"/>
      <protection locked="0"/>
    </xf>
    <xf numFmtId="0" fontId="100" fillId="0" borderId="1" xfId="46463" applyFont="1" applyBorder="1" applyAlignment="1" applyProtection="1">
      <alignment horizontal="center" vertical="center"/>
      <protection hidden="1"/>
    </xf>
    <xf numFmtId="37" fontId="116" fillId="4" borderId="1" xfId="46463" applyNumberFormat="1" applyFont="1" applyFill="1" applyBorder="1" applyAlignment="1" applyProtection="1">
      <alignment horizontal="center" vertical="center" wrapText="1"/>
      <protection hidden="1"/>
    </xf>
    <xf numFmtId="0" fontId="100" fillId="4" borderId="1" xfId="46463" applyFont="1" applyFill="1" applyBorder="1" applyAlignment="1" applyProtection="1">
      <alignment horizontal="center" vertical="center"/>
      <protection hidden="1"/>
    </xf>
    <xf numFmtId="37" fontId="116" fillId="4" borderId="1" xfId="1820" applyNumberFormat="1" applyFont="1" applyFill="1" applyBorder="1" applyAlignment="1" applyProtection="1">
      <alignment horizontal="right" vertical="center" wrapText="1"/>
      <protection locked="0"/>
    </xf>
    <xf numFmtId="37" fontId="116" fillId="4" borderId="27" xfId="1820" applyNumberFormat="1" applyFont="1" applyFill="1" applyBorder="1" applyAlignment="1" applyProtection="1">
      <alignment horizontal="right" vertical="center" wrapText="1"/>
      <protection locked="0"/>
    </xf>
    <xf numFmtId="0" fontId="100" fillId="2" borderId="1" xfId="3506" applyFont="1" applyFill="1" applyBorder="1" applyAlignment="1" applyProtection="1">
      <alignment horizontal="center" vertical="center"/>
      <protection hidden="1"/>
    </xf>
    <xf numFmtId="0" fontId="100" fillId="2" borderId="27" xfId="3506" applyFont="1" applyFill="1" applyBorder="1" applyAlignment="1" applyProtection="1">
      <alignment horizontal="center" vertical="center"/>
      <protection hidden="1"/>
    </xf>
    <xf numFmtId="0" fontId="116" fillId="0" borderId="1" xfId="46463" applyFont="1" applyBorder="1" applyAlignment="1" applyProtection="1">
      <alignment horizontal="center" vertical="center" wrapText="1"/>
      <protection hidden="1"/>
    </xf>
    <xf numFmtId="37" fontId="116" fillId="0" borderId="1" xfId="44340" applyNumberFormat="1" applyFont="1" applyFill="1" applyBorder="1" applyAlignment="1" applyProtection="1">
      <alignment horizontal="right" vertical="center" wrapText="1"/>
      <protection locked="0"/>
    </xf>
    <xf numFmtId="37" fontId="116" fillId="0" borderId="27" xfId="44340" applyNumberFormat="1" applyFont="1" applyFill="1" applyBorder="1" applyAlignment="1" applyProtection="1">
      <alignment horizontal="right" vertical="center" wrapText="1"/>
      <protection locked="0"/>
    </xf>
    <xf numFmtId="37" fontId="100" fillId="4" borderId="1" xfId="1599" applyNumberFormat="1" applyFont="1" applyFill="1" applyBorder="1" applyAlignment="1" applyProtection="1">
      <alignment horizontal="center" vertical="center" wrapText="1"/>
      <protection locked="0"/>
    </xf>
    <xf numFmtId="37" fontId="100" fillId="0" borderId="1" xfId="46463" applyNumberFormat="1" applyFont="1" applyBorder="1" applyAlignment="1" applyProtection="1">
      <alignment horizontal="center" vertical="center" wrapText="1"/>
      <protection locked="0"/>
    </xf>
    <xf numFmtId="39" fontId="100" fillId="0" borderId="1" xfId="46463" applyNumberFormat="1" applyFont="1" applyBorder="1" applyAlignment="1" applyProtection="1">
      <alignment horizontal="center" vertical="center" wrapText="1"/>
      <protection locked="0"/>
    </xf>
    <xf numFmtId="1" fontId="114" fillId="0" borderId="1" xfId="46463" applyNumberFormat="1" applyFont="1" applyBorder="1" applyAlignment="1" applyProtection="1">
      <alignment horizontal="center" vertical="center"/>
      <protection hidden="1"/>
    </xf>
    <xf numFmtId="37" fontId="114" fillId="0" borderId="1" xfId="44340" applyNumberFormat="1" applyFont="1" applyFill="1" applyBorder="1" applyAlignment="1" applyProtection="1">
      <alignment horizontal="right" vertical="center" wrapText="1"/>
      <protection locked="0"/>
    </xf>
    <xf numFmtId="1" fontId="114" fillId="4" borderId="1" xfId="46463" applyNumberFormat="1" applyFont="1" applyFill="1" applyBorder="1" applyAlignment="1" applyProtection="1">
      <alignment horizontal="center" vertical="center"/>
      <protection hidden="1"/>
    </xf>
    <xf numFmtId="0" fontId="112" fillId="0" borderId="1" xfId="46463" applyFont="1" applyBorder="1" applyAlignment="1" applyProtection="1">
      <alignment horizontal="center" vertical="center"/>
      <protection hidden="1"/>
    </xf>
    <xf numFmtId="0" fontId="8" fillId="0" borderId="1" xfId="1820" applyFont="1" applyBorder="1" applyAlignment="1" applyProtection="1">
      <alignment horizontal="justify" vertical="center" wrapText="1"/>
      <protection hidden="1"/>
    </xf>
    <xf numFmtId="0" fontId="90" fillId="0" borderId="1" xfId="1820" applyFont="1" applyBorder="1" applyAlignment="1" applyProtection="1">
      <alignment horizontal="justify" vertical="center" wrapText="1"/>
      <protection hidden="1"/>
    </xf>
    <xf numFmtId="0" fontId="112" fillId="4" borderId="1" xfId="46463" applyFont="1" applyFill="1" applyBorder="1" applyAlignment="1" applyProtection="1">
      <alignment horizontal="center" vertical="center"/>
      <protection hidden="1"/>
    </xf>
    <xf numFmtId="0" fontId="8" fillId="4" borderId="1" xfId="1820" applyFont="1" applyFill="1" applyBorder="1" applyAlignment="1" applyProtection="1">
      <alignment horizontal="justify" vertical="center" wrapText="1"/>
      <protection hidden="1"/>
    </xf>
    <xf numFmtId="0" fontId="90" fillId="4" borderId="1" xfId="1820" applyFont="1" applyFill="1" applyBorder="1" applyAlignment="1" applyProtection="1">
      <alignment horizontal="justify" vertical="center" wrapText="1"/>
      <protection hidden="1"/>
    </xf>
    <xf numFmtId="0" fontId="90" fillId="0" borderId="1" xfId="46463" applyFont="1" applyBorder="1" applyAlignment="1" applyProtection="1">
      <alignment horizontal="center" vertical="center" wrapText="1"/>
      <protection hidden="1"/>
    </xf>
    <xf numFmtId="0" fontId="113" fillId="0" borderId="1" xfId="46463" applyFont="1" applyBorder="1" applyAlignment="1" applyProtection="1">
      <alignment horizontal="center" vertical="center"/>
      <protection hidden="1"/>
    </xf>
    <xf numFmtId="0" fontId="14" fillId="0" borderId="1" xfId="46464" applyFont="1" applyBorder="1" applyAlignment="1">
      <alignment horizontal="justify" vertical="center" wrapText="1"/>
    </xf>
    <xf numFmtId="0" fontId="111" fillId="0" borderId="1" xfId="1820" applyFont="1" applyBorder="1" applyAlignment="1" applyProtection="1">
      <alignment horizontal="justify" vertical="center" wrapText="1"/>
      <protection hidden="1"/>
    </xf>
    <xf numFmtId="0" fontId="113" fillId="4" borderId="1" xfId="46463" applyFont="1" applyFill="1" applyBorder="1" applyAlignment="1" applyProtection="1">
      <alignment horizontal="center" vertical="center" wrapText="1"/>
      <protection hidden="1"/>
    </xf>
    <xf numFmtId="0" fontId="113" fillId="4" borderId="1" xfId="46463" applyFont="1" applyFill="1" applyBorder="1" applyAlignment="1" applyProtection="1">
      <alignment horizontal="center" vertical="center"/>
      <protection hidden="1"/>
    </xf>
    <xf numFmtId="0" fontId="14" fillId="4" borderId="1" xfId="1820" applyFont="1" applyFill="1" applyBorder="1" applyAlignment="1" applyProtection="1">
      <alignment horizontal="justify" vertical="center" wrapText="1"/>
      <protection hidden="1"/>
    </xf>
    <xf numFmtId="0" fontId="101" fillId="2" borderId="1" xfId="46463" applyFont="1" applyFill="1" applyBorder="1" applyAlignment="1">
      <alignment horizontal="center" vertical="center" wrapText="1"/>
    </xf>
    <xf numFmtId="0" fontId="8" fillId="2" borderId="1" xfId="3506" applyFont="1" applyFill="1" applyBorder="1" applyAlignment="1" applyProtection="1">
      <alignment horizontal="center" vertical="center" wrapText="1"/>
      <protection hidden="1"/>
    </xf>
    <xf numFmtId="37" fontId="90" fillId="0" borderId="1" xfId="711" applyNumberFormat="1" applyFont="1" applyFill="1" applyBorder="1" applyAlignment="1" applyProtection="1">
      <alignment horizontal="center" vertical="center"/>
      <protection hidden="1"/>
    </xf>
    <xf numFmtId="0" fontId="14" fillId="0" borderId="1" xfId="1820" applyFont="1" applyBorder="1" applyAlignment="1" applyProtection="1">
      <alignment horizontal="justify" vertical="center" wrapText="1"/>
      <protection hidden="1"/>
    </xf>
    <xf numFmtId="0" fontId="113" fillId="0" borderId="1" xfId="46463" applyFont="1" applyBorder="1" applyAlignment="1" applyProtection="1">
      <alignment horizontal="center" vertical="top"/>
      <protection hidden="1"/>
    </xf>
    <xf numFmtId="0" fontId="101" fillId="0" borderId="1" xfId="1820" applyFont="1" applyBorder="1" applyAlignment="1" applyProtection="1">
      <alignment horizontal="justify" vertical="center" wrapText="1"/>
      <protection hidden="1"/>
    </xf>
    <xf numFmtId="0" fontId="90" fillId="4" borderId="1" xfId="46463" applyFont="1" applyFill="1" applyBorder="1" applyAlignment="1" applyProtection="1">
      <alignment horizontal="center" vertical="center" wrapText="1"/>
      <protection hidden="1"/>
    </xf>
    <xf numFmtId="0" fontId="101" fillId="0" borderId="1" xfId="46463" applyFont="1" applyBorder="1" applyAlignment="1" applyProtection="1">
      <alignment horizontal="center" vertical="center" wrapText="1"/>
      <protection hidden="1"/>
    </xf>
    <xf numFmtId="0" fontId="101" fillId="0" borderId="1" xfId="1826" applyFont="1" applyBorder="1" applyAlignment="1" applyProtection="1">
      <alignment horizontal="justify" vertical="center" wrapText="1"/>
      <protection hidden="1"/>
    </xf>
    <xf numFmtId="0" fontId="101" fillId="0" borderId="1" xfId="1599" applyFont="1" applyBorder="1" applyAlignment="1" applyProtection="1">
      <alignment horizontal="center" vertical="center"/>
      <protection hidden="1"/>
    </xf>
    <xf numFmtId="0" fontId="101" fillId="0" borderId="1" xfId="1599" applyFont="1" applyBorder="1" applyAlignment="1" applyProtection="1">
      <alignment horizontal="center" vertical="center" wrapText="1"/>
      <protection hidden="1"/>
    </xf>
    <xf numFmtId="0" fontId="104" fillId="0" borderId="1" xfId="46465" applyFont="1" applyBorder="1" applyAlignment="1" applyProtection="1">
      <alignment horizontal="justify" vertical="center" wrapText="1"/>
      <protection hidden="1"/>
    </xf>
    <xf numFmtId="0" fontId="101" fillId="4" borderId="1" xfId="1826" applyFont="1" applyFill="1" applyBorder="1" applyAlignment="1" applyProtection="1">
      <alignment horizontal="justify" vertical="center" wrapText="1"/>
      <protection hidden="1"/>
    </xf>
    <xf numFmtId="0" fontId="104" fillId="0" borderId="1" xfId="1820" applyFont="1" applyBorder="1" applyAlignment="1" applyProtection="1">
      <alignment horizontal="justify" vertical="center" wrapText="1"/>
      <protection hidden="1"/>
    </xf>
    <xf numFmtId="0" fontId="112" fillId="0" borderId="1" xfId="46463" applyFont="1" applyBorder="1" applyAlignment="1" applyProtection="1">
      <alignment horizontal="center" vertical="top"/>
      <protection hidden="1"/>
    </xf>
    <xf numFmtId="0" fontId="104" fillId="4" borderId="1" xfId="1820" applyFont="1" applyFill="1" applyBorder="1" applyAlignment="1" applyProtection="1">
      <alignment horizontal="justify" vertical="center" wrapText="1"/>
      <protection hidden="1"/>
    </xf>
    <xf numFmtId="0" fontId="100" fillId="0" borderId="1" xfId="46473" applyFont="1" applyBorder="1" applyAlignment="1">
      <alignment vertical="center" wrapText="1"/>
    </xf>
    <xf numFmtId="181" fontId="100" fillId="0" borderId="1" xfId="46475" applyNumberFormat="1" applyFont="1" applyFill="1" applyBorder="1" applyAlignment="1" applyProtection="1">
      <alignment horizontal="center" vertical="center"/>
    </xf>
    <xf numFmtId="181" fontId="100" fillId="0" borderId="34" xfId="46475" applyNumberFormat="1" applyFont="1" applyFill="1" applyBorder="1" applyAlignment="1" applyProtection="1">
      <alignment horizontal="center" vertical="center"/>
    </xf>
    <xf numFmtId="181" fontId="100" fillId="0" borderId="0" xfId="46475" applyNumberFormat="1" applyFont="1" applyFill="1" applyBorder="1" applyAlignment="1" applyProtection="1">
      <alignment horizontal="center" vertical="center"/>
    </xf>
    <xf numFmtId="180" fontId="117" fillId="0" borderId="0" xfId="46475" applyFont="1" applyAlignment="1">
      <alignment vertical="center"/>
    </xf>
    <xf numFmtId="0" fontId="100" fillId="0" borderId="0" xfId="46473" applyFont="1" applyAlignment="1">
      <alignment vertical="center"/>
    </xf>
    <xf numFmtId="0" fontId="100" fillId="0" borderId="1" xfId="46473" applyFont="1" applyBorder="1" applyAlignment="1">
      <alignment vertical="center"/>
    </xf>
    <xf numFmtId="0" fontId="106" fillId="67" borderId="28" xfId="46473" applyFont="1" applyFill="1" applyBorder="1" applyAlignment="1">
      <alignment horizontal="center" vertical="center"/>
    </xf>
    <xf numFmtId="0" fontId="106" fillId="67" borderId="9" xfId="46473" applyFont="1" applyFill="1" applyBorder="1" applyAlignment="1">
      <alignment horizontal="center" vertical="center"/>
    </xf>
    <xf numFmtId="0" fontId="106" fillId="67" borderId="29" xfId="46473" applyFont="1" applyFill="1" applyBorder="1" applyAlignment="1">
      <alignment horizontal="center" vertical="center"/>
    </xf>
    <xf numFmtId="0" fontId="101" fillId="0" borderId="0" xfId="46473" applyFont="1" applyAlignment="1">
      <alignment vertical="top" wrapText="1"/>
    </xf>
    <xf numFmtId="0" fontId="104" fillId="0" borderId="0" xfId="46473" applyFont="1" applyAlignment="1">
      <alignment horizontal="center" vertical="center"/>
    </xf>
    <xf numFmtId="0" fontId="103" fillId="69" borderId="27" xfId="0" applyFont="1" applyFill="1" applyBorder="1" applyAlignment="1" applyProtection="1">
      <alignment horizontal="center" vertical="center"/>
      <protection locked="0"/>
    </xf>
    <xf numFmtId="0" fontId="103" fillId="69" borderId="39" xfId="0" applyFont="1" applyFill="1" applyBorder="1" applyAlignment="1" applyProtection="1">
      <alignment horizontal="center" vertical="center" wrapText="1"/>
      <protection locked="0"/>
    </xf>
    <xf numFmtId="0" fontId="103" fillId="69" borderId="40" xfId="0" applyFont="1" applyFill="1" applyBorder="1" applyAlignment="1" applyProtection="1">
      <alignment horizontal="center" vertical="center" wrapText="1"/>
      <protection locked="0"/>
    </xf>
    <xf numFmtId="0" fontId="103" fillId="69" borderId="41" xfId="0" applyFont="1" applyFill="1" applyBorder="1" applyAlignment="1" applyProtection="1">
      <alignment horizontal="center" vertical="center"/>
      <protection locked="0"/>
    </xf>
    <xf numFmtId="0" fontId="103" fillId="69" borderId="21" xfId="0" applyFont="1" applyFill="1" applyBorder="1" applyAlignment="1" applyProtection="1">
      <alignment horizontal="center" vertical="center"/>
      <protection locked="0"/>
    </xf>
    <xf numFmtId="0" fontId="103" fillId="69" borderId="42" xfId="0" applyFont="1" applyFill="1" applyBorder="1" applyAlignment="1" applyProtection="1">
      <alignment horizontal="center" vertical="center"/>
      <protection locked="0"/>
    </xf>
    <xf numFmtId="0" fontId="103" fillId="69" borderId="43" xfId="0" applyFont="1" applyFill="1" applyBorder="1" applyAlignment="1" applyProtection="1">
      <alignment horizontal="center" vertical="center"/>
      <protection locked="0"/>
    </xf>
    <xf numFmtId="0" fontId="103" fillId="69" borderId="44" xfId="0" applyFont="1" applyFill="1" applyBorder="1" applyAlignment="1" applyProtection="1">
      <alignment horizontal="center" vertical="center"/>
      <protection locked="0"/>
    </xf>
    <xf numFmtId="0" fontId="103" fillId="69" borderId="45" xfId="0" applyFont="1" applyFill="1" applyBorder="1" applyAlignment="1" applyProtection="1">
      <alignment horizontal="center" vertical="center"/>
      <protection locked="0"/>
    </xf>
    <xf numFmtId="0" fontId="103" fillId="69" borderId="46" xfId="0" applyFont="1" applyFill="1" applyBorder="1" applyAlignment="1" applyProtection="1">
      <alignment horizontal="center" vertical="center"/>
      <protection locked="0"/>
    </xf>
    <xf numFmtId="0" fontId="103" fillId="69" borderId="38" xfId="0" applyFont="1" applyFill="1" applyBorder="1" applyAlignment="1" applyProtection="1">
      <alignment horizontal="center" vertical="center"/>
      <protection locked="0"/>
    </xf>
    <xf numFmtId="0" fontId="103" fillId="69" borderId="47"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wrapText="1"/>
      <protection hidden="1"/>
    </xf>
    <xf numFmtId="0" fontId="3" fillId="0" borderId="27" xfId="0" applyFont="1" applyBorder="1" applyAlignment="1" applyProtection="1">
      <alignment horizontal="center" vertical="center" wrapText="1"/>
      <protection hidden="1"/>
    </xf>
    <xf numFmtId="0" fontId="7" fillId="66" borderId="1" xfId="46463" applyFont="1" applyFill="1" applyBorder="1" applyAlignment="1" applyProtection="1">
      <alignment horizontal="center" vertical="center" wrapText="1"/>
      <protection hidden="1"/>
    </xf>
    <xf numFmtId="0" fontId="7" fillId="66" borderId="27" xfId="46463" applyFont="1" applyFill="1" applyBorder="1" applyAlignment="1" applyProtection="1">
      <alignment horizontal="center" vertical="center" wrapText="1"/>
      <protection hidden="1"/>
    </xf>
    <xf numFmtId="182" fontId="100" fillId="0" borderId="27" xfId="46487" applyNumberFormat="1" applyFont="1" applyBorder="1" applyAlignment="1" applyProtection="1">
      <alignment horizontal="justify" vertical="center" wrapText="1"/>
      <protection hidden="1"/>
    </xf>
    <xf numFmtId="43" fontId="100" fillId="0" borderId="27" xfId="46487" applyNumberFormat="1" applyFont="1" applyBorder="1" applyAlignment="1" applyProtection="1">
      <alignment horizontal="justify" vertical="center" wrapText="1"/>
      <protection hidden="1"/>
    </xf>
    <xf numFmtId="39" fontId="114" fillId="0" borderId="27" xfId="46463" applyNumberFormat="1" applyFont="1" applyBorder="1" applyAlignment="1" applyProtection="1">
      <alignment vertical="center"/>
      <protection locked="0"/>
    </xf>
    <xf numFmtId="39" fontId="100" fillId="0" borderId="27" xfId="46487" applyNumberFormat="1" applyFont="1" applyBorder="1" applyAlignment="1" applyProtection="1">
      <alignment vertical="center" wrapText="1"/>
      <protection hidden="1"/>
    </xf>
    <xf numFmtId="39" fontId="100" fillId="2" borderId="27" xfId="3506" applyNumberFormat="1" applyFont="1" applyFill="1" applyBorder="1" applyAlignment="1" applyProtection="1">
      <alignment vertical="center"/>
      <protection hidden="1"/>
    </xf>
    <xf numFmtId="39" fontId="116" fillId="0" borderId="27" xfId="44340" applyNumberFormat="1" applyFont="1" applyFill="1" applyBorder="1" applyAlignment="1" applyProtection="1">
      <alignment vertical="center" wrapText="1"/>
      <protection locked="0"/>
    </xf>
    <xf numFmtId="43" fontId="8" fillId="3" borderId="27" xfId="46487" applyNumberFormat="1" applyFont="1" applyFill="1" applyBorder="1" applyAlignment="1" applyProtection="1">
      <alignment horizontal="center" vertical="center" wrapText="1"/>
      <protection hidden="1"/>
    </xf>
    <xf numFmtId="43" fontId="10" fillId="0" borderId="0" xfId="0" applyNumberFormat="1" applyFont="1" applyAlignment="1">
      <alignment vertical="center"/>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2</xdr:row>
      <xdr:rowOff>194743</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2</xdr:row>
      <xdr:rowOff>80683</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2:G24"/>
  <sheetViews>
    <sheetView showGridLines="0" tabSelected="1" view="pageBreakPreview" topLeftCell="A10" zoomScaleNormal="100" zoomScaleSheetLayoutView="100" workbookViewId="0">
      <selection activeCell="E26" sqref="E26"/>
    </sheetView>
  </sheetViews>
  <sheetFormatPr defaultColWidth="8.7109375" defaultRowHeight="15.75"/>
  <cols>
    <col min="1" max="1" width="12.5703125" style="64" customWidth="1"/>
    <col min="2" max="2" width="47.140625" style="64" customWidth="1"/>
    <col min="3" max="3" width="16.42578125" style="64" customWidth="1"/>
    <col min="4" max="5" width="18.42578125" style="64" customWidth="1"/>
    <col min="6" max="6" width="14" style="64" customWidth="1"/>
    <col min="7" max="7" width="10.42578125" style="64" bestFit="1" customWidth="1"/>
    <col min="8" max="16384" width="8.7109375" style="64"/>
  </cols>
  <sheetData>
    <row r="2" spans="1:7" ht="26.25">
      <c r="A2" s="198" t="s">
        <v>249</v>
      </c>
    </row>
    <row r="4" spans="1:7" ht="16.5" thickBot="1"/>
    <row r="5" spans="1:7" ht="24" thickBot="1">
      <c r="A5" s="342" t="s">
        <v>241</v>
      </c>
      <c r="B5" s="343"/>
      <c r="C5" s="343"/>
      <c r="D5" s="343"/>
      <c r="E5" s="344"/>
    </row>
    <row r="6" spans="1:7" ht="16.5" thickBot="1">
      <c r="A6" s="346"/>
      <c r="B6" s="346"/>
      <c r="C6" s="346"/>
      <c r="D6" s="346"/>
      <c r="E6" s="346"/>
      <c r="F6" s="65"/>
    </row>
    <row r="7" spans="1:7" ht="24" thickBot="1">
      <c r="A7" s="342" t="s">
        <v>259</v>
      </c>
      <c r="B7" s="343"/>
      <c r="C7" s="343"/>
      <c r="D7" s="343"/>
      <c r="E7" s="344"/>
    </row>
    <row r="8" spans="1:7" ht="16.5" thickBot="1">
      <c r="A8" s="65"/>
      <c r="B8" s="65"/>
      <c r="C8" s="65"/>
      <c r="D8" s="65"/>
      <c r="E8" s="65"/>
      <c r="F8" s="65"/>
    </row>
    <row r="9" spans="1:7" ht="43.5" customHeight="1">
      <c r="A9" s="186" t="s">
        <v>237</v>
      </c>
      <c r="B9" s="187" t="s">
        <v>238</v>
      </c>
      <c r="C9" s="189" t="s">
        <v>244</v>
      </c>
      <c r="D9" s="189" t="s">
        <v>245</v>
      </c>
      <c r="E9" s="188" t="s">
        <v>246</v>
      </c>
      <c r="F9" s="66"/>
    </row>
    <row r="10" spans="1:7">
      <c r="A10" s="181"/>
      <c r="B10" s="67"/>
      <c r="C10" s="68"/>
      <c r="D10" s="68"/>
      <c r="E10" s="182"/>
      <c r="F10" s="69"/>
    </row>
    <row r="11" spans="1:7" s="340" customFormat="1" ht="26.25" customHeight="1">
      <c r="A11" s="190">
        <v>1</v>
      </c>
      <c r="B11" s="335" t="s">
        <v>239</v>
      </c>
      <c r="C11" s="336">
        <f>HVAC!L153</f>
        <v>11634445.620000001</v>
      </c>
      <c r="D11" s="336">
        <f>HVAC!P153</f>
        <v>1452153.0180000002</v>
      </c>
      <c r="E11" s="337">
        <f>D11+C11</f>
        <v>13086598.638</v>
      </c>
      <c r="F11" s="338"/>
      <c r="G11" s="339"/>
    </row>
    <row r="12" spans="1:7" s="340" customFormat="1" ht="26.25" customHeight="1">
      <c r="A12" s="190">
        <v>2</v>
      </c>
      <c r="B12" s="341" t="s">
        <v>242</v>
      </c>
      <c r="C12" s="336">
        <f>FIRE!L35</f>
        <v>2069880.5448</v>
      </c>
      <c r="D12" s="336">
        <f>FIRE!P35</f>
        <v>539209.12199999997</v>
      </c>
      <c r="E12" s="337">
        <f>D12+C12</f>
        <v>2609089.6667999998</v>
      </c>
      <c r="F12" s="338"/>
    </row>
    <row r="13" spans="1:7" s="340" customFormat="1" ht="26.25" customHeight="1">
      <c r="A13" s="190">
        <v>3</v>
      </c>
      <c r="B13" s="341" t="s">
        <v>243</v>
      </c>
      <c r="C13" s="336">
        <f>PLUMBING!L46</f>
        <v>2837470.2</v>
      </c>
      <c r="D13" s="336">
        <f>PLUMBING!P46</f>
        <v>220231.8</v>
      </c>
      <c r="E13" s="337">
        <f>D13+C13</f>
        <v>3057702</v>
      </c>
      <c r="F13" s="338"/>
      <c r="G13" s="339"/>
    </row>
    <row r="14" spans="1:7" ht="25.5" customHeight="1">
      <c r="A14" s="190"/>
      <c r="B14" s="191" t="s">
        <v>240</v>
      </c>
      <c r="C14" s="192">
        <f>SUM(C11:C13)</f>
        <v>16541796.364800002</v>
      </c>
      <c r="D14" s="192">
        <f t="shared" ref="D14" si="0">SUM(D11:D13)</f>
        <v>2211593.94</v>
      </c>
      <c r="E14" s="193">
        <f>SUM(E11:E13)</f>
        <v>18753390.3048</v>
      </c>
      <c r="F14" s="72"/>
    </row>
    <row r="15" spans="1:7" ht="18.75" customHeight="1">
      <c r="A15" s="181"/>
      <c r="B15" s="70"/>
      <c r="C15" s="71"/>
      <c r="D15" s="71"/>
      <c r="E15" s="183"/>
      <c r="F15" s="72"/>
    </row>
    <row r="16" spans="1:7" ht="27" customHeight="1">
      <c r="A16" s="184"/>
      <c r="B16" s="75"/>
      <c r="C16" s="76"/>
      <c r="D16" s="76"/>
      <c r="E16" s="185"/>
      <c r="F16" s="72"/>
    </row>
    <row r="17" spans="1:7" ht="24.75" customHeight="1">
      <c r="A17" s="190"/>
      <c r="B17" s="191" t="s">
        <v>250</v>
      </c>
      <c r="C17" s="192">
        <f>C14*18%</f>
        <v>2977523.3456640001</v>
      </c>
      <c r="D17" s="192">
        <v>0</v>
      </c>
      <c r="E17" s="193">
        <f>D17+C17</f>
        <v>2977523.3456640001</v>
      </c>
      <c r="F17" s="72"/>
    </row>
    <row r="18" spans="1:7" ht="29.25" customHeight="1">
      <c r="A18" s="190"/>
      <c r="B18" s="191" t="s">
        <v>251</v>
      </c>
      <c r="C18" s="192">
        <v>0</v>
      </c>
      <c r="D18" s="192">
        <f>D14*15%</f>
        <v>331739.09099999996</v>
      </c>
      <c r="E18" s="193">
        <f>D18+C18</f>
        <v>331739.09099999996</v>
      </c>
      <c r="F18" s="72"/>
    </row>
    <row r="19" spans="1:7" ht="30" customHeight="1" thickBot="1">
      <c r="A19" s="194"/>
      <c r="B19" s="195" t="s">
        <v>247</v>
      </c>
      <c r="C19" s="196">
        <f>C18+C17+C14</f>
        <v>19519319.710464001</v>
      </c>
      <c r="D19" s="196">
        <f>D18+D17+D14</f>
        <v>2543333.031</v>
      </c>
      <c r="E19" s="197">
        <f>E18+E17+E14</f>
        <v>22062652.741464</v>
      </c>
      <c r="F19" s="72"/>
    </row>
    <row r="20" spans="1:7" ht="25.5" customHeight="1">
      <c r="F20" s="73"/>
    </row>
    <row r="21" spans="1:7" ht="30" customHeight="1" thickBot="1">
      <c r="A21" s="194"/>
      <c r="B21" s="195" t="s">
        <v>260</v>
      </c>
      <c r="C21" s="196"/>
      <c r="D21" s="196"/>
      <c r="E21" s="197">
        <v>3961229</v>
      </c>
      <c r="F21" s="72"/>
    </row>
    <row r="22" spans="1:7" ht="30" customHeight="1" thickBot="1">
      <c r="A22" s="194"/>
      <c r="B22" s="195" t="s">
        <v>261</v>
      </c>
      <c r="C22" s="196"/>
      <c r="D22" s="196"/>
      <c r="E22" s="197">
        <v>1449906</v>
      </c>
      <c r="F22" s="72"/>
    </row>
    <row r="23" spans="1:7" ht="39.6" customHeight="1">
      <c r="A23" s="345"/>
      <c r="B23" s="345"/>
      <c r="C23" s="345"/>
      <c r="D23" s="132"/>
      <c r="E23" s="133"/>
      <c r="F23" s="74"/>
      <c r="G23" s="79"/>
    </row>
    <row r="24" spans="1:7" ht="30" customHeight="1" thickBot="1">
      <c r="A24" s="194"/>
      <c r="B24" s="195" t="s">
        <v>262</v>
      </c>
      <c r="C24" s="196"/>
      <c r="D24" s="196"/>
      <c r="E24" s="197">
        <f>E22+E21+E19</f>
        <v>27473787.741464</v>
      </c>
      <c r="F24" s="72"/>
    </row>
  </sheetData>
  <mergeCells count="4">
    <mergeCell ref="A5:E5"/>
    <mergeCell ref="A23:C23"/>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R158"/>
  <sheetViews>
    <sheetView topLeftCell="A136" zoomScaleNormal="100" zoomScaleSheetLayoutView="100" zoomScalePageLayoutView="85" workbookViewId="0">
      <selection activeCell="Q153" sqref="Q153"/>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7.28515625" style="2" customWidth="1"/>
    <col min="6" max="6" width="12.5703125" style="3" customWidth="1"/>
    <col min="7" max="7" width="13.28515625" style="3" customWidth="1"/>
    <col min="8" max="8" width="14.5703125" style="3" customWidth="1"/>
    <col min="9" max="10" width="10" style="3" customWidth="1"/>
    <col min="11" max="11" width="10.7109375" style="3" bestFit="1" customWidth="1"/>
    <col min="12" max="12" width="14" style="3" bestFit="1" customWidth="1"/>
    <col min="13" max="15" width="11.140625" style="3" customWidth="1"/>
    <col min="16" max="16" width="12.5703125" style="3" customWidth="1"/>
    <col min="17" max="17" width="15.140625" style="3" customWidth="1"/>
    <col min="18" max="18" width="16" style="1" bestFit="1" customWidth="1"/>
    <col min="19" max="20" width="13.7109375" style="1" bestFit="1" customWidth="1"/>
    <col min="21" max="21" width="12.42578125" style="1" bestFit="1" customWidth="1"/>
    <col min="22" max="22" width="13.7109375" style="1" bestFit="1" customWidth="1"/>
    <col min="23" max="23" width="9.140625" style="1"/>
    <col min="24" max="24" width="9.5703125" style="98" bestFit="1" customWidth="1"/>
    <col min="25" max="16384" width="9.140625" style="1"/>
  </cols>
  <sheetData>
    <row r="1" spans="1:44" s="10" customFormat="1" ht="18.75">
      <c r="A1" s="353" t="s">
        <v>252</v>
      </c>
      <c r="B1" s="354"/>
      <c r="C1" s="354"/>
      <c r="D1" s="354"/>
      <c r="E1" s="354"/>
      <c r="F1" s="354"/>
      <c r="G1" s="354"/>
      <c r="H1" s="355"/>
      <c r="I1" s="350" t="s">
        <v>259</v>
      </c>
      <c r="J1" s="351"/>
      <c r="K1" s="351"/>
      <c r="L1" s="351"/>
      <c r="M1" s="351"/>
      <c r="N1" s="351"/>
      <c r="O1" s="351"/>
      <c r="P1" s="351"/>
      <c r="Q1" s="352"/>
      <c r="X1" s="92"/>
    </row>
    <row r="2" spans="1:44" s="10" customFormat="1" ht="18.75">
      <c r="A2" s="356"/>
      <c r="B2" s="357"/>
      <c r="C2" s="357"/>
      <c r="D2" s="357"/>
      <c r="E2" s="357"/>
      <c r="F2" s="357"/>
      <c r="G2" s="357"/>
      <c r="H2" s="358"/>
      <c r="I2" s="347" t="s">
        <v>255</v>
      </c>
      <c r="J2" s="347"/>
      <c r="K2" s="347"/>
      <c r="L2" s="347"/>
      <c r="M2" s="347" t="s">
        <v>254</v>
      </c>
      <c r="N2" s="347"/>
      <c r="O2" s="347"/>
      <c r="P2" s="347"/>
      <c r="Q2" s="348" t="s">
        <v>17</v>
      </c>
      <c r="X2" s="92"/>
    </row>
    <row r="3" spans="1:44" s="5" customFormat="1" ht="43.5" customHeight="1">
      <c r="A3" s="243" t="s">
        <v>11</v>
      </c>
      <c r="B3" s="246" t="s">
        <v>12</v>
      </c>
      <c r="C3" s="243" t="s">
        <v>13</v>
      </c>
      <c r="D3" s="243" t="s">
        <v>14</v>
      </c>
      <c r="E3" s="243" t="s">
        <v>0</v>
      </c>
      <c r="F3" s="243" t="s">
        <v>15</v>
      </c>
      <c r="G3" s="246" t="s">
        <v>16</v>
      </c>
      <c r="H3" s="243" t="s">
        <v>253</v>
      </c>
      <c r="I3" s="243" t="s">
        <v>256</v>
      </c>
      <c r="J3" s="243" t="s">
        <v>257</v>
      </c>
      <c r="K3" s="243" t="s">
        <v>258</v>
      </c>
      <c r="L3" s="243" t="s">
        <v>253</v>
      </c>
      <c r="M3" s="243" t="s">
        <v>256</v>
      </c>
      <c r="N3" s="243" t="s">
        <v>257</v>
      </c>
      <c r="O3" s="243" t="s">
        <v>258</v>
      </c>
      <c r="P3" s="243" t="s">
        <v>253</v>
      </c>
      <c r="Q3" s="349"/>
      <c r="X3" s="93"/>
    </row>
    <row r="4" spans="1:44" ht="20.100000000000001" customHeight="1">
      <c r="A4" s="134"/>
      <c r="B4" s="134"/>
      <c r="C4" s="135" t="s">
        <v>50</v>
      </c>
      <c r="D4" s="136"/>
      <c r="E4" s="136"/>
      <c r="F4" s="137"/>
      <c r="G4" s="137"/>
      <c r="H4" s="199"/>
      <c r="I4" s="199"/>
      <c r="J4" s="199"/>
      <c r="K4" s="199"/>
      <c r="L4" s="199"/>
      <c r="M4" s="199"/>
      <c r="N4" s="199"/>
      <c r="O4" s="199"/>
      <c r="P4" s="199"/>
      <c r="Q4" s="137"/>
      <c r="R4" s="11"/>
      <c r="S4" s="11"/>
      <c r="T4" s="11"/>
      <c r="U4" s="11"/>
      <c r="V4" s="11"/>
      <c r="W4" s="11"/>
      <c r="X4" s="94"/>
      <c r="Y4" s="11"/>
      <c r="Z4" s="11"/>
      <c r="AA4" s="11"/>
      <c r="AB4" s="11"/>
      <c r="AC4" s="11"/>
      <c r="AD4" s="11"/>
      <c r="AE4" s="11"/>
      <c r="AF4" s="11"/>
      <c r="AG4" s="11"/>
      <c r="AH4" s="11"/>
      <c r="AI4" s="11"/>
      <c r="AJ4" s="11"/>
      <c r="AK4" s="11"/>
      <c r="AL4" s="11"/>
      <c r="AM4" s="11"/>
      <c r="AN4" s="11"/>
      <c r="AO4" s="11"/>
      <c r="AP4" s="11"/>
      <c r="AQ4" s="11"/>
    </row>
    <row r="5" spans="1:44" ht="48" customHeight="1">
      <c r="A5" s="134"/>
      <c r="B5" s="134" t="s">
        <v>51</v>
      </c>
      <c r="C5" s="138" t="s">
        <v>216</v>
      </c>
      <c r="D5" s="202"/>
      <c r="E5" s="202"/>
      <c r="F5" s="203"/>
      <c r="G5" s="203"/>
      <c r="H5" s="204"/>
      <c r="I5" s="204"/>
      <c r="J5" s="204"/>
      <c r="K5" s="204"/>
      <c r="L5" s="204"/>
      <c r="M5" s="204"/>
      <c r="N5" s="204"/>
      <c r="O5" s="204"/>
      <c r="P5" s="204"/>
      <c r="Q5" s="203"/>
      <c r="R5" s="11"/>
      <c r="S5" s="11"/>
      <c r="T5" s="11"/>
      <c r="U5" s="11"/>
      <c r="V5" s="11"/>
      <c r="W5" s="11"/>
      <c r="X5" s="94"/>
      <c r="Y5" s="11"/>
      <c r="Z5" s="11"/>
      <c r="AA5" s="11"/>
      <c r="AB5" s="11"/>
      <c r="AC5" s="11"/>
      <c r="AD5" s="11"/>
      <c r="AE5" s="11"/>
      <c r="AF5" s="11"/>
      <c r="AG5" s="11"/>
      <c r="AH5" s="11"/>
      <c r="AI5" s="11"/>
      <c r="AJ5" s="11"/>
      <c r="AK5" s="11"/>
      <c r="AL5" s="11"/>
      <c r="AM5" s="11"/>
      <c r="AN5" s="11"/>
      <c r="AO5" s="11"/>
      <c r="AP5" s="11"/>
      <c r="AQ5" s="11"/>
    </row>
    <row r="6" spans="1:44" ht="25.5" customHeight="1">
      <c r="A6" s="134" t="s">
        <v>36</v>
      </c>
      <c r="B6" s="134"/>
      <c r="C6" s="136" t="s">
        <v>61</v>
      </c>
      <c r="D6" s="205">
        <v>1</v>
      </c>
      <c r="E6" s="206" t="str">
        <f t="shared" ref="E6:E14" si="0">IF(D6&gt;1,"Nos.","No.")</f>
        <v>No.</v>
      </c>
      <c r="F6" s="207">
        <v>0</v>
      </c>
      <c r="G6" s="207">
        <v>17400</v>
      </c>
      <c r="H6" s="208">
        <f>SUM(G6+F6)*D6</f>
        <v>17400</v>
      </c>
      <c r="I6" s="208">
        <v>0</v>
      </c>
      <c r="J6" s="208"/>
      <c r="K6" s="208">
        <f>J6+I6</f>
        <v>0</v>
      </c>
      <c r="L6" s="208">
        <f>K6*F6</f>
        <v>0</v>
      </c>
      <c r="M6" s="208">
        <f>I6</f>
        <v>0</v>
      </c>
      <c r="N6" s="208">
        <v>2</v>
      </c>
      <c r="O6" s="208">
        <f>N6+M6</f>
        <v>2</v>
      </c>
      <c r="P6" s="208">
        <f>O6*G6</f>
        <v>34800</v>
      </c>
      <c r="Q6" s="207">
        <f>P6+L6</f>
        <v>34800</v>
      </c>
      <c r="R6" s="11"/>
      <c r="S6" s="78"/>
      <c r="T6" s="78"/>
      <c r="U6" s="91"/>
      <c r="V6" s="91"/>
      <c r="W6" s="91"/>
      <c r="X6" s="95"/>
      <c r="Y6" s="11"/>
      <c r="Z6" s="11"/>
      <c r="AA6" s="11"/>
      <c r="AB6" s="11"/>
      <c r="AC6" s="11"/>
      <c r="AD6" s="11"/>
      <c r="AE6" s="11"/>
      <c r="AF6" s="11"/>
      <c r="AG6" s="11"/>
      <c r="AH6" s="11"/>
      <c r="AI6" s="11"/>
      <c r="AJ6" s="11"/>
      <c r="AK6" s="11"/>
      <c r="AL6" s="11"/>
      <c r="AM6" s="11"/>
      <c r="AN6" s="11"/>
      <c r="AO6" s="11"/>
      <c r="AP6" s="11"/>
      <c r="AQ6" s="11"/>
    </row>
    <row r="7" spans="1:44" ht="57" customHeight="1">
      <c r="A7" s="134"/>
      <c r="B7" s="134"/>
      <c r="C7" s="138" t="s">
        <v>217</v>
      </c>
      <c r="D7" s="205"/>
      <c r="E7" s="206"/>
      <c r="F7" s="203"/>
      <c r="G7" s="203"/>
      <c r="H7" s="204"/>
      <c r="I7" s="204"/>
      <c r="J7" s="204"/>
      <c r="K7" s="208">
        <f t="shared" ref="K7:K9" si="1">J7+I7</f>
        <v>0</v>
      </c>
      <c r="L7" s="208">
        <f t="shared" ref="L7:L9" si="2">K7*F7</f>
        <v>0</v>
      </c>
      <c r="M7" s="204"/>
      <c r="N7" s="204"/>
      <c r="O7" s="208">
        <f t="shared" ref="O7:O10" si="3">N7+M7</f>
        <v>0</v>
      </c>
      <c r="P7" s="208">
        <f t="shared" ref="P7:P10" si="4">O7*G7</f>
        <v>0</v>
      </c>
      <c r="Q7" s="207">
        <f t="shared" ref="Q7:Q10" si="5">P7+L7</f>
        <v>0</v>
      </c>
      <c r="R7" s="11"/>
      <c r="S7" s="78"/>
      <c r="T7" s="78"/>
      <c r="U7" s="91"/>
      <c r="V7" s="91"/>
      <c r="W7" s="91"/>
      <c r="X7" s="95"/>
      <c r="Y7" s="11"/>
      <c r="Z7" s="11"/>
      <c r="AA7" s="11"/>
      <c r="AB7" s="11"/>
      <c r="AC7" s="11"/>
      <c r="AD7" s="11"/>
      <c r="AE7" s="11"/>
      <c r="AF7" s="11"/>
      <c r="AG7" s="11"/>
      <c r="AH7" s="11"/>
      <c r="AI7" s="11"/>
      <c r="AJ7" s="11"/>
      <c r="AK7" s="11"/>
      <c r="AL7" s="11"/>
      <c r="AM7" s="11"/>
      <c r="AN7" s="11"/>
      <c r="AO7" s="11"/>
      <c r="AP7" s="11"/>
      <c r="AQ7" s="11"/>
      <c r="AR7" s="11"/>
    </row>
    <row r="8" spans="1:44" ht="25.5" customHeight="1">
      <c r="A8" s="134" t="s">
        <v>29</v>
      </c>
      <c r="B8" s="134"/>
      <c r="C8" s="136" t="s">
        <v>113</v>
      </c>
      <c r="D8" s="205">
        <v>1</v>
      </c>
      <c r="E8" s="206" t="str">
        <f t="shared" si="0"/>
        <v>No.</v>
      </c>
      <c r="F8" s="207">
        <v>0</v>
      </c>
      <c r="G8" s="207">
        <v>10440</v>
      </c>
      <c r="H8" s="208">
        <f>SUM(G8+F8)*D8</f>
        <v>10440</v>
      </c>
      <c r="I8" s="208">
        <v>0</v>
      </c>
      <c r="J8" s="208"/>
      <c r="K8" s="208">
        <f t="shared" si="1"/>
        <v>0</v>
      </c>
      <c r="L8" s="208">
        <f t="shared" si="2"/>
        <v>0</v>
      </c>
      <c r="M8" s="208">
        <f>I8</f>
        <v>0</v>
      </c>
      <c r="N8" s="208">
        <v>2</v>
      </c>
      <c r="O8" s="208">
        <f t="shared" si="3"/>
        <v>2</v>
      </c>
      <c r="P8" s="208">
        <f t="shared" si="4"/>
        <v>20880</v>
      </c>
      <c r="Q8" s="207">
        <f t="shared" si="5"/>
        <v>20880</v>
      </c>
      <c r="R8" s="11"/>
      <c r="S8" s="78"/>
      <c r="T8" s="78"/>
      <c r="U8" s="91"/>
      <c r="V8" s="91"/>
      <c r="W8" s="91"/>
      <c r="X8" s="95"/>
      <c r="Y8" s="11"/>
      <c r="Z8" s="11"/>
      <c r="AA8" s="11"/>
      <c r="AB8" s="11"/>
      <c r="AC8" s="11"/>
      <c r="AD8" s="11"/>
      <c r="AE8" s="11"/>
      <c r="AF8" s="11"/>
      <c r="AG8" s="11"/>
      <c r="AH8" s="11"/>
      <c r="AI8" s="11"/>
      <c r="AJ8" s="11"/>
      <c r="AK8" s="11"/>
      <c r="AL8" s="11"/>
      <c r="AM8" s="11"/>
      <c r="AN8" s="11"/>
      <c r="AO8" s="11"/>
      <c r="AP8" s="11"/>
      <c r="AQ8" s="11"/>
      <c r="AR8" s="11"/>
    </row>
    <row r="9" spans="1:44" ht="63" customHeight="1">
      <c r="A9" s="134"/>
      <c r="B9" s="134"/>
      <c r="C9" s="138" t="s">
        <v>219</v>
      </c>
      <c r="D9" s="205"/>
      <c r="E9" s="206"/>
      <c r="F9" s="203"/>
      <c r="G9" s="203"/>
      <c r="H9" s="204"/>
      <c r="I9" s="204"/>
      <c r="J9" s="204"/>
      <c r="K9" s="208">
        <f t="shared" si="1"/>
        <v>0</v>
      </c>
      <c r="L9" s="208">
        <f t="shared" si="2"/>
        <v>0</v>
      </c>
      <c r="M9" s="204"/>
      <c r="N9" s="204"/>
      <c r="O9" s="208">
        <f t="shared" si="3"/>
        <v>0</v>
      </c>
      <c r="P9" s="208">
        <f t="shared" si="4"/>
        <v>0</v>
      </c>
      <c r="Q9" s="207">
        <f t="shared" si="5"/>
        <v>0</v>
      </c>
      <c r="R9" s="11"/>
      <c r="S9" s="78"/>
      <c r="T9" s="78"/>
      <c r="U9" s="91"/>
      <c r="V9" s="91"/>
      <c r="W9" s="91"/>
      <c r="X9" s="95"/>
      <c r="Y9" s="11"/>
      <c r="Z9" s="11"/>
      <c r="AA9" s="11"/>
      <c r="AB9" s="11"/>
      <c r="AC9" s="11"/>
      <c r="AD9" s="11"/>
      <c r="AE9" s="11"/>
      <c r="AF9" s="11"/>
      <c r="AG9" s="11"/>
      <c r="AH9" s="11"/>
      <c r="AI9" s="11"/>
      <c r="AJ9" s="11"/>
      <c r="AK9" s="11"/>
      <c r="AL9" s="11"/>
      <c r="AM9" s="11"/>
      <c r="AN9" s="11"/>
      <c r="AO9" s="11"/>
      <c r="AP9" s="11"/>
      <c r="AQ9" s="11"/>
    </row>
    <row r="10" spans="1:44" ht="25.5" customHeight="1">
      <c r="A10" s="134" t="s">
        <v>5</v>
      </c>
      <c r="B10" s="134"/>
      <c r="C10" s="136" t="s">
        <v>114</v>
      </c>
      <c r="D10" s="205">
        <v>1</v>
      </c>
      <c r="E10" s="206" t="str">
        <f t="shared" si="0"/>
        <v>No.</v>
      </c>
      <c r="F10" s="207">
        <v>274050</v>
      </c>
      <c r="G10" s="207">
        <v>10440</v>
      </c>
      <c r="H10" s="208">
        <f>SUM(G10+F10)*D10</f>
        <v>284490</v>
      </c>
      <c r="I10" s="208">
        <v>0</v>
      </c>
      <c r="J10" s="208">
        <v>1</v>
      </c>
      <c r="K10" s="208">
        <f>J10+I10</f>
        <v>1</v>
      </c>
      <c r="L10" s="208">
        <f>K10*F10</f>
        <v>274050</v>
      </c>
      <c r="M10" s="208">
        <f>I10</f>
        <v>0</v>
      </c>
      <c r="N10" s="208">
        <v>1</v>
      </c>
      <c r="O10" s="208">
        <f t="shared" si="3"/>
        <v>1</v>
      </c>
      <c r="P10" s="208">
        <f t="shared" si="4"/>
        <v>10440</v>
      </c>
      <c r="Q10" s="207">
        <f t="shared" si="5"/>
        <v>284490</v>
      </c>
      <c r="R10" s="11"/>
      <c r="S10" s="78"/>
      <c r="T10" s="78"/>
      <c r="U10" s="91"/>
      <c r="V10" s="91"/>
      <c r="W10" s="91"/>
      <c r="X10" s="95"/>
      <c r="Y10" s="11"/>
      <c r="Z10" s="11"/>
      <c r="AA10" s="11"/>
      <c r="AB10" s="11"/>
      <c r="AC10" s="11"/>
      <c r="AD10" s="11"/>
      <c r="AE10" s="11"/>
      <c r="AF10" s="11"/>
      <c r="AG10" s="11"/>
      <c r="AH10" s="11"/>
      <c r="AI10" s="11"/>
      <c r="AJ10" s="11"/>
      <c r="AK10" s="11"/>
      <c r="AL10" s="11"/>
      <c r="AM10" s="11"/>
      <c r="AN10" s="11"/>
      <c r="AO10" s="11"/>
      <c r="AP10" s="11"/>
      <c r="AQ10" s="11"/>
      <c r="AR10" s="11"/>
    </row>
    <row r="11" spans="1:44" s="8" customFormat="1" ht="24.75" customHeight="1">
      <c r="A11" s="139"/>
      <c r="B11" s="140"/>
      <c r="C11" s="140" t="s">
        <v>33</v>
      </c>
      <c r="D11" s="209"/>
      <c r="E11" s="210"/>
      <c r="F11" s="209"/>
      <c r="G11" s="209"/>
      <c r="H11" s="211"/>
      <c r="I11" s="211"/>
      <c r="J11" s="211"/>
      <c r="K11" s="211"/>
      <c r="L11" s="211"/>
      <c r="M11" s="211"/>
      <c r="N11" s="211"/>
      <c r="O11" s="211"/>
      <c r="P11" s="211"/>
      <c r="Q11" s="209"/>
      <c r="R11" s="13"/>
      <c r="S11" s="80"/>
      <c r="T11" s="80"/>
      <c r="U11" s="91"/>
      <c r="V11" s="91"/>
      <c r="W11" s="91"/>
      <c r="X11" s="95"/>
      <c r="Y11" s="13"/>
      <c r="Z11" s="13"/>
      <c r="AA11" s="13"/>
      <c r="AB11" s="13"/>
      <c r="AC11" s="13"/>
      <c r="AD11" s="13"/>
      <c r="AE11" s="13"/>
      <c r="AF11" s="13"/>
      <c r="AG11" s="13"/>
      <c r="AH11" s="13"/>
      <c r="AI11" s="13"/>
      <c r="AJ11" s="13"/>
      <c r="AK11" s="13"/>
      <c r="AL11" s="13"/>
      <c r="AM11" s="13"/>
      <c r="AN11" s="13"/>
      <c r="AO11" s="13"/>
      <c r="AP11" s="13"/>
      <c r="AQ11" s="13"/>
    </row>
    <row r="12" spans="1:44" ht="25.5" customHeight="1">
      <c r="A12" s="134"/>
      <c r="B12" s="134"/>
      <c r="C12" s="135" t="s">
        <v>220</v>
      </c>
      <c r="D12" s="205"/>
      <c r="E12" s="206"/>
      <c r="F12" s="203"/>
      <c r="G12" s="203"/>
      <c r="H12" s="204"/>
      <c r="I12" s="204"/>
      <c r="J12" s="204"/>
      <c r="K12" s="204"/>
      <c r="L12" s="204"/>
      <c r="M12" s="204"/>
      <c r="N12" s="204"/>
      <c r="O12" s="204"/>
      <c r="P12" s="204"/>
      <c r="Q12" s="203"/>
      <c r="R12" s="11"/>
      <c r="S12" s="78"/>
      <c r="T12" s="78"/>
      <c r="U12" s="91"/>
      <c r="V12" s="91"/>
      <c r="W12" s="91"/>
      <c r="X12" s="95"/>
      <c r="Y12" s="11"/>
      <c r="Z12" s="11"/>
      <c r="AA12" s="11"/>
      <c r="AB12" s="11"/>
      <c r="AC12" s="11"/>
      <c r="AD12" s="11"/>
      <c r="AE12" s="11"/>
      <c r="AF12" s="11"/>
      <c r="AG12" s="11"/>
      <c r="AH12" s="11"/>
      <c r="AI12" s="11"/>
      <c r="AJ12" s="11"/>
      <c r="AK12" s="11"/>
      <c r="AL12" s="11"/>
      <c r="AM12" s="11"/>
      <c r="AN12" s="11"/>
      <c r="AO12" s="11"/>
      <c r="AP12" s="11"/>
      <c r="AQ12" s="11"/>
      <c r="AR12" s="11"/>
    </row>
    <row r="13" spans="1:44" ht="54.6" customHeight="1">
      <c r="A13" s="134" t="s">
        <v>9</v>
      </c>
      <c r="B13" s="134"/>
      <c r="C13" s="136" t="s">
        <v>218</v>
      </c>
      <c r="D13" s="205">
        <v>1</v>
      </c>
      <c r="E13" s="206" t="str">
        <f t="shared" si="0"/>
        <v>No.</v>
      </c>
      <c r="F13" s="207">
        <v>195750</v>
      </c>
      <c r="G13" s="207">
        <v>21750</v>
      </c>
      <c r="H13" s="208">
        <f t="shared" ref="H13:H16" si="6">SUM(G13+F13)*D13</f>
        <v>217500</v>
      </c>
      <c r="I13" s="208">
        <v>0</v>
      </c>
      <c r="J13" s="208">
        <v>1</v>
      </c>
      <c r="K13" s="208">
        <f>J13+I13</f>
        <v>1</v>
      </c>
      <c r="L13" s="208">
        <f>K13*F13</f>
        <v>195750</v>
      </c>
      <c r="M13" s="208">
        <f t="shared" ref="M13:M16" si="7">I13</f>
        <v>0</v>
      </c>
      <c r="N13" s="208">
        <v>1</v>
      </c>
      <c r="O13" s="208">
        <f t="shared" ref="O13:O27" si="8">N13+M13</f>
        <v>1</v>
      </c>
      <c r="P13" s="208">
        <f t="shared" ref="P13:P27" si="9">O13*G13</f>
        <v>21750</v>
      </c>
      <c r="Q13" s="207">
        <f t="shared" ref="Q13:Q27" si="10">P13+L13</f>
        <v>217500</v>
      </c>
      <c r="R13" s="11"/>
      <c r="S13" s="78"/>
      <c r="T13" s="78"/>
      <c r="U13" s="91"/>
      <c r="V13" s="91"/>
      <c r="W13" s="91"/>
      <c r="X13" s="95"/>
      <c r="Y13" s="11"/>
      <c r="Z13" s="11"/>
      <c r="AA13" s="11"/>
      <c r="AB13" s="11"/>
      <c r="AC13" s="11"/>
      <c r="AD13" s="11"/>
      <c r="AE13" s="11"/>
      <c r="AF13" s="11"/>
      <c r="AG13" s="11"/>
      <c r="AH13" s="11"/>
      <c r="AI13" s="11"/>
      <c r="AJ13" s="11"/>
      <c r="AK13" s="11"/>
      <c r="AL13" s="11"/>
      <c r="AM13" s="11"/>
      <c r="AN13" s="11"/>
      <c r="AO13" s="11"/>
      <c r="AP13" s="11"/>
      <c r="AQ13" s="11"/>
      <c r="AR13" s="11"/>
    </row>
    <row r="14" spans="1:44" ht="25.5" customHeight="1">
      <c r="A14" s="134" t="s">
        <v>21</v>
      </c>
      <c r="B14" s="134"/>
      <c r="C14" s="141" t="s">
        <v>122</v>
      </c>
      <c r="D14" s="205">
        <v>3</v>
      </c>
      <c r="E14" s="206" t="str">
        <f t="shared" si="0"/>
        <v>Nos.</v>
      </c>
      <c r="F14" s="207">
        <v>10875</v>
      </c>
      <c r="G14" s="207">
        <v>3045</v>
      </c>
      <c r="H14" s="208">
        <f t="shared" si="6"/>
        <v>41760</v>
      </c>
      <c r="I14" s="208">
        <v>0</v>
      </c>
      <c r="J14" s="208"/>
      <c r="K14" s="208">
        <f>J14+I14</f>
        <v>0</v>
      </c>
      <c r="L14" s="208">
        <f>K14*F14</f>
        <v>0</v>
      </c>
      <c r="M14" s="208">
        <f t="shared" si="7"/>
        <v>0</v>
      </c>
      <c r="N14" s="208"/>
      <c r="O14" s="208">
        <f t="shared" si="8"/>
        <v>0</v>
      </c>
      <c r="P14" s="208">
        <f t="shared" si="9"/>
        <v>0</v>
      </c>
      <c r="Q14" s="207">
        <f t="shared" si="10"/>
        <v>0</v>
      </c>
      <c r="R14" s="11"/>
      <c r="S14" s="78"/>
      <c r="T14" s="78"/>
      <c r="U14" s="91"/>
      <c r="V14" s="91"/>
      <c r="W14" s="91"/>
      <c r="X14" s="95"/>
      <c r="Y14" s="11"/>
      <c r="Z14" s="11"/>
      <c r="AA14" s="11"/>
      <c r="AB14" s="11"/>
      <c r="AC14" s="11"/>
      <c r="AD14" s="11"/>
      <c r="AE14" s="11"/>
      <c r="AF14" s="11"/>
      <c r="AG14" s="11"/>
      <c r="AH14" s="11"/>
      <c r="AI14" s="11"/>
      <c r="AJ14" s="11"/>
      <c r="AK14" s="11"/>
      <c r="AL14" s="11"/>
      <c r="AM14" s="11"/>
      <c r="AN14" s="11"/>
      <c r="AO14" s="11"/>
      <c r="AP14" s="11"/>
      <c r="AQ14" s="11"/>
      <c r="AR14" s="11"/>
    </row>
    <row r="15" spans="1:44" s="23" customFormat="1" ht="22.5" customHeight="1">
      <c r="A15" s="142" t="s">
        <v>21</v>
      </c>
      <c r="B15" s="142"/>
      <c r="C15" s="143" t="s">
        <v>125</v>
      </c>
      <c r="D15" s="212">
        <v>1</v>
      </c>
      <c r="E15" s="213" t="s">
        <v>115</v>
      </c>
      <c r="F15" s="207">
        <v>23490</v>
      </c>
      <c r="G15" s="207">
        <v>3045</v>
      </c>
      <c r="H15" s="208">
        <f t="shared" si="6"/>
        <v>26535</v>
      </c>
      <c r="I15" s="208">
        <v>0</v>
      </c>
      <c r="J15" s="208">
        <v>1</v>
      </c>
      <c r="K15" s="208">
        <f>J15+I15</f>
        <v>1</v>
      </c>
      <c r="L15" s="208">
        <f>K15*F15</f>
        <v>23490</v>
      </c>
      <c r="M15" s="208">
        <f t="shared" si="7"/>
        <v>0</v>
      </c>
      <c r="N15" s="208">
        <v>1</v>
      </c>
      <c r="O15" s="208">
        <f t="shared" si="8"/>
        <v>1</v>
      </c>
      <c r="P15" s="208">
        <f t="shared" si="9"/>
        <v>3045</v>
      </c>
      <c r="Q15" s="207">
        <f t="shared" si="10"/>
        <v>26535</v>
      </c>
      <c r="S15" s="81"/>
      <c r="T15" s="81"/>
      <c r="U15" s="91"/>
      <c r="V15" s="91"/>
      <c r="W15" s="91"/>
      <c r="X15" s="95"/>
    </row>
    <row r="16" spans="1:44" s="23" customFormat="1" ht="22.5" customHeight="1">
      <c r="A16" s="142" t="s">
        <v>23</v>
      </c>
      <c r="B16" s="142"/>
      <c r="C16" s="143" t="s">
        <v>124</v>
      </c>
      <c r="D16" s="212">
        <v>1</v>
      </c>
      <c r="E16" s="213" t="s">
        <v>115</v>
      </c>
      <c r="F16" s="207">
        <v>21663</v>
      </c>
      <c r="G16" s="207">
        <v>3480</v>
      </c>
      <c r="H16" s="208">
        <f t="shared" si="6"/>
        <v>25143</v>
      </c>
      <c r="I16" s="208">
        <v>0</v>
      </c>
      <c r="J16" s="208">
        <v>0</v>
      </c>
      <c r="K16" s="208">
        <f>J16+I16</f>
        <v>0</v>
      </c>
      <c r="L16" s="208">
        <f>K16*F16</f>
        <v>0</v>
      </c>
      <c r="M16" s="208">
        <f t="shared" si="7"/>
        <v>0</v>
      </c>
      <c r="N16" s="208"/>
      <c r="O16" s="208">
        <f t="shared" si="8"/>
        <v>0</v>
      </c>
      <c r="P16" s="208">
        <f t="shared" si="9"/>
        <v>0</v>
      </c>
      <c r="Q16" s="207">
        <f t="shared" si="10"/>
        <v>0</v>
      </c>
      <c r="S16" s="81"/>
      <c r="T16" s="81"/>
      <c r="U16" s="91"/>
      <c r="V16" s="91"/>
      <c r="W16" s="91"/>
      <c r="X16" s="95"/>
    </row>
    <row r="17" spans="1:43" s="6" customFormat="1" ht="36.75" customHeight="1">
      <c r="A17" s="144"/>
      <c r="B17" s="144" t="s">
        <v>126</v>
      </c>
      <c r="C17" s="138" t="s">
        <v>127</v>
      </c>
      <c r="D17" s="214"/>
      <c r="E17" s="215"/>
      <c r="F17" s="214"/>
      <c r="G17" s="216"/>
      <c r="H17" s="217"/>
      <c r="I17" s="208"/>
      <c r="J17" s="208"/>
      <c r="K17" s="208"/>
      <c r="L17" s="208">
        <f t="shared" ref="L17:L26" si="11">I17*F17</f>
        <v>0</v>
      </c>
      <c r="M17" s="208"/>
      <c r="N17" s="208"/>
      <c r="O17" s="208">
        <f t="shared" si="8"/>
        <v>0</v>
      </c>
      <c r="P17" s="208">
        <f t="shared" si="9"/>
        <v>0</v>
      </c>
      <c r="Q17" s="207">
        <f t="shared" si="10"/>
        <v>0</v>
      </c>
      <c r="S17" s="82"/>
      <c r="T17" s="82"/>
      <c r="U17" s="91"/>
      <c r="V17" s="91"/>
      <c r="W17" s="91"/>
      <c r="X17" s="95"/>
    </row>
    <row r="18" spans="1:43" s="24" customFormat="1" ht="22.5" customHeight="1">
      <c r="A18" s="144"/>
      <c r="B18" s="145"/>
      <c r="C18" s="135" t="s">
        <v>128</v>
      </c>
      <c r="D18" s="218"/>
      <c r="E18" s="206"/>
      <c r="F18" s="219"/>
      <c r="G18" s="219"/>
      <c r="H18" s="220"/>
      <c r="I18" s="208"/>
      <c r="J18" s="208"/>
      <c r="K18" s="208"/>
      <c r="L18" s="208">
        <f t="shared" si="11"/>
        <v>0</v>
      </c>
      <c r="M18" s="208"/>
      <c r="N18" s="208"/>
      <c r="O18" s="208">
        <f t="shared" si="8"/>
        <v>0</v>
      </c>
      <c r="P18" s="208">
        <f t="shared" si="9"/>
        <v>0</v>
      </c>
      <c r="Q18" s="207">
        <f t="shared" si="10"/>
        <v>0</v>
      </c>
      <c r="S18" s="83"/>
      <c r="T18" s="83"/>
      <c r="U18" s="91"/>
      <c r="V18" s="91"/>
      <c r="W18" s="91"/>
      <c r="X18" s="95"/>
    </row>
    <row r="19" spans="1:43" s="24" customFormat="1" ht="22.5" customHeight="1">
      <c r="A19" s="144" t="s">
        <v>26</v>
      </c>
      <c r="B19" s="145"/>
      <c r="C19" s="146" t="s">
        <v>111</v>
      </c>
      <c r="D19" s="218">
        <v>6</v>
      </c>
      <c r="E19" s="206" t="str">
        <f t="shared" ref="E19" si="12">IF(D19&gt;1,"Nos.","No.")</f>
        <v>Nos.</v>
      </c>
      <c r="F19" s="207">
        <v>7743</v>
      </c>
      <c r="G19" s="207">
        <v>1305</v>
      </c>
      <c r="H19" s="208">
        <f>SUM(G19+F19)*D19</f>
        <v>54288</v>
      </c>
      <c r="I19" s="208">
        <v>6</v>
      </c>
      <c r="J19" s="208"/>
      <c r="K19" s="208">
        <f>J19+I19</f>
        <v>6</v>
      </c>
      <c r="L19" s="208">
        <f>K19*F19</f>
        <v>46458</v>
      </c>
      <c r="M19" s="208">
        <f t="shared" ref="M19:M41" si="13">I19</f>
        <v>6</v>
      </c>
      <c r="N19" s="208"/>
      <c r="O19" s="208">
        <f t="shared" si="8"/>
        <v>6</v>
      </c>
      <c r="P19" s="208">
        <f t="shared" si="9"/>
        <v>7830</v>
      </c>
      <c r="Q19" s="207">
        <f t="shared" si="10"/>
        <v>54288</v>
      </c>
      <c r="S19" s="83"/>
      <c r="T19" s="83"/>
      <c r="U19" s="91"/>
      <c r="V19" s="91"/>
      <c r="W19" s="91"/>
      <c r="X19" s="95"/>
    </row>
    <row r="20" spans="1:43" s="24" customFormat="1" ht="22.5" customHeight="1">
      <c r="A20" s="144"/>
      <c r="B20" s="147" t="s">
        <v>126</v>
      </c>
      <c r="C20" s="135" t="s">
        <v>129</v>
      </c>
      <c r="D20" s="205"/>
      <c r="E20" s="206"/>
      <c r="F20" s="219"/>
      <c r="G20" s="216"/>
      <c r="H20" s="217"/>
      <c r="I20" s="208"/>
      <c r="J20" s="208"/>
      <c r="K20" s="208"/>
      <c r="L20" s="208">
        <f t="shared" si="11"/>
        <v>0</v>
      </c>
      <c r="M20" s="208">
        <f t="shared" si="13"/>
        <v>0</v>
      </c>
      <c r="N20" s="208"/>
      <c r="O20" s="208">
        <f t="shared" si="8"/>
        <v>0</v>
      </c>
      <c r="P20" s="208">
        <f t="shared" si="9"/>
        <v>0</v>
      </c>
      <c r="Q20" s="207">
        <f t="shared" si="10"/>
        <v>0</v>
      </c>
      <c r="S20" s="83"/>
      <c r="T20" s="83"/>
      <c r="U20" s="91"/>
      <c r="V20" s="91"/>
      <c r="W20" s="91"/>
      <c r="X20" s="95"/>
    </row>
    <row r="21" spans="1:43" s="24" customFormat="1" ht="22.5" customHeight="1">
      <c r="A21" s="144" t="s">
        <v>27</v>
      </c>
      <c r="B21" s="145"/>
      <c r="C21" s="146" t="s">
        <v>111</v>
      </c>
      <c r="D21" s="218">
        <v>3</v>
      </c>
      <c r="E21" s="206" t="str">
        <f t="shared" ref="E21" si="14">IF(D21&gt;1,"Nos.","No.")</f>
        <v>Nos.</v>
      </c>
      <c r="F21" s="207">
        <v>23490</v>
      </c>
      <c r="G21" s="207">
        <v>1305</v>
      </c>
      <c r="H21" s="208">
        <f>SUM(G21+F21)*D21</f>
        <v>74385</v>
      </c>
      <c r="I21" s="208">
        <v>3</v>
      </c>
      <c r="J21" s="208"/>
      <c r="K21" s="208">
        <f>J21+I21</f>
        <v>3</v>
      </c>
      <c r="L21" s="208">
        <f>K21*F21</f>
        <v>70470</v>
      </c>
      <c r="M21" s="208">
        <f t="shared" si="13"/>
        <v>3</v>
      </c>
      <c r="N21" s="208"/>
      <c r="O21" s="208">
        <f t="shared" si="8"/>
        <v>3</v>
      </c>
      <c r="P21" s="208">
        <f t="shared" si="9"/>
        <v>3915</v>
      </c>
      <c r="Q21" s="207">
        <f t="shared" si="10"/>
        <v>74385</v>
      </c>
      <c r="S21" s="83"/>
      <c r="T21" s="83"/>
      <c r="U21" s="91"/>
      <c r="V21" s="91"/>
      <c r="W21" s="91"/>
      <c r="X21" s="95"/>
    </row>
    <row r="22" spans="1:43" s="25" customFormat="1" ht="22.5" customHeight="1">
      <c r="A22" s="144"/>
      <c r="B22" s="148"/>
      <c r="C22" s="135" t="s">
        <v>130</v>
      </c>
      <c r="D22" s="205"/>
      <c r="E22" s="206"/>
      <c r="F22" s="221"/>
      <c r="G22" s="222"/>
      <c r="H22" s="223"/>
      <c r="I22" s="208"/>
      <c r="J22" s="208"/>
      <c r="K22" s="208"/>
      <c r="L22" s="208">
        <f t="shared" si="11"/>
        <v>0</v>
      </c>
      <c r="M22" s="208">
        <f t="shared" si="13"/>
        <v>0</v>
      </c>
      <c r="N22" s="208"/>
      <c r="O22" s="208">
        <f t="shared" si="8"/>
        <v>0</v>
      </c>
      <c r="P22" s="208">
        <f t="shared" si="9"/>
        <v>0</v>
      </c>
      <c r="Q22" s="207">
        <f t="shared" si="10"/>
        <v>0</v>
      </c>
      <c r="S22" s="84"/>
      <c r="T22" s="84"/>
      <c r="U22" s="91"/>
      <c r="V22" s="91"/>
      <c r="W22" s="91"/>
      <c r="X22" s="95"/>
    </row>
    <row r="23" spans="1:43" s="24" customFormat="1" ht="22.5" customHeight="1">
      <c r="A23" s="144" t="s">
        <v>37</v>
      </c>
      <c r="B23" s="145"/>
      <c r="C23" s="146" t="s">
        <v>111</v>
      </c>
      <c r="D23" s="218">
        <v>3</v>
      </c>
      <c r="E23" s="206" t="str">
        <f t="shared" ref="E23" si="15">IF(D23&gt;1,"Nos.","No.")</f>
        <v>Nos.</v>
      </c>
      <c r="F23" s="207">
        <v>6873</v>
      </c>
      <c r="G23" s="207">
        <v>1305</v>
      </c>
      <c r="H23" s="208">
        <f>SUM(G23+F23)*D23</f>
        <v>24534</v>
      </c>
      <c r="I23" s="208">
        <v>3</v>
      </c>
      <c r="J23" s="208"/>
      <c r="K23" s="208">
        <f>J23+I23</f>
        <v>3</v>
      </c>
      <c r="L23" s="208">
        <f>K23*F23</f>
        <v>20619</v>
      </c>
      <c r="M23" s="208">
        <f t="shared" si="13"/>
        <v>3</v>
      </c>
      <c r="N23" s="208"/>
      <c r="O23" s="208">
        <f t="shared" si="8"/>
        <v>3</v>
      </c>
      <c r="P23" s="208">
        <f t="shared" si="9"/>
        <v>3915</v>
      </c>
      <c r="Q23" s="207">
        <f t="shared" si="10"/>
        <v>24534</v>
      </c>
      <c r="S23" s="83"/>
      <c r="T23" s="83"/>
      <c r="U23" s="91"/>
      <c r="V23" s="91"/>
      <c r="W23" s="91"/>
      <c r="X23" s="95"/>
    </row>
    <row r="24" spans="1:43" s="25" customFormat="1" ht="22.5" customHeight="1">
      <c r="A24" s="144"/>
      <c r="B24" s="148"/>
      <c r="C24" s="135" t="s">
        <v>131</v>
      </c>
      <c r="D24" s="224"/>
      <c r="E24" s="225"/>
      <c r="F24" s="226"/>
      <c r="G24" s="222"/>
      <c r="H24" s="223"/>
      <c r="I24" s="208"/>
      <c r="J24" s="208"/>
      <c r="K24" s="208"/>
      <c r="L24" s="208">
        <f t="shared" si="11"/>
        <v>0</v>
      </c>
      <c r="M24" s="208">
        <f t="shared" si="13"/>
        <v>0</v>
      </c>
      <c r="N24" s="208"/>
      <c r="O24" s="208">
        <f t="shared" si="8"/>
        <v>0</v>
      </c>
      <c r="P24" s="208">
        <f t="shared" si="9"/>
        <v>0</v>
      </c>
      <c r="Q24" s="207">
        <f t="shared" si="10"/>
        <v>0</v>
      </c>
      <c r="S24" s="84"/>
      <c r="T24" s="84"/>
      <c r="U24" s="91"/>
      <c r="V24" s="91"/>
      <c r="W24" s="91"/>
      <c r="X24" s="95"/>
    </row>
    <row r="25" spans="1:43" s="24" customFormat="1" ht="22.5" customHeight="1">
      <c r="A25" s="144" t="s">
        <v>38</v>
      </c>
      <c r="B25" s="145"/>
      <c r="C25" s="146" t="s">
        <v>111</v>
      </c>
      <c r="D25" s="218">
        <v>2</v>
      </c>
      <c r="E25" s="206" t="str">
        <f t="shared" ref="E25" si="16">IF(D25&gt;1,"Nos.","No.")</f>
        <v>Nos.</v>
      </c>
      <c r="F25" s="207">
        <v>50025</v>
      </c>
      <c r="G25" s="207">
        <v>2610</v>
      </c>
      <c r="H25" s="208">
        <f>SUM(G25+F25)*D25</f>
        <v>105270</v>
      </c>
      <c r="I25" s="208">
        <v>2</v>
      </c>
      <c r="J25" s="208">
        <v>0</v>
      </c>
      <c r="K25" s="208">
        <f>J25+I25</f>
        <v>2</v>
      </c>
      <c r="L25" s="208">
        <f>K25*F25</f>
        <v>100050</v>
      </c>
      <c r="M25" s="208">
        <f t="shared" si="13"/>
        <v>2</v>
      </c>
      <c r="N25" s="208">
        <v>0</v>
      </c>
      <c r="O25" s="208">
        <f t="shared" si="8"/>
        <v>2</v>
      </c>
      <c r="P25" s="208">
        <f t="shared" si="9"/>
        <v>5220</v>
      </c>
      <c r="Q25" s="207">
        <f t="shared" si="10"/>
        <v>105270</v>
      </c>
      <c r="S25" s="83"/>
      <c r="T25" s="83"/>
      <c r="U25" s="91"/>
      <c r="V25" s="91"/>
      <c r="W25" s="91"/>
      <c r="X25" s="95"/>
    </row>
    <row r="26" spans="1:43" s="24" customFormat="1" ht="22.5" customHeight="1">
      <c r="A26" s="144"/>
      <c r="B26" s="145"/>
      <c r="C26" s="135" t="s">
        <v>132</v>
      </c>
      <c r="D26" s="218"/>
      <c r="E26" s="206"/>
      <c r="F26" s="219"/>
      <c r="G26" s="219"/>
      <c r="H26" s="208">
        <f>SUM(G26+F26)*D26</f>
        <v>0</v>
      </c>
      <c r="I26" s="208"/>
      <c r="J26" s="208"/>
      <c r="K26" s="208"/>
      <c r="L26" s="208">
        <f t="shared" si="11"/>
        <v>0</v>
      </c>
      <c r="M26" s="208">
        <f t="shared" si="13"/>
        <v>0</v>
      </c>
      <c r="N26" s="208"/>
      <c r="O26" s="208">
        <f t="shared" si="8"/>
        <v>0</v>
      </c>
      <c r="P26" s="208">
        <f t="shared" si="9"/>
        <v>0</v>
      </c>
      <c r="Q26" s="207">
        <f t="shared" si="10"/>
        <v>0</v>
      </c>
      <c r="S26" s="83"/>
      <c r="T26" s="83"/>
      <c r="U26" s="91"/>
      <c r="V26" s="91"/>
      <c r="W26" s="91"/>
      <c r="X26" s="95"/>
    </row>
    <row r="27" spans="1:43" s="24" customFormat="1" ht="22.5" customHeight="1">
      <c r="A27" s="144" t="s">
        <v>39</v>
      </c>
      <c r="B27" s="145"/>
      <c r="C27" s="146" t="s">
        <v>139</v>
      </c>
      <c r="D27" s="218">
        <v>3</v>
      </c>
      <c r="E27" s="206" t="str">
        <f t="shared" ref="E27:E30" si="17">IF(D27&gt;1,"Nos.","No.")</f>
        <v>Nos.</v>
      </c>
      <c r="F27" s="207">
        <v>5916</v>
      </c>
      <c r="G27" s="207">
        <v>870</v>
      </c>
      <c r="H27" s="208">
        <f>SUM(G27+F27)*D27</f>
        <v>20358</v>
      </c>
      <c r="I27" s="208">
        <v>3</v>
      </c>
      <c r="J27" s="208"/>
      <c r="K27" s="208">
        <f>J27+I27</f>
        <v>3</v>
      </c>
      <c r="L27" s="208">
        <f>K27*F27</f>
        <v>17748</v>
      </c>
      <c r="M27" s="208">
        <f t="shared" si="13"/>
        <v>3</v>
      </c>
      <c r="N27" s="208"/>
      <c r="O27" s="208">
        <f t="shared" si="8"/>
        <v>3</v>
      </c>
      <c r="P27" s="208">
        <f t="shared" si="9"/>
        <v>2610</v>
      </c>
      <c r="Q27" s="207">
        <f t="shared" si="10"/>
        <v>20358</v>
      </c>
      <c r="S27" s="83"/>
      <c r="T27" s="83"/>
      <c r="U27" s="91"/>
      <c r="V27" s="91"/>
      <c r="W27" s="91"/>
      <c r="X27" s="95"/>
    </row>
    <row r="28" spans="1:43" s="8" customFormat="1" ht="24.75" customHeight="1">
      <c r="A28" s="139"/>
      <c r="B28" s="140"/>
      <c r="C28" s="140" t="s">
        <v>54</v>
      </c>
      <c r="D28" s="209"/>
      <c r="E28" s="210"/>
      <c r="F28" s="209"/>
      <c r="G28" s="209"/>
      <c r="H28" s="211"/>
      <c r="I28" s="211"/>
      <c r="J28" s="211"/>
      <c r="K28" s="211"/>
      <c r="L28" s="211"/>
      <c r="M28" s="211"/>
      <c r="N28" s="211"/>
      <c r="O28" s="211"/>
      <c r="P28" s="211"/>
      <c r="Q28" s="209"/>
      <c r="R28" s="13"/>
      <c r="S28" s="80"/>
      <c r="T28" s="80"/>
      <c r="U28" s="91"/>
      <c r="V28" s="91"/>
      <c r="W28" s="91"/>
      <c r="X28" s="95"/>
      <c r="Y28" s="13"/>
      <c r="Z28" s="13"/>
      <c r="AA28" s="13"/>
      <c r="AB28" s="13"/>
      <c r="AC28" s="13"/>
      <c r="AD28" s="13"/>
      <c r="AE28" s="13"/>
      <c r="AF28" s="13"/>
      <c r="AG28" s="13"/>
      <c r="AH28" s="13"/>
      <c r="AI28" s="13"/>
      <c r="AJ28" s="13"/>
      <c r="AK28" s="13"/>
      <c r="AL28" s="13"/>
      <c r="AM28" s="13"/>
      <c r="AN28" s="13"/>
      <c r="AO28" s="13"/>
      <c r="AP28" s="13"/>
      <c r="AQ28" s="13"/>
    </row>
    <row r="29" spans="1:43" s="24" customFormat="1" ht="36.75" customHeight="1">
      <c r="A29" s="144" t="s">
        <v>36</v>
      </c>
      <c r="B29" s="145"/>
      <c r="C29" s="136" t="s">
        <v>133</v>
      </c>
      <c r="D29" s="218">
        <v>6</v>
      </c>
      <c r="E29" s="206" t="str">
        <f t="shared" si="17"/>
        <v>Nos.</v>
      </c>
      <c r="F29" s="207">
        <v>10005</v>
      </c>
      <c r="G29" s="207">
        <v>870</v>
      </c>
      <c r="H29" s="208">
        <f t="shared" ref="H29:H32" si="18">SUM(G29+F29)*D29</f>
        <v>65250</v>
      </c>
      <c r="I29" s="208">
        <v>6</v>
      </c>
      <c r="J29" s="208"/>
      <c r="K29" s="208">
        <f t="shared" ref="K29:K32" si="19">J29+I29</f>
        <v>6</v>
      </c>
      <c r="L29" s="208">
        <f t="shared" ref="L29:L32" si="20">K29*F29</f>
        <v>60030</v>
      </c>
      <c r="M29" s="208">
        <f t="shared" si="13"/>
        <v>6</v>
      </c>
      <c r="N29" s="208"/>
      <c r="O29" s="208">
        <f t="shared" ref="O29:O32" si="21">N29+M29</f>
        <v>6</v>
      </c>
      <c r="P29" s="208">
        <f t="shared" ref="P29:P32" si="22">O29*G29</f>
        <v>5220</v>
      </c>
      <c r="Q29" s="207">
        <f t="shared" ref="Q29:Q32" si="23">P29+L29</f>
        <v>65250</v>
      </c>
      <c r="S29" s="83"/>
      <c r="T29" s="83"/>
      <c r="U29" s="91"/>
      <c r="V29" s="91"/>
      <c r="W29" s="91"/>
      <c r="X29" s="95"/>
    </row>
    <row r="30" spans="1:43" s="24" customFormat="1" ht="36.75" customHeight="1">
      <c r="A30" s="144" t="s">
        <v>29</v>
      </c>
      <c r="B30" s="145"/>
      <c r="C30" s="136" t="s">
        <v>134</v>
      </c>
      <c r="D30" s="218">
        <v>6</v>
      </c>
      <c r="E30" s="206" t="str">
        <f t="shared" si="17"/>
        <v>Nos.</v>
      </c>
      <c r="F30" s="207">
        <v>8613</v>
      </c>
      <c r="G30" s="207">
        <v>870</v>
      </c>
      <c r="H30" s="208">
        <f t="shared" si="18"/>
        <v>56898</v>
      </c>
      <c r="I30" s="208">
        <v>6</v>
      </c>
      <c r="J30" s="208"/>
      <c r="K30" s="208">
        <f t="shared" si="19"/>
        <v>6</v>
      </c>
      <c r="L30" s="208">
        <f t="shared" si="20"/>
        <v>51678</v>
      </c>
      <c r="M30" s="208">
        <f t="shared" si="13"/>
        <v>6</v>
      </c>
      <c r="N30" s="208"/>
      <c r="O30" s="208">
        <f t="shared" si="21"/>
        <v>6</v>
      </c>
      <c r="P30" s="208">
        <f t="shared" si="22"/>
        <v>5220</v>
      </c>
      <c r="Q30" s="207">
        <f t="shared" si="23"/>
        <v>56898</v>
      </c>
      <c r="S30" s="83"/>
      <c r="T30" s="83"/>
      <c r="U30" s="91"/>
      <c r="V30" s="91"/>
      <c r="W30" s="91"/>
      <c r="X30" s="95"/>
    </row>
    <row r="31" spans="1:43" s="24" customFormat="1" ht="36.75" customHeight="1">
      <c r="A31" s="144" t="s">
        <v>5</v>
      </c>
      <c r="B31" s="145"/>
      <c r="C31" s="136" t="s">
        <v>135</v>
      </c>
      <c r="D31" s="218">
        <v>3</v>
      </c>
      <c r="E31" s="206" t="str">
        <f t="shared" ref="E31" si="24">IF(D31&gt;1,"Nos.","No.")</f>
        <v>Nos.</v>
      </c>
      <c r="F31" s="207">
        <v>4176</v>
      </c>
      <c r="G31" s="207">
        <v>870</v>
      </c>
      <c r="H31" s="208">
        <f t="shared" si="18"/>
        <v>15138</v>
      </c>
      <c r="I31" s="208">
        <v>3</v>
      </c>
      <c r="J31" s="208"/>
      <c r="K31" s="208">
        <f t="shared" si="19"/>
        <v>3</v>
      </c>
      <c r="L31" s="208">
        <f t="shared" si="20"/>
        <v>12528</v>
      </c>
      <c r="M31" s="208">
        <f t="shared" si="13"/>
        <v>3</v>
      </c>
      <c r="N31" s="208"/>
      <c r="O31" s="208">
        <f t="shared" si="21"/>
        <v>3</v>
      </c>
      <c r="P31" s="208">
        <f t="shared" si="22"/>
        <v>2610</v>
      </c>
      <c r="Q31" s="207">
        <f t="shared" si="23"/>
        <v>15138</v>
      </c>
      <c r="S31" s="83"/>
      <c r="T31" s="83"/>
      <c r="U31" s="91"/>
      <c r="V31" s="91"/>
      <c r="W31" s="91"/>
      <c r="X31" s="95"/>
    </row>
    <row r="32" spans="1:43" s="25" customFormat="1" ht="36.75" customHeight="1">
      <c r="A32" s="144" t="s">
        <v>9</v>
      </c>
      <c r="B32" s="149"/>
      <c r="C32" s="136" t="s">
        <v>143</v>
      </c>
      <c r="D32" s="205">
        <v>6</v>
      </c>
      <c r="E32" s="206" t="s">
        <v>123</v>
      </c>
      <c r="F32" s="207">
        <v>10005</v>
      </c>
      <c r="G32" s="207">
        <v>870</v>
      </c>
      <c r="H32" s="208">
        <f t="shared" si="18"/>
        <v>65250</v>
      </c>
      <c r="I32" s="208">
        <v>6</v>
      </c>
      <c r="J32" s="208"/>
      <c r="K32" s="208">
        <f t="shared" si="19"/>
        <v>6</v>
      </c>
      <c r="L32" s="208">
        <f t="shared" si="20"/>
        <v>60030</v>
      </c>
      <c r="M32" s="208">
        <f t="shared" si="13"/>
        <v>6</v>
      </c>
      <c r="N32" s="208"/>
      <c r="O32" s="208">
        <f t="shared" si="21"/>
        <v>6</v>
      </c>
      <c r="P32" s="208">
        <f t="shared" si="22"/>
        <v>5220</v>
      </c>
      <c r="Q32" s="207">
        <f t="shared" si="23"/>
        <v>65250</v>
      </c>
      <c r="S32" s="84"/>
      <c r="T32" s="84"/>
      <c r="U32" s="91"/>
      <c r="V32" s="91"/>
      <c r="W32" s="91"/>
      <c r="X32" s="95"/>
    </row>
    <row r="33" spans="1:43" ht="60" customHeight="1">
      <c r="A33" s="134"/>
      <c r="B33" s="134" t="s">
        <v>3</v>
      </c>
      <c r="C33" s="138" t="s">
        <v>43</v>
      </c>
      <c r="D33" s="205"/>
      <c r="E33" s="206"/>
      <c r="F33" s="203"/>
      <c r="G33" s="203"/>
      <c r="H33" s="204"/>
      <c r="I33" s="208"/>
      <c r="J33" s="208"/>
      <c r="K33" s="208"/>
      <c r="L33" s="208">
        <f t="shared" ref="L33:L39" si="25">I33*F33</f>
        <v>0</v>
      </c>
      <c r="M33" s="208">
        <f t="shared" si="13"/>
        <v>0</v>
      </c>
      <c r="N33" s="208"/>
      <c r="O33" s="208"/>
      <c r="P33" s="208">
        <f t="shared" ref="P33:P34" si="26">M33*G33</f>
        <v>0</v>
      </c>
      <c r="Q33" s="207">
        <f t="shared" ref="Q33:Q41" si="27">P33+L33</f>
        <v>0</v>
      </c>
      <c r="R33" s="11"/>
      <c r="S33" s="78"/>
      <c r="T33" s="78"/>
      <c r="U33" s="91"/>
      <c r="V33" s="91"/>
      <c r="W33" s="91"/>
      <c r="X33" s="95"/>
      <c r="Y33" s="11"/>
      <c r="Z33" s="11"/>
      <c r="AA33" s="11"/>
      <c r="AB33" s="11"/>
      <c r="AC33" s="11"/>
      <c r="AD33" s="11"/>
      <c r="AE33" s="11"/>
      <c r="AF33" s="11"/>
      <c r="AG33" s="11"/>
      <c r="AH33" s="11"/>
      <c r="AI33" s="11"/>
      <c r="AJ33" s="11"/>
      <c r="AK33" s="11"/>
      <c r="AL33" s="11"/>
      <c r="AM33" s="11"/>
      <c r="AN33" s="11"/>
      <c r="AO33" s="11"/>
      <c r="AP33" s="11"/>
      <c r="AQ33" s="11"/>
    </row>
    <row r="34" spans="1:43" ht="23.25" customHeight="1">
      <c r="A34" s="134"/>
      <c r="B34" s="134"/>
      <c r="C34" s="135" t="s">
        <v>221</v>
      </c>
      <c r="D34" s="205"/>
      <c r="E34" s="206"/>
      <c r="F34" s="203"/>
      <c r="G34" s="203"/>
      <c r="H34" s="204"/>
      <c r="I34" s="208"/>
      <c r="J34" s="208"/>
      <c r="K34" s="208"/>
      <c r="L34" s="208">
        <f t="shared" si="25"/>
        <v>0</v>
      </c>
      <c r="M34" s="208">
        <f t="shared" si="13"/>
        <v>0</v>
      </c>
      <c r="N34" s="208"/>
      <c r="O34" s="208"/>
      <c r="P34" s="208">
        <f t="shared" si="26"/>
        <v>0</v>
      </c>
      <c r="Q34" s="207">
        <f t="shared" si="27"/>
        <v>0</v>
      </c>
      <c r="R34" s="11"/>
      <c r="S34" s="78"/>
      <c r="T34" s="78"/>
      <c r="U34" s="91"/>
      <c r="V34" s="91"/>
      <c r="W34" s="91"/>
      <c r="X34" s="95"/>
      <c r="Y34" s="11"/>
      <c r="Z34" s="11"/>
      <c r="AA34" s="11"/>
      <c r="AB34" s="11"/>
      <c r="AC34" s="11"/>
      <c r="AD34" s="11"/>
      <c r="AE34" s="11"/>
      <c r="AF34" s="11"/>
      <c r="AG34" s="11"/>
      <c r="AH34" s="11"/>
      <c r="AI34" s="11"/>
      <c r="AJ34" s="11"/>
      <c r="AK34" s="11"/>
      <c r="AL34" s="11"/>
      <c r="AM34" s="11"/>
      <c r="AN34" s="11"/>
      <c r="AO34" s="11"/>
      <c r="AP34" s="11"/>
      <c r="AQ34" s="11"/>
    </row>
    <row r="35" spans="1:43" ht="23.25" customHeight="1">
      <c r="A35" s="134" t="s">
        <v>21</v>
      </c>
      <c r="B35" s="134"/>
      <c r="C35" s="136" t="s">
        <v>116</v>
      </c>
      <c r="D35" s="205">
        <v>403.74513882163416</v>
      </c>
      <c r="E35" s="227" t="s">
        <v>110</v>
      </c>
      <c r="F35" s="207">
        <v>4263</v>
      </c>
      <c r="G35" s="207">
        <v>695.13</v>
      </c>
      <c r="H35" s="208">
        <f t="shared" ref="H35:H38" si="28">SUM(G35+F35)*D35</f>
        <v>2001820.8851457089</v>
      </c>
      <c r="I35" s="364">
        <v>357.1</v>
      </c>
      <c r="J35" s="364"/>
      <c r="K35" s="364">
        <f t="shared" ref="K35:K37" si="29">J35+I35</f>
        <v>357.1</v>
      </c>
      <c r="L35" s="208">
        <f t="shared" ref="L35:L37" si="30">K35*F35</f>
        <v>1522317.3</v>
      </c>
      <c r="M35" s="208">
        <f t="shared" si="13"/>
        <v>357.1</v>
      </c>
      <c r="N35" s="208"/>
      <c r="O35" s="208">
        <f t="shared" ref="O35:O41" si="31">N35+M35</f>
        <v>357.1</v>
      </c>
      <c r="P35" s="208">
        <f t="shared" ref="P35:P41" si="32">O35*G35</f>
        <v>248230.92300000001</v>
      </c>
      <c r="Q35" s="207">
        <f t="shared" si="27"/>
        <v>1770548.223</v>
      </c>
      <c r="R35" s="11"/>
      <c r="S35" s="78"/>
      <c r="T35" s="78"/>
      <c r="U35" s="91"/>
      <c r="V35" s="91"/>
      <c r="W35" s="91"/>
      <c r="X35" s="95"/>
      <c r="Y35" s="11"/>
      <c r="Z35" s="11"/>
      <c r="AA35" s="11"/>
      <c r="AB35" s="11"/>
      <c r="AC35" s="11"/>
      <c r="AD35" s="11"/>
      <c r="AE35" s="11"/>
      <c r="AF35" s="11"/>
      <c r="AG35" s="11"/>
      <c r="AH35" s="11"/>
      <c r="AI35" s="11"/>
      <c r="AJ35" s="11"/>
      <c r="AK35" s="11"/>
      <c r="AL35" s="11"/>
      <c r="AM35" s="11"/>
      <c r="AN35" s="11"/>
      <c r="AO35" s="11"/>
      <c r="AP35" s="11"/>
      <c r="AQ35" s="11"/>
    </row>
    <row r="36" spans="1:43" ht="23.25" customHeight="1">
      <c r="A36" s="134" t="s">
        <v>23</v>
      </c>
      <c r="B36" s="134"/>
      <c r="C36" s="136" t="s">
        <v>117</v>
      </c>
      <c r="D36" s="205">
        <v>185.09672979793635</v>
      </c>
      <c r="E36" s="227" t="s">
        <v>110</v>
      </c>
      <c r="F36" s="207">
        <v>4089</v>
      </c>
      <c r="G36" s="207">
        <v>682.95</v>
      </c>
      <c r="H36" s="208">
        <f t="shared" si="28"/>
        <v>883272.33975926228</v>
      </c>
      <c r="I36" s="228">
        <v>211.5</v>
      </c>
      <c r="J36" s="228">
        <v>78.599999999999994</v>
      </c>
      <c r="K36" s="208">
        <f t="shared" si="29"/>
        <v>290.10000000000002</v>
      </c>
      <c r="L36" s="208">
        <f t="shared" si="30"/>
        <v>1186218.9000000001</v>
      </c>
      <c r="M36" s="228">
        <f t="shared" si="13"/>
        <v>211.5</v>
      </c>
      <c r="N36" s="228">
        <v>78.599999999999994</v>
      </c>
      <c r="O36" s="208">
        <f t="shared" si="31"/>
        <v>290.10000000000002</v>
      </c>
      <c r="P36" s="208">
        <f t="shared" si="32"/>
        <v>198123.79500000004</v>
      </c>
      <c r="Q36" s="207">
        <f t="shared" si="27"/>
        <v>1384342.6950000003</v>
      </c>
      <c r="R36" s="370"/>
      <c r="S36" s="78"/>
      <c r="T36" s="78"/>
      <c r="U36" s="91"/>
      <c r="V36" s="91"/>
      <c r="W36" s="91"/>
      <c r="X36" s="95"/>
      <c r="Y36" s="11"/>
      <c r="Z36" s="11"/>
      <c r="AA36" s="11"/>
      <c r="AB36" s="11"/>
      <c r="AC36" s="11"/>
      <c r="AD36" s="11"/>
      <c r="AE36" s="11"/>
      <c r="AF36" s="11"/>
      <c r="AG36" s="11"/>
      <c r="AH36" s="11"/>
      <c r="AI36" s="11"/>
      <c r="AJ36" s="11"/>
      <c r="AK36" s="11"/>
      <c r="AL36" s="11"/>
      <c r="AM36" s="11"/>
      <c r="AN36" s="11"/>
      <c r="AO36" s="11"/>
      <c r="AP36" s="11"/>
      <c r="AQ36" s="11"/>
    </row>
    <row r="37" spans="1:43" ht="23.25" customHeight="1">
      <c r="A37" s="134" t="s">
        <v>26</v>
      </c>
      <c r="B37" s="134"/>
      <c r="C37" s="136" t="s">
        <v>118</v>
      </c>
      <c r="D37" s="205">
        <v>10.312151616499444</v>
      </c>
      <c r="E37" s="227" t="s">
        <v>110</v>
      </c>
      <c r="F37" s="207">
        <v>3915</v>
      </c>
      <c r="G37" s="207">
        <v>669.9</v>
      </c>
      <c r="H37" s="208">
        <f t="shared" si="28"/>
        <v>47280.183946488294</v>
      </c>
      <c r="I37" s="208">
        <v>0</v>
      </c>
      <c r="J37" s="208"/>
      <c r="K37" s="208">
        <f t="shared" si="29"/>
        <v>0</v>
      </c>
      <c r="L37" s="208">
        <f t="shared" si="30"/>
        <v>0</v>
      </c>
      <c r="M37" s="208">
        <f t="shared" si="13"/>
        <v>0</v>
      </c>
      <c r="N37" s="208"/>
      <c r="O37" s="208">
        <f t="shared" si="31"/>
        <v>0</v>
      </c>
      <c r="P37" s="208">
        <f t="shared" si="32"/>
        <v>0</v>
      </c>
      <c r="Q37" s="207">
        <f t="shared" si="27"/>
        <v>0</v>
      </c>
      <c r="R37" s="11"/>
      <c r="S37" s="78"/>
      <c r="T37" s="78"/>
      <c r="U37" s="91"/>
      <c r="V37" s="91"/>
      <c r="W37" s="91"/>
      <c r="X37" s="95"/>
      <c r="Y37" s="11"/>
      <c r="Z37" s="11"/>
      <c r="AA37" s="11"/>
      <c r="AB37" s="11"/>
      <c r="AC37" s="11"/>
      <c r="AD37" s="11"/>
      <c r="AE37" s="11"/>
      <c r="AF37" s="11"/>
      <c r="AG37" s="11"/>
      <c r="AH37" s="11"/>
      <c r="AI37" s="11"/>
      <c r="AJ37" s="11"/>
      <c r="AK37" s="11"/>
      <c r="AL37" s="11"/>
      <c r="AM37" s="11"/>
      <c r="AN37" s="11"/>
      <c r="AO37" s="11"/>
      <c r="AP37" s="11"/>
      <c r="AQ37" s="11"/>
    </row>
    <row r="38" spans="1:43" s="55" customFormat="1" ht="58.9" customHeight="1">
      <c r="A38" s="150" t="s">
        <v>27</v>
      </c>
      <c r="B38" s="151" t="s">
        <v>30</v>
      </c>
      <c r="C38" s="152" t="s">
        <v>222</v>
      </c>
      <c r="D38" s="229">
        <f>7094/10.76</f>
        <v>659.29368029739783</v>
      </c>
      <c r="E38" s="227" t="s">
        <v>110</v>
      </c>
      <c r="F38" s="207">
        <v>5742</v>
      </c>
      <c r="G38" s="207">
        <v>652.5</v>
      </c>
      <c r="H38" s="208">
        <f t="shared" si="28"/>
        <v>4215853.4386617104</v>
      </c>
      <c r="I38" s="364">
        <v>523</v>
      </c>
      <c r="J38" s="228">
        <v>78.599999999999994</v>
      </c>
      <c r="K38" s="364">
        <f>J38+I38</f>
        <v>601.6</v>
      </c>
      <c r="L38" s="208">
        <f>K38*F38</f>
        <v>3454387.2</v>
      </c>
      <c r="M38" s="208">
        <f t="shared" si="13"/>
        <v>523</v>
      </c>
      <c r="N38" s="228">
        <v>78.599999999999994</v>
      </c>
      <c r="O38" s="208">
        <f t="shared" si="31"/>
        <v>601.6</v>
      </c>
      <c r="P38" s="208">
        <f t="shared" si="32"/>
        <v>392544</v>
      </c>
      <c r="Q38" s="207">
        <f t="shared" si="27"/>
        <v>3846931.2</v>
      </c>
      <c r="R38" s="54"/>
      <c r="S38" s="85"/>
      <c r="T38" s="85"/>
      <c r="U38" s="91"/>
      <c r="V38" s="91"/>
      <c r="W38" s="91"/>
      <c r="X38" s="95"/>
      <c r="Y38" s="54"/>
      <c r="Z38" s="54"/>
      <c r="AA38" s="54"/>
      <c r="AB38" s="54"/>
      <c r="AC38" s="54"/>
      <c r="AD38" s="54"/>
      <c r="AE38" s="54"/>
      <c r="AF38" s="54"/>
      <c r="AG38" s="54"/>
      <c r="AH38" s="54"/>
      <c r="AI38" s="54"/>
      <c r="AJ38" s="54"/>
      <c r="AK38" s="54"/>
      <c r="AL38" s="54"/>
      <c r="AM38" s="54"/>
      <c r="AN38" s="54"/>
      <c r="AO38" s="54"/>
      <c r="AP38" s="54"/>
      <c r="AQ38" s="54"/>
    </row>
    <row r="39" spans="1:43" s="6" customFormat="1" ht="36.75" customHeight="1">
      <c r="A39" s="144"/>
      <c r="B39" s="144" t="s">
        <v>44</v>
      </c>
      <c r="C39" s="153" t="s">
        <v>45</v>
      </c>
      <c r="D39" s="214"/>
      <c r="E39" s="215"/>
      <c r="F39" s="221"/>
      <c r="G39" s="221"/>
      <c r="H39" s="230"/>
      <c r="I39" s="208"/>
      <c r="J39" s="208"/>
      <c r="K39" s="208"/>
      <c r="L39" s="208">
        <f t="shared" si="25"/>
        <v>0</v>
      </c>
      <c r="M39" s="208">
        <f t="shared" si="13"/>
        <v>0</v>
      </c>
      <c r="N39" s="208"/>
      <c r="O39" s="208">
        <f t="shared" si="31"/>
        <v>0</v>
      </c>
      <c r="P39" s="208">
        <f t="shared" si="32"/>
        <v>0</v>
      </c>
      <c r="Q39" s="207">
        <f t="shared" si="27"/>
        <v>0</v>
      </c>
      <c r="R39" s="20"/>
      <c r="S39" s="82"/>
      <c r="T39" s="82"/>
      <c r="U39" s="91"/>
      <c r="V39" s="91"/>
      <c r="W39" s="91"/>
      <c r="X39" s="95"/>
    </row>
    <row r="40" spans="1:43" s="21" customFormat="1" ht="23.25" customHeight="1">
      <c r="A40" s="144" t="s">
        <v>37</v>
      </c>
      <c r="B40" s="154"/>
      <c r="C40" s="155" t="s">
        <v>62</v>
      </c>
      <c r="D40" s="205">
        <v>17</v>
      </c>
      <c r="E40" s="206" t="str">
        <f t="shared" ref="E40:E41" si="33">IF(D40&gt;1,"Nos.","No.")</f>
        <v>Nos.</v>
      </c>
      <c r="F40" s="207">
        <v>417.6</v>
      </c>
      <c r="G40" s="207">
        <v>104.4</v>
      </c>
      <c r="H40" s="208">
        <f t="shared" ref="H40:H41" si="34">SUM(G40+F40)*D40</f>
        <v>8874</v>
      </c>
      <c r="I40" s="208">
        <v>0</v>
      </c>
      <c r="J40" s="208">
        <v>30</v>
      </c>
      <c r="K40" s="208">
        <f t="shared" ref="K40:K41" si="35">J40+I40</f>
        <v>30</v>
      </c>
      <c r="L40" s="208">
        <f t="shared" ref="L40:L41" si="36">K40*F40</f>
        <v>12528</v>
      </c>
      <c r="M40" s="208">
        <f t="shared" si="13"/>
        <v>0</v>
      </c>
      <c r="N40" s="208">
        <v>30</v>
      </c>
      <c r="O40" s="208">
        <f t="shared" si="31"/>
        <v>30</v>
      </c>
      <c r="P40" s="208">
        <f t="shared" si="32"/>
        <v>3132</v>
      </c>
      <c r="Q40" s="207">
        <f t="shared" si="27"/>
        <v>15660</v>
      </c>
      <c r="S40" s="86"/>
      <c r="T40" s="86"/>
      <c r="U40" s="91"/>
      <c r="V40" s="91"/>
      <c r="W40" s="91"/>
      <c r="X40" s="95"/>
    </row>
    <row r="41" spans="1:43" s="21" customFormat="1" ht="23.25" customHeight="1">
      <c r="A41" s="144" t="s">
        <v>38</v>
      </c>
      <c r="B41" s="154"/>
      <c r="C41" s="155" t="s">
        <v>63</v>
      </c>
      <c r="D41" s="205">
        <v>18</v>
      </c>
      <c r="E41" s="206" t="str">
        <f t="shared" si="33"/>
        <v>Nos.</v>
      </c>
      <c r="F41" s="207">
        <v>478.5</v>
      </c>
      <c r="G41" s="207">
        <v>104.4</v>
      </c>
      <c r="H41" s="208">
        <f t="shared" si="34"/>
        <v>10492.199999999999</v>
      </c>
      <c r="I41" s="208">
        <v>0</v>
      </c>
      <c r="J41" s="208">
        <v>30</v>
      </c>
      <c r="K41" s="208">
        <f t="shared" si="35"/>
        <v>30</v>
      </c>
      <c r="L41" s="208">
        <f t="shared" si="36"/>
        <v>14355</v>
      </c>
      <c r="M41" s="208">
        <f t="shared" si="13"/>
        <v>0</v>
      </c>
      <c r="N41" s="208">
        <v>30</v>
      </c>
      <c r="O41" s="208">
        <f t="shared" si="31"/>
        <v>30</v>
      </c>
      <c r="P41" s="208">
        <f t="shared" si="32"/>
        <v>3132</v>
      </c>
      <c r="Q41" s="207">
        <f t="shared" si="27"/>
        <v>17487</v>
      </c>
      <c r="S41" s="86"/>
      <c r="T41" s="86"/>
      <c r="U41" s="91"/>
      <c r="V41" s="91"/>
      <c r="W41" s="91"/>
      <c r="X41" s="95"/>
    </row>
    <row r="42" spans="1:43" s="8" customFormat="1" ht="24.75" customHeight="1">
      <c r="A42" s="139"/>
      <c r="B42" s="140"/>
      <c r="C42" s="140" t="s">
        <v>34</v>
      </c>
      <c r="D42" s="209"/>
      <c r="E42" s="210"/>
      <c r="F42" s="209"/>
      <c r="G42" s="209"/>
      <c r="H42" s="211"/>
      <c r="I42" s="211"/>
      <c r="J42" s="211"/>
      <c r="K42" s="211"/>
      <c r="L42" s="211"/>
      <c r="M42" s="211"/>
      <c r="N42" s="211"/>
      <c r="O42" s="211"/>
      <c r="P42" s="211"/>
      <c r="Q42" s="209"/>
      <c r="R42" s="13"/>
      <c r="S42" s="80"/>
      <c r="T42" s="80"/>
      <c r="U42" s="91"/>
      <c r="V42" s="91"/>
      <c r="W42" s="91"/>
      <c r="X42" s="95"/>
      <c r="Y42" s="13"/>
      <c r="Z42" s="13"/>
      <c r="AA42" s="13"/>
      <c r="AB42" s="13"/>
      <c r="AC42" s="13"/>
      <c r="AD42" s="13"/>
      <c r="AE42" s="13"/>
      <c r="AF42" s="13"/>
      <c r="AG42" s="13"/>
      <c r="AH42" s="13"/>
      <c r="AI42" s="13"/>
      <c r="AJ42" s="13"/>
      <c r="AK42" s="13"/>
      <c r="AL42" s="13"/>
      <c r="AM42" s="13"/>
      <c r="AN42" s="13"/>
      <c r="AO42" s="13"/>
      <c r="AP42" s="13"/>
      <c r="AQ42" s="13"/>
    </row>
    <row r="43" spans="1:43" ht="36.75" customHeight="1">
      <c r="A43" s="134"/>
      <c r="B43" s="134" t="s">
        <v>2</v>
      </c>
      <c r="C43" s="138" t="s">
        <v>108</v>
      </c>
      <c r="D43" s="206"/>
      <c r="E43" s="206"/>
      <c r="F43" s="203"/>
      <c r="G43" s="203"/>
      <c r="H43" s="204"/>
      <c r="I43" s="204"/>
      <c r="J43" s="204"/>
      <c r="K43" s="204"/>
      <c r="L43" s="204"/>
      <c r="M43" s="204"/>
      <c r="N43" s="204"/>
      <c r="O43" s="204"/>
      <c r="P43" s="204"/>
      <c r="Q43" s="203"/>
      <c r="R43" s="11"/>
      <c r="S43" s="78"/>
      <c r="T43" s="78"/>
      <c r="U43" s="91"/>
      <c r="V43" s="91"/>
      <c r="W43" s="91"/>
      <c r="X43" s="95"/>
      <c r="Y43" s="11"/>
      <c r="Z43" s="11"/>
      <c r="AA43" s="11"/>
      <c r="AB43" s="11"/>
      <c r="AC43" s="11"/>
      <c r="AD43" s="11"/>
      <c r="AE43" s="11"/>
      <c r="AF43" s="11"/>
      <c r="AG43" s="11"/>
      <c r="AH43" s="11"/>
      <c r="AI43" s="11"/>
      <c r="AJ43" s="11"/>
      <c r="AK43" s="11"/>
      <c r="AL43" s="11"/>
      <c r="AM43" s="11"/>
      <c r="AN43" s="11"/>
      <c r="AO43" s="11"/>
      <c r="AP43" s="11"/>
      <c r="AQ43" s="11"/>
    </row>
    <row r="44" spans="1:43" s="55" customFormat="1" ht="22.5" customHeight="1">
      <c r="A44" s="150"/>
      <c r="B44" s="150"/>
      <c r="C44" s="156" t="s">
        <v>145</v>
      </c>
      <c r="D44" s="227"/>
      <c r="E44" s="227"/>
      <c r="F44" s="231"/>
      <c r="G44" s="231"/>
      <c r="H44" s="232"/>
      <c r="I44" s="232"/>
      <c r="J44" s="232"/>
      <c r="K44" s="232"/>
      <c r="L44" s="232"/>
      <c r="M44" s="232"/>
      <c r="N44" s="232"/>
      <c r="O44" s="232"/>
      <c r="P44" s="232"/>
      <c r="Q44" s="231"/>
      <c r="R44" s="54"/>
      <c r="S44" s="85"/>
      <c r="T44" s="85"/>
      <c r="U44" s="91"/>
      <c r="V44" s="91"/>
      <c r="W44" s="91"/>
      <c r="X44" s="95"/>
      <c r="Y44" s="54"/>
      <c r="Z44" s="54"/>
      <c r="AA44" s="54"/>
      <c r="AB44" s="54"/>
      <c r="AC44" s="54"/>
      <c r="AD44" s="54"/>
      <c r="AE44" s="54"/>
      <c r="AF44" s="54"/>
      <c r="AG44" s="54"/>
      <c r="AH44" s="54"/>
      <c r="AI44" s="54"/>
      <c r="AJ44" s="54"/>
      <c r="AK44" s="54"/>
      <c r="AL44" s="54"/>
      <c r="AM44" s="54"/>
      <c r="AN44" s="54"/>
      <c r="AO44" s="54"/>
      <c r="AP44" s="54"/>
      <c r="AQ44" s="54"/>
    </row>
    <row r="45" spans="1:43" s="21" customFormat="1" ht="22.5" customHeight="1">
      <c r="A45" s="144" t="s">
        <v>36</v>
      </c>
      <c r="B45" s="154"/>
      <c r="C45" s="155" t="s">
        <v>64</v>
      </c>
      <c r="D45" s="205">
        <v>3</v>
      </c>
      <c r="E45" s="206" t="str">
        <f t="shared" ref="E45:E62" si="37">IF(D45&gt;1,"Nos.","No.")</f>
        <v>Nos.</v>
      </c>
      <c r="F45" s="207">
        <v>10875</v>
      </c>
      <c r="G45" s="207">
        <v>1740</v>
      </c>
      <c r="H45" s="208">
        <f t="shared" ref="H45:H49" si="38">SUM(G45+F45)*D45</f>
        <v>37845</v>
      </c>
      <c r="I45" s="208">
        <v>0</v>
      </c>
      <c r="J45" s="208">
        <v>3</v>
      </c>
      <c r="K45" s="208">
        <f t="shared" ref="K45:K62" si="39">J45+I45</f>
        <v>3</v>
      </c>
      <c r="L45" s="208">
        <f t="shared" ref="L45:L62" si="40">K45*F45</f>
        <v>32625</v>
      </c>
      <c r="M45" s="208">
        <f t="shared" ref="M45:M62" si="41">I45</f>
        <v>0</v>
      </c>
      <c r="N45" s="208">
        <v>3</v>
      </c>
      <c r="O45" s="208">
        <f t="shared" ref="O45:O62" si="42">N45+M45</f>
        <v>3</v>
      </c>
      <c r="P45" s="208">
        <f t="shared" ref="P45:P62" si="43">O45*G45</f>
        <v>5220</v>
      </c>
      <c r="Q45" s="207">
        <f t="shared" ref="Q45:Q62" si="44">P45+L45</f>
        <v>37845</v>
      </c>
      <c r="S45" s="86"/>
      <c r="T45" s="86"/>
      <c r="U45" s="91"/>
      <c r="V45" s="91"/>
      <c r="W45" s="91"/>
      <c r="X45" s="95"/>
    </row>
    <row r="46" spans="1:43" s="21" customFormat="1" ht="22.5" customHeight="1">
      <c r="A46" s="144" t="s">
        <v>29</v>
      </c>
      <c r="B46" s="154"/>
      <c r="C46" s="155" t="s">
        <v>65</v>
      </c>
      <c r="D46" s="205">
        <v>10</v>
      </c>
      <c r="E46" s="206" t="str">
        <f t="shared" si="37"/>
        <v>Nos.</v>
      </c>
      <c r="F46" s="207">
        <v>8613</v>
      </c>
      <c r="G46" s="207">
        <v>1740</v>
      </c>
      <c r="H46" s="208">
        <f t="shared" si="38"/>
        <v>103530</v>
      </c>
      <c r="I46" s="208">
        <v>0</v>
      </c>
      <c r="J46" s="208">
        <v>10</v>
      </c>
      <c r="K46" s="208">
        <f t="shared" si="39"/>
        <v>10</v>
      </c>
      <c r="L46" s="208">
        <f t="shared" si="40"/>
        <v>86130</v>
      </c>
      <c r="M46" s="208">
        <f t="shared" si="41"/>
        <v>0</v>
      </c>
      <c r="N46" s="208">
        <v>10</v>
      </c>
      <c r="O46" s="208">
        <f t="shared" si="42"/>
        <v>10</v>
      </c>
      <c r="P46" s="208">
        <f t="shared" si="43"/>
        <v>17400</v>
      </c>
      <c r="Q46" s="207">
        <f t="shared" si="44"/>
        <v>103530</v>
      </c>
      <c r="S46" s="86"/>
      <c r="T46" s="86"/>
      <c r="U46" s="91"/>
      <c r="V46" s="91"/>
      <c r="W46" s="91"/>
      <c r="X46" s="95"/>
    </row>
    <row r="47" spans="1:43" s="21" customFormat="1" ht="22.5" customHeight="1">
      <c r="A47" s="144" t="s">
        <v>5</v>
      </c>
      <c r="B47" s="154"/>
      <c r="C47" s="155" t="s">
        <v>66</v>
      </c>
      <c r="D47" s="205">
        <v>1</v>
      </c>
      <c r="E47" s="206" t="str">
        <f t="shared" si="37"/>
        <v>No.</v>
      </c>
      <c r="F47" s="207">
        <v>6525</v>
      </c>
      <c r="G47" s="207">
        <v>1740</v>
      </c>
      <c r="H47" s="208">
        <f t="shared" si="38"/>
        <v>8265</v>
      </c>
      <c r="I47" s="208">
        <v>0</v>
      </c>
      <c r="J47" s="208">
        <v>1</v>
      </c>
      <c r="K47" s="208">
        <f t="shared" si="39"/>
        <v>1</v>
      </c>
      <c r="L47" s="208">
        <f t="shared" si="40"/>
        <v>6525</v>
      </c>
      <c r="M47" s="208">
        <f t="shared" si="41"/>
        <v>0</v>
      </c>
      <c r="N47" s="208">
        <v>1</v>
      </c>
      <c r="O47" s="208">
        <f t="shared" si="42"/>
        <v>1</v>
      </c>
      <c r="P47" s="208">
        <f t="shared" si="43"/>
        <v>1740</v>
      </c>
      <c r="Q47" s="207">
        <f t="shared" si="44"/>
        <v>8265</v>
      </c>
      <c r="S47" s="86"/>
      <c r="T47" s="86"/>
      <c r="U47" s="91"/>
      <c r="V47" s="91"/>
      <c r="W47" s="91"/>
      <c r="X47" s="95"/>
    </row>
    <row r="48" spans="1:43" s="21" customFormat="1" ht="22.5" customHeight="1">
      <c r="A48" s="144" t="s">
        <v>9</v>
      </c>
      <c r="B48" s="154"/>
      <c r="C48" s="155" t="s">
        <v>67</v>
      </c>
      <c r="D48" s="205">
        <v>2</v>
      </c>
      <c r="E48" s="206" t="str">
        <f t="shared" si="37"/>
        <v>Nos.</v>
      </c>
      <c r="F48" s="207">
        <v>6003</v>
      </c>
      <c r="G48" s="207">
        <v>1305</v>
      </c>
      <c r="H48" s="208">
        <f t="shared" si="38"/>
        <v>14616</v>
      </c>
      <c r="I48" s="208">
        <v>0</v>
      </c>
      <c r="J48" s="208">
        <v>2</v>
      </c>
      <c r="K48" s="208">
        <f t="shared" si="39"/>
        <v>2</v>
      </c>
      <c r="L48" s="208">
        <f t="shared" si="40"/>
        <v>12006</v>
      </c>
      <c r="M48" s="208">
        <f t="shared" si="41"/>
        <v>0</v>
      </c>
      <c r="N48" s="208">
        <v>2</v>
      </c>
      <c r="O48" s="208">
        <f t="shared" si="42"/>
        <v>2</v>
      </c>
      <c r="P48" s="208">
        <f t="shared" si="43"/>
        <v>2610</v>
      </c>
      <c r="Q48" s="207">
        <f t="shared" si="44"/>
        <v>14616</v>
      </c>
      <c r="S48" s="86"/>
      <c r="T48" s="86"/>
      <c r="U48" s="91"/>
      <c r="V48" s="91"/>
      <c r="W48" s="91"/>
      <c r="X48" s="95"/>
    </row>
    <row r="49" spans="1:43" s="21" customFormat="1" ht="22.5" customHeight="1">
      <c r="A49" s="144" t="s">
        <v>21</v>
      </c>
      <c r="B49" s="154"/>
      <c r="C49" s="155" t="s">
        <v>68</v>
      </c>
      <c r="D49" s="205">
        <v>1</v>
      </c>
      <c r="E49" s="206" t="str">
        <f t="shared" si="37"/>
        <v>No.</v>
      </c>
      <c r="F49" s="207">
        <v>3306</v>
      </c>
      <c r="G49" s="207">
        <v>870</v>
      </c>
      <c r="H49" s="208">
        <f t="shared" si="38"/>
        <v>4176</v>
      </c>
      <c r="I49" s="208">
        <v>0</v>
      </c>
      <c r="J49" s="208">
        <v>2</v>
      </c>
      <c r="K49" s="208">
        <f t="shared" si="39"/>
        <v>2</v>
      </c>
      <c r="L49" s="208">
        <f t="shared" si="40"/>
        <v>6612</v>
      </c>
      <c r="M49" s="208">
        <f t="shared" si="41"/>
        <v>0</v>
      </c>
      <c r="N49" s="208">
        <v>2</v>
      </c>
      <c r="O49" s="208">
        <f t="shared" si="42"/>
        <v>2</v>
      </c>
      <c r="P49" s="208">
        <f t="shared" si="43"/>
        <v>1740</v>
      </c>
      <c r="Q49" s="207">
        <f t="shared" si="44"/>
        <v>8352</v>
      </c>
      <c r="S49" s="86"/>
      <c r="T49" s="86"/>
      <c r="U49" s="91"/>
      <c r="V49" s="91"/>
      <c r="W49" s="91"/>
      <c r="X49" s="95"/>
    </row>
    <row r="50" spans="1:43" s="56" customFormat="1" ht="22.5" customHeight="1">
      <c r="A50" s="157"/>
      <c r="B50" s="150"/>
      <c r="C50" s="156" t="s">
        <v>146</v>
      </c>
      <c r="D50" s="227"/>
      <c r="E50" s="227"/>
      <c r="F50" s="233"/>
      <c r="G50" s="233"/>
      <c r="H50" s="234"/>
      <c r="I50" s="208"/>
      <c r="J50" s="208"/>
      <c r="K50" s="208">
        <f t="shared" si="39"/>
        <v>0</v>
      </c>
      <c r="L50" s="208">
        <f t="shared" si="40"/>
        <v>0</v>
      </c>
      <c r="M50" s="208">
        <f t="shared" si="41"/>
        <v>0</v>
      </c>
      <c r="N50" s="208"/>
      <c r="O50" s="208">
        <f t="shared" si="42"/>
        <v>0</v>
      </c>
      <c r="P50" s="208">
        <f t="shared" si="43"/>
        <v>0</v>
      </c>
      <c r="Q50" s="207">
        <f t="shared" si="44"/>
        <v>0</v>
      </c>
      <c r="S50" s="87"/>
      <c r="T50" s="87"/>
      <c r="U50" s="91"/>
      <c r="V50" s="91"/>
      <c r="W50" s="91"/>
      <c r="X50" s="95"/>
    </row>
    <row r="51" spans="1:43" s="21" customFormat="1" ht="22.5" customHeight="1">
      <c r="A51" s="144" t="s">
        <v>23</v>
      </c>
      <c r="B51" s="154"/>
      <c r="C51" s="155" t="s">
        <v>66</v>
      </c>
      <c r="D51" s="205">
        <v>1</v>
      </c>
      <c r="E51" s="206" t="str">
        <f t="shared" si="37"/>
        <v>No.</v>
      </c>
      <c r="F51" s="207">
        <v>5394</v>
      </c>
      <c r="G51" s="207">
        <v>870</v>
      </c>
      <c r="H51" s="208">
        <f t="shared" ref="H51:H54" si="45">SUM(G51+F51)*D51</f>
        <v>6264</v>
      </c>
      <c r="I51" s="208">
        <v>0</v>
      </c>
      <c r="J51" s="208">
        <v>1</v>
      </c>
      <c r="K51" s="208">
        <f t="shared" si="39"/>
        <v>1</v>
      </c>
      <c r="L51" s="208">
        <f t="shared" si="40"/>
        <v>5394</v>
      </c>
      <c r="M51" s="208">
        <f t="shared" si="41"/>
        <v>0</v>
      </c>
      <c r="N51" s="208">
        <v>1</v>
      </c>
      <c r="O51" s="208">
        <f t="shared" si="42"/>
        <v>1</v>
      </c>
      <c r="P51" s="208">
        <f t="shared" si="43"/>
        <v>870</v>
      </c>
      <c r="Q51" s="207">
        <f t="shared" si="44"/>
        <v>6264</v>
      </c>
      <c r="S51" s="86"/>
      <c r="T51" s="86"/>
      <c r="U51" s="91"/>
      <c r="V51" s="91"/>
      <c r="W51" s="91"/>
      <c r="X51" s="95"/>
    </row>
    <row r="52" spans="1:43" ht="22.5" customHeight="1">
      <c r="A52" s="134" t="s">
        <v>26</v>
      </c>
      <c r="B52" s="154"/>
      <c r="C52" s="155" t="s">
        <v>69</v>
      </c>
      <c r="D52" s="205">
        <v>1</v>
      </c>
      <c r="E52" s="206" t="str">
        <f t="shared" si="37"/>
        <v>No.</v>
      </c>
      <c r="F52" s="207">
        <v>108750</v>
      </c>
      <c r="G52" s="207">
        <v>6090</v>
      </c>
      <c r="H52" s="208">
        <f t="shared" si="45"/>
        <v>114840</v>
      </c>
      <c r="I52" s="208">
        <v>0</v>
      </c>
      <c r="J52" s="208">
        <v>0</v>
      </c>
      <c r="K52" s="208">
        <f t="shared" si="39"/>
        <v>0</v>
      </c>
      <c r="L52" s="208">
        <f t="shared" si="40"/>
        <v>0</v>
      </c>
      <c r="M52" s="208">
        <f t="shared" si="41"/>
        <v>0</v>
      </c>
      <c r="N52" s="208">
        <v>0</v>
      </c>
      <c r="O52" s="208">
        <f t="shared" si="42"/>
        <v>0</v>
      </c>
      <c r="P52" s="208">
        <f t="shared" si="43"/>
        <v>0</v>
      </c>
      <c r="Q52" s="207">
        <f t="shared" si="44"/>
        <v>0</v>
      </c>
      <c r="R52" s="11"/>
      <c r="S52" s="78"/>
      <c r="T52" s="78"/>
      <c r="U52" s="91"/>
      <c r="V52" s="91"/>
      <c r="W52" s="91"/>
      <c r="X52" s="95"/>
      <c r="Y52" s="11"/>
      <c r="Z52" s="11"/>
      <c r="AA52" s="11"/>
      <c r="AB52" s="11"/>
      <c r="AC52" s="11"/>
      <c r="AD52" s="11"/>
      <c r="AE52" s="11"/>
      <c r="AF52" s="11"/>
      <c r="AG52" s="11"/>
      <c r="AH52" s="11"/>
      <c r="AI52" s="11"/>
      <c r="AJ52" s="11"/>
      <c r="AK52" s="11"/>
      <c r="AL52" s="11"/>
      <c r="AM52" s="11"/>
      <c r="AN52" s="11"/>
      <c r="AO52" s="11"/>
      <c r="AP52" s="11"/>
      <c r="AQ52" s="11"/>
    </row>
    <row r="53" spans="1:43" ht="22.5" customHeight="1">
      <c r="A53" s="134" t="s">
        <v>27</v>
      </c>
      <c r="B53" s="154"/>
      <c r="C53" s="155" t="s">
        <v>70</v>
      </c>
      <c r="D53" s="205">
        <v>2</v>
      </c>
      <c r="E53" s="206" t="str">
        <f t="shared" si="37"/>
        <v>Nos.</v>
      </c>
      <c r="F53" s="207">
        <v>106140</v>
      </c>
      <c r="G53" s="207">
        <v>6090</v>
      </c>
      <c r="H53" s="208">
        <f t="shared" si="45"/>
        <v>224460</v>
      </c>
      <c r="I53" s="208">
        <v>0</v>
      </c>
      <c r="J53" s="208">
        <v>0</v>
      </c>
      <c r="K53" s="208">
        <f t="shared" si="39"/>
        <v>0</v>
      </c>
      <c r="L53" s="208">
        <f t="shared" si="40"/>
        <v>0</v>
      </c>
      <c r="M53" s="208">
        <f t="shared" si="41"/>
        <v>0</v>
      </c>
      <c r="N53" s="208">
        <v>0</v>
      </c>
      <c r="O53" s="208">
        <f t="shared" si="42"/>
        <v>0</v>
      </c>
      <c r="P53" s="208">
        <f t="shared" si="43"/>
        <v>0</v>
      </c>
      <c r="Q53" s="207">
        <f t="shared" si="44"/>
        <v>0</v>
      </c>
      <c r="R53" s="11"/>
      <c r="S53" s="78"/>
      <c r="T53" s="78"/>
      <c r="U53" s="91"/>
      <c r="V53" s="91"/>
      <c r="W53" s="91"/>
      <c r="X53" s="95"/>
      <c r="Y53" s="11"/>
      <c r="Z53" s="11"/>
      <c r="AA53" s="11"/>
      <c r="AB53" s="11"/>
      <c r="AC53" s="11"/>
      <c r="AD53" s="11"/>
      <c r="AE53" s="11"/>
      <c r="AF53" s="11"/>
      <c r="AG53" s="11"/>
      <c r="AH53" s="11"/>
      <c r="AI53" s="11"/>
      <c r="AJ53" s="11"/>
      <c r="AK53" s="11"/>
      <c r="AL53" s="11"/>
      <c r="AM53" s="11"/>
      <c r="AN53" s="11"/>
      <c r="AO53" s="11"/>
      <c r="AP53" s="11"/>
      <c r="AQ53" s="11"/>
    </row>
    <row r="54" spans="1:43" ht="22.5" customHeight="1">
      <c r="A54" s="134" t="s">
        <v>37</v>
      </c>
      <c r="B54" s="154"/>
      <c r="C54" s="155" t="s">
        <v>236</v>
      </c>
      <c r="D54" s="205">
        <v>1</v>
      </c>
      <c r="E54" s="206" t="str">
        <f t="shared" ref="E54" si="46">IF(D54&gt;1,"Nos.","No.")</f>
        <v>No.</v>
      </c>
      <c r="F54" s="207">
        <v>12963</v>
      </c>
      <c r="G54" s="207">
        <v>870</v>
      </c>
      <c r="H54" s="208">
        <f t="shared" si="45"/>
        <v>13833</v>
      </c>
      <c r="I54" s="208">
        <v>0</v>
      </c>
      <c r="J54" s="208">
        <v>1</v>
      </c>
      <c r="K54" s="208">
        <f t="shared" si="39"/>
        <v>1</v>
      </c>
      <c r="L54" s="208">
        <f t="shared" si="40"/>
        <v>12963</v>
      </c>
      <c r="M54" s="208">
        <f t="shared" si="41"/>
        <v>0</v>
      </c>
      <c r="N54" s="208">
        <v>1</v>
      </c>
      <c r="O54" s="208">
        <f t="shared" si="42"/>
        <v>1</v>
      </c>
      <c r="P54" s="208">
        <f t="shared" si="43"/>
        <v>870</v>
      </c>
      <c r="Q54" s="207">
        <f t="shared" si="44"/>
        <v>13833</v>
      </c>
      <c r="R54" s="11"/>
      <c r="S54" s="78"/>
      <c r="T54" s="78"/>
      <c r="U54" s="91"/>
      <c r="V54" s="91"/>
      <c r="W54" s="91"/>
      <c r="X54" s="95"/>
      <c r="Y54" s="11"/>
      <c r="Z54" s="11"/>
      <c r="AA54" s="11"/>
      <c r="AB54" s="11"/>
      <c r="AC54" s="11"/>
      <c r="AD54" s="11"/>
      <c r="AE54" s="11"/>
      <c r="AF54" s="11"/>
      <c r="AG54" s="11"/>
      <c r="AH54" s="11"/>
      <c r="AI54" s="11"/>
      <c r="AJ54" s="11"/>
      <c r="AK54" s="11"/>
      <c r="AL54" s="11"/>
      <c r="AM54" s="11"/>
      <c r="AN54" s="11"/>
      <c r="AO54" s="11"/>
      <c r="AP54" s="11"/>
      <c r="AQ54" s="11"/>
    </row>
    <row r="55" spans="1:43" s="56" customFormat="1" ht="22.5" customHeight="1">
      <c r="A55" s="157"/>
      <c r="B55" s="150"/>
      <c r="C55" s="156" t="s">
        <v>147</v>
      </c>
      <c r="D55" s="227"/>
      <c r="E55" s="227"/>
      <c r="F55" s="233"/>
      <c r="G55" s="233"/>
      <c r="H55" s="234"/>
      <c r="I55" s="208"/>
      <c r="J55" s="208"/>
      <c r="K55" s="208">
        <f t="shared" si="39"/>
        <v>0</v>
      </c>
      <c r="L55" s="208">
        <f t="shared" si="40"/>
        <v>0</v>
      </c>
      <c r="M55" s="208">
        <f t="shared" si="41"/>
        <v>0</v>
      </c>
      <c r="N55" s="208"/>
      <c r="O55" s="208">
        <f t="shared" si="42"/>
        <v>0</v>
      </c>
      <c r="P55" s="208">
        <f t="shared" si="43"/>
        <v>0</v>
      </c>
      <c r="Q55" s="207">
        <f t="shared" si="44"/>
        <v>0</v>
      </c>
      <c r="S55" s="87"/>
      <c r="T55" s="87"/>
      <c r="U55" s="91"/>
      <c r="V55" s="91"/>
      <c r="W55" s="91"/>
      <c r="X55" s="95"/>
    </row>
    <row r="56" spans="1:43" s="21" customFormat="1" ht="22.5" customHeight="1">
      <c r="A56" s="144" t="s">
        <v>38</v>
      </c>
      <c r="B56" s="154"/>
      <c r="C56" s="155" t="s">
        <v>71</v>
      </c>
      <c r="D56" s="205">
        <v>2</v>
      </c>
      <c r="E56" s="206" t="str">
        <f t="shared" si="37"/>
        <v>Nos.</v>
      </c>
      <c r="F56" s="207">
        <v>6699</v>
      </c>
      <c r="G56" s="207">
        <v>870</v>
      </c>
      <c r="H56" s="208">
        <f t="shared" ref="H56:H59" si="47">SUM(G56+F56)*D56</f>
        <v>15138</v>
      </c>
      <c r="I56" s="208">
        <v>0</v>
      </c>
      <c r="J56" s="208">
        <v>2</v>
      </c>
      <c r="K56" s="208">
        <f t="shared" si="39"/>
        <v>2</v>
      </c>
      <c r="L56" s="208">
        <f t="shared" si="40"/>
        <v>13398</v>
      </c>
      <c r="M56" s="208">
        <f t="shared" si="41"/>
        <v>0</v>
      </c>
      <c r="N56" s="208">
        <v>2</v>
      </c>
      <c r="O56" s="208">
        <f t="shared" si="42"/>
        <v>2</v>
      </c>
      <c r="P56" s="208">
        <f t="shared" si="43"/>
        <v>1740</v>
      </c>
      <c r="Q56" s="207">
        <f t="shared" si="44"/>
        <v>15138</v>
      </c>
      <c r="S56" s="86"/>
      <c r="T56" s="86"/>
      <c r="U56" s="91"/>
      <c r="V56" s="91"/>
      <c r="W56" s="91"/>
      <c r="X56" s="95"/>
    </row>
    <row r="57" spans="1:43" s="21" customFormat="1" ht="22.5" customHeight="1">
      <c r="A57" s="144" t="s">
        <v>39</v>
      </c>
      <c r="B57" s="154"/>
      <c r="C57" s="155" t="s">
        <v>72</v>
      </c>
      <c r="D57" s="205">
        <v>4</v>
      </c>
      <c r="E57" s="206" t="str">
        <f t="shared" si="37"/>
        <v>Nos.</v>
      </c>
      <c r="F57" s="207">
        <v>6003</v>
      </c>
      <c r="G57" s="207">
        <v>870</v>
      </c>
      <c r="H57" s="208">
        <f t="shared" si="47"/>
        <v>27492</v>
      </c>
      <c r="I57" s="208">
        <v>0</v>
      </c>
      <c r="J57" s="208">
        <v>4</v>
      </c>
      <c r="K57" s="208">
        <f t="shared" si="39"/>
        <v>4</v>
      </c>
      <c r="L57" s="208">
        <f t="shared" si="40"/>
        <v>24012</v>
      </c>
      <c r="M57" s="208">
        <f t="shared" si="41"/>
        <v>0</v>
      </c>
      <c r="N57" s="208">
        <v>4</v>
      </c>
      <c r="O57" s="208">
        <f t="shared" si="42"/>
        <v>4</v>
      </c>
      <c r="P57" s="208">
        <f t="shared" si="43"/>
        <v>3480</v>
      </c>
      <c r="Q57" s="207">
        <f t="shared" si="44"/>
        <v>27492</v>
      </c>
      <c r="S57" s="86"/>
      <c r="T57" s="86"/>
      <c r="U57" s="91"/>
      <c r="V57" s="91"/>
      <c r="W57" s="91"/>
      <c r="X57" s="95"/>
    </row>
    <row r="58" spans="1:43" s="21" customFormat="1" ht="22.5" customHeight="1">
      <c r="A58" s="144" t="s">
        <v>142</v>
      </c>
      <c r="B58" s="154"/>
      <c r="C58" s="155" t="s">
        <v>73</v>
      </c>
      <c r="D58" s="205">
        <v>1</v>
      </c>
      <c r="E58" s="206" t="str">
        <f t="shared" si="37"/>
        <v>No.</v>
      </c>
      <c r="F58" s="207">
        <v>3306</v>
      </c>
      <c r="G58" s="207">
        <v>870</v>
      </c>
      <c r="H58" s="208">
        <f t="shared" si="47"/>
        <v>4176</v>
      </c>
      <c r="I58" s="208">
        <v>0</v>
      </c>
      <c r="J58" s="208">
        <v>0</v>
      </c>
      <c r="K58" s="208">
        <f t="shared" si="39"/>
        <v>0</v>
      </c>
      <c r="L58" s="208">
        <f t="shared" si="40"/>
        <v>0</v>
      </c>
      <c r="M58" s="208">
        <f t="shared" si="41"/>
        <v>0</v>
      </c>
      <c r="N58" s="208">
        <v>0</v>
      </c>
      <c r="O58" s="208">
        <f t="shared" si="42"/>
        <v>0</v>
      </c>
      <c r="P58" s="208">
        <f t="shared" si="43"/>
        <v>0</v>
      </c>
      <c r="Q58" s="207">
        <f t="shared" si="44"/>
        <v>0</v>
      </c>
      <c r="S58" s="86"/>
      <c r="T58" s="86"/>
      <c r="U58" s="91"/>
      <c r="V58" s="91"/>
      <c r="W58" s="91"/>
      <c r="X58" s="95"/>
    </row>
    <row r="59" spans="1:43" s="21" customFormat="1" ht="22.5" customHeight="1">
      <c r="A59" s="144" t="s">
        <v>40</v>
      </c>
      <c r="B59" s="154"/>
      <c r="C59" s="155" t="s">
        <v>109</v>
      </c>
      <c r="D59" s="205">
        <v>1</v>
      </c>
      <c r="E59" s="206" t="str">
        <f t="shared" si="37"/>
        <v>No.</v>
      </c>
      <c r="F59" s="207">
        <v>12006</v>
      </c>
      <c r="G59" s="207">
        <v>870</v>
      </c>
      <c r="H59" s="208">
        <f t="shared" si="47"/>
        <v>12876</v>
      </c>
      <c r="I59" s="208">
        <v>0</v>
      </c>
      <c r="J59" s="208">
        <v>0</v>
      </c>
      <c r="K59" s="208">
        <f t="shared" si="39"/>
        <v>0</v>
      </c>
      <c r="L59" s="208">
        <f t="shared" si="40"/>
        <v>0</v>
      </c>
      <c r="M59" s="208">
        <f t="shared" si="41"/>
        <v>0</v>
      </c>
      <c r="N59" s="208">
        <v>0</v>
      </c>
      <c r="O59" s="208">
        <f t="shared" si="42"/>
        <v>0</v>
      </c>
      <c r="P59" s="208">
        <f t="shared" si="43"/>
        <v>0</v>
      </c>
      <c r="Q59" s="207">
        <f t="shared" si="44"/>
        <v>0</v>
      </c>
      <c r="S59" s="86"/>
      <c r="T59" s="86"/>
      <c r="U59" s="91"/>
      <c r="V59" s="91"/>
      <c r="W59" s="91"/>
      <c r="X59" s="95"/>
    </row>
    <row r="60" spans="1:43" s="55" customFormat="1" ht="22.5" customHeight="1">
      <c r="A60" s="150"/>
      <c r="B60" s="158"/>
      <c r="C60" s="156" t="s">
        <v>148</v>
      </c>
      <c r="D60" s="235"/>
      <c r="E60" s="227"/>
      <c r="F60" s="231"/>
      <c r="G60" s="231"/>
      <c r="H60" s="232"/>
      <c r="I60" s="208"/>
      <c r="J60" s="208"/>
      <c r="K60" s="208">
        <f t="shared" si="39"/>
        <v>0</v>
      </c>
      <c r="L60" s="208">
        <f t="shared" si="40"/>
        <v>0</v>
      </c>
      <c r="M60" s="208">
        <f t="shared" si="41"/>
        <v>0</v>
      </c>
      <c r="N60" s="208"/>
      <c r="O60" s="208">
        <f t="shared" si="42"/>
        <v>0</v>
      </c>
      <c r="P60" s="208">
        <f t="shared" si="43"/>
        <v>0</v>
      </c>
      <c r="Q60" s="207">
        <f t="shared" si="44"/>
        <v>0</v>
      </c>
      <c r="R60" s="54"/>
      <c r="S60" s="85"/>
      <c r="T60" s="85"/>
      <c r="U60" s="91"/>
      <c r="V60" s="91"/>
      <c r="W60" s="91"/>
      <c r="X60" s="95"/>
      <c r="Y60" s="54"/>
      <c r="Z60" s="54"/>
      <c r="AA60" s="54"/>
      <c r="AB60" s="54"/>
      <c r="AC60" s="54"/>
      <c r="AD60" s="54"/>
      <c r="AE60" s="54"/>
      <c r="AF60" s="54"/>
      <c r="AG60" s="54"/>
      <c r="AH60" s="54"/>
      <c r="AI60" s="54"/>
      <c r="AJ60" s="54"/>
      <c r="AK60" s="54"/>
      <c r="AL60" s="54"/>
      <c r="AM60" s="54"/>
      <c r="AN60" s="54"/>
      <c r="AO60" s="54"/>
      <c r="AP60" s="54"/>
      <c r="AQ60" s="54"/>
    </row>
    <row r="61" spans="1:43" s="21" customFormat="1" ht="22.5" customHeight="1">
      <c r="A61" s="144" t="s">
        <v>41</v>
      </c>
      <c r="B61" s="154"/>
      <c r="C61" s="155" t="s">
        <v>74</v>
      </c>
      <c r="D61" s="236">
        <v>1</v>
      </c>
      <c r="E61" s="206" t="str">
        <f t="shared" si="37"/>
        <v>No.</v>
      </c>
      <c r="F61" s="207">
        <v>7134</v>
      </c>
      <c r="G61" s="207">
        <v>870</v>
      </c>
      <c r="H61" s="208">
        <f t="shared" ref="H61:H62" si="48">SUM(G61+F61)*D61</f>
        <v>8004</v>
      </c>
      <c r="I61" s="208">
        <v>0</v>
      </c>
      <c r="J61" s="208">
        <v>2</v>
      </c>
      <c r="K61" s="208">
        <f t="shared" si="39"/>
        <v>2</v>
      </c>
      <c r="L61" s="208">
        <f t="shared" si="40"/>
        <v>14268</v>
      </c>
      <c r="M61" s="208">
        <f t="shared" si="41"/>
        <v>0</v>
      </c>
      <c r="N61" s="208">
        <v>2</v>
      </c>
      <c r="O61" s="208">
        <f t="shared" si="42"/>
        <v>2</v>
      </c>
      <c r="P61" s="208">
        <f t="shared" si="43"/>
        <v>1740</v>
      </c>
      <c r="Q61" s="207">
        <f t="shared" si="44"/>
        <v>16008</v>
      </c>
      <c r="S61" s="86"/>
      <c r="T61" s="86"/>
      <c r="U61" s="91"/>
      <c r="V61" s="91"/>
      <c r="W61" s="91"/>
      <c r="X61" s="95"/>
    </row>
    <row r="62" spans="1:43" s="21" customFormat="1" ht="22.5" customHeight="1">
      <c r="A62" s="144" t="s">
        <v>42</v>
      </c>
      <c r="B62" s="154"/>
      <c r="C62" s="155" t="s">
        <v>75</v>
      </c>
      <c r="D62" s="236">
        <v>2</v>
      </c>
      <c r="E62" s="206" t="str">
        <f t="shared" si="37"/>
        <v>Nos.</v>
      </c>
      <c r="F62" s="207">
        <v>8613</v>
      </c>
      <c r="G62" s="207">
        <v>870</v>
      </c>
      <c r="H62" s="208">
        <f t="shared" si="48"/>
        <v>18966</v>
      </c>
      <c r="I62" s="208">
        <v>0</v>
      </c>
      <c r="J62" s="208">
        <v>4</v>
      </c>
      <c r="K62" s="208">
        <f t="shared" si="39"/>
        <v>4</v>
      </c>
      <c r="L62" s="208">
        <f t="shared" si="40"/>
        <v>34452</v>
      </c>
      <c r="M62" s="208">
        <f t="shared" si="41"/>
        <v>0</v>
      </c>
      <c r="N62" s="208">
        <v>4</v>
      </c>
      <c r="O62" s="208">
        <f t="shared" si="42"/>
        <v>4</v>
      </c>
      <c r="P62" s="208">
        <f t="shared" si="43"/>
        <v>3480</v>
      </c>
      <c r="Q62" s="207">
        <f t="shared" si="44"/>
        <v>37932</v>
      </c>
      <c r="S62" s="86"/>
      <c r="T62" s="86"/>
      <c r="U62" s="91"/>
      <c r="V62" s="91"/>
      <c r="W62" s="91"/>
      <c r="X62" s="95"/>
    </row>
    <row r="63" spans="1:43" s="8" customFormat="1" ht="24.75" customHeight="1">
      <c r="A63" s="139"/>
      <c r="B63" s="140"/>
      <c r="C63" s="140" t="s">
        <v>46</v>
      </c>
      <c r="D63" s="209"/>
      <c r="E63" s="210"/>
      <c r="F63" s="209"/>
      <c r="G63" s="209"/>
      <c r="H63" s="211"/>
      <c r="I63" s="211"/>
      <c r="J63" s="211"/>
      <c r="K63" s="211"/>
      <c r="L63" s="211"/>
      <c r="M63" s="211"/>
      <c r="N63" s="211"/>
      <c r="O63" s="211"/>
      <c r="P63" s="211"/>
      <c r="Q63" s="209"/>
      <c r="R63" s="13"/>
      <c r="S63" s="80"/>
      <c r="T63" s="80"/>
      <c r="U63" s="91"/>
      <c r="V63" s="91"/>
      <c r="W63" s="91"/>
      <c r="X63" s="95"/>
      <c r="Y63" s="13"/>
      <c r="Z63" s="13"/>
      <c r="AA63" s="13"/>
      <c r="AB63" s="13"/>
      <c r="AC63" s="13"/>
      <c r="AD63" s="13"/>
      <c r="AE63" s="13"/>
      <c r="AF63" s="13"/>
      <c r="AG63" s="13"/>
      <c r="AH63" s="13"/>
      <c r="AI63" s="13"/>
      <c r="AJ63" s="13"/>
      <c r="AK63" s="13"/>
      <c r="AL63" s="13"/>
      <c r="AM63" s="13"/>
      <c r="AN63" s="13"/>
      <c r="AO63" s="13"/>
      <c r="AP63" s="13"/>
      <c r="AQ63" s="13"/>
    </row>
    <row r="64" spans="1:43" s="55" customFormat="1" ht="27.75" customHeight="1">
      <c r="A64" s="150"/>
      <c r="B64" s="158"/>
      <c r="C64" s="156" t="s">
        <v>149</v>
      </c>
      <c r="D64" s="235"/>
      <c r="E64" s="227"/>
      <c r="F64" s="231"/>
      <c r="G64" s="231"/>
      <c r="H64" s="232"/>
      <c r="I64" s="232"/>
      <c r="J64" s="232"/>
      <c r="K64" s="232"/>
      <c r="L64" s="232"/>
      <c r="M64" s="232"/>
      <c r="N64" s="232"/>
      <c r="O64" s="232"/>
      <c r="P64" s="232"/>
      <c r="Q64" s="231"/>
      <c r="R64" s="54"/>
      <c r="S64" s="85"/>
      <c r="T64" s="85"/>
      <c r="U64" s="91"/>
      <c r="V64" s="91"/>
      <c r="W64" s="91"/>
      <c r="X64" s="95"/>
      <c r="Y64" s="54"/>
      <c r="Z64" s="54"/>
      <c r="AA64" s="54"/>
      <c r="AB64" s="54"/>
      <c r="AC64" s="54"/>
      <c r="AD64" s="54"/>
      <c r="AE64" s="54"/>
      <c r="AF64" s="54"/>
      <c r="AG64" s="54"/>
      <c r="AH64" s="54"/>
      <c r="AI64" s="54"/>
      <c r="AJ64" s="54"/>
      <c r="AK64" s="54"/>
      <c r="AL64" s="54"/>
      <c r="AM64" s="54"/>
      <c r="AN64" s="54"/>
      <c r="AO64" s="54"/>
      <c r="AP64" s="54"/>
      <c r="AQ64" s="54"/>
    </row>
    <row r="65" spans="1:43" s="21" customFormat="1" ht="27.75" customHeight="1">
      <c r="A65" s="144" t="s">
        <v>36</v>
      </c>
      <c r="B65" s="154"/>
      <c r="C65" s="155" t="s">
        <v>71</v>
      </c>
      <c r="D65" s="236">
        <v>2</v>
      </c>
      <c r="E65" s="206" t="str">
        <f t="shared" ref="E65:E69" si="49">IF(D65&gt;1,"Nos.","No.")</f>
        <v>Nos.</v>
      </c>
      <c r="F65" s="207">
        <v>6525</v>
      </c>
      <c r="G65" s="207">
        <v>870</v>
      </c>
      <c r="H65" s="208">
        <f>SUM(G65+F65)*D65</f>
        <v>14790</v>
      </c>
      <c r="I65" s="208">
        <v>0</v>
      </c>
      <c r="J65" s="208">
        <v>1</v>
      </c>
      <c r="K65" s="208">
        <f t="shared" ref="K65:K78" si="50">J65+I65</f>
        <v>1</v>
      </c>
      <c r="L65" s="208">
        <f t="shared" ref="L65:L78" si="51">K65*F65</f>
        <v>6525</v>
      </c>
      <c r="M65" s="208">
        <f t="shared" ref="M65:M78" si="52">I65</f>
        <v>0</v>
      </c>
      <c r="N65" s="208">
        <v>1</v>
      </c>
      <c r="O65" s="208">
        <f t="shared" ref="O65:O78" si="53">N65+M65</f>
        <v>1</v>
      </c>
      <c r="P65" s="208">
        <f t="shared" ref="P65:P78" si="54">O65*G65</f>
        <v>870</v>
      </c>
      <c r="Q65" s="207">
        <f t="shared" ref="Q65:Q78" si="55">P65+L65</f>
        <v>7395</v>
      </c>
      <c r="S65" s="86"/>
      <c r="T65" s="86"/>
      <c r="U65" s="91"/>
      <c r="V65" s="91"/>
      <c r="W65" s="91"/>
      <c r="X65" s="95"/>
    </row>
    <row r="66" spans="1:43" s="56" customFormat="1" ht="27.75" customHeight="1">
      <c r="A66" s="157"/>
      <c r="B66" s="158"/>
      <c r="C66" s="156" t="s">
        <v>150</v>
      </c>
      <c r="D66" s="235"/>
      <c r="E66" s="227"/>
      <c r="F66" s="233"/>
      <c r="G66" s="233"/>
      <c r="H66" s="234"/>
      <c r="I66" s="208">
        <v>0</v>
      </c>
      <c r="J66" s="208"/>
      <c r="K66" s="208">
        <f t="shared" si="50"/>
        <v>0</v>
      </c>
      <c r="L66" s="208">
        <f t="shared" si="51"/>
        <v>0</v>
      </c>
      <c r="M66" s="208">
        <f t="shared" si="52"/>
        <v>0</v>
      </c>
      <c r="N66" s="208"/>
      <c r="O66" s="208">
        <f t="shared" si="53"/>
        <v>0</v>
      </c>
      <c r="P66" s="208">
        <f t="shared" si="54"/>
        <v>0</v>
      </c>
      <c r="Q66" s="207">
        <f t="shared" si="55"/>
        <v>0</v>
      </c>
      <c r="S66" s="87"/>
      <c r="T66" s="87"/>
      <c r="U66" s="91"/>
      <c r="V66" s="91"/>
      <c r="W66" s="91"/>
      <c r="X66" s="95"/>
    </row>
    <row r="67" spans="1:43" s="21" customFormat="1" ht="27.75" customHeight="1">
      <c r="A67" s="144" t="s">
        <v>29</v>
      </c>
      <c r="B67" s="154"/>
      <c r="C67" s="155" t="s">
        <v>76</v>
      </c>
      <c r="D67" s="236">
        <v>8</v>
      </c>
      <c r="E67" s="206" t="str">
        <f t="shared" si="49"/>
        <v>Nos.</v>
      </c>
      <c r="F67" s="207">
        <v>3306</v>
      </c>
      <c r="G67" s="207">
        <v>870</v>
      </c>
      <c r="H67" s="208">
        <f>SUM(G67+F67)*D67</f>
        <v>33408</v>
      </c>
      <c r="I67" s="208">
        <v>0</v>
      </c>
      <c r="J67" s="208">
        <v>8</v>
      </c>
      <c r="K67" s="208">
        <f t="shared" si="50"/>
        <v>8</v>
      </c>
      <c r="L67" s="208">
        <f t="shared" si="51"/>
        <v>26448</v>
      </c>
      <c r="M67" s="208">
        <f t="shared" si="52"/>
        <v>0</v>
      </c>
      <c r="N67" s="208">
        <v>8</v>
      </c>
      <c r="O67" s="208">
        <f t="shared" si="53"/>
        <v>8</v>
      </c>
      <c r="P67" s="208">
        <f t="shared" si="54"/>
        <v>6960</v>
      </c>
      <c r="Q67" s="207">
        <f t="shared" si="55"/>
        <v>33408</v>
      </c>
      <c r="S67" s="86"/>
      <c r="T67" s="86"/>
      <c r="U67" s="91"/>
      <c r="V67" s="91"/>
      <c r="W67" s="91"/>
      <c r="X67" s="95"/>
    </row>
    <row r="68" spans="1:43" s="56" customFormat="1" ht="27.75" customHeight="1">
      <c r="A68" s="157"/>
      <c r="B68" s="158"/>
      <c r="C68" s="156" t="s">
        <v>151</v>
      </c>
      <c r="D68" s="235"/>
      <c r="E68" s="227"/>
      <c r="F68" s="233"/>
      <c r="G68" s="233"/>
      <c r="H68" s="234"/>
      <c r="I68" s="208">
        <v>0</v>
      </c>
      <c r="J68" s="208"/>
      <c r="K68" s="208">
        <f t="shared" si="50"/>
        <v>0</v>
      </c>
      <c r="L68" s="208">
        <f t="shared" si="51"/>
        <v>0</v>
      </c>
      <c r="M68" s="208">
        <f t="shared" si="52"/>
        <v>0</v>
      </c>
      <c r="N68" s="208"/>
      <c r="O68" s="208">
        <f t="shared" si="53"/>
        <v>0</v>
      </c>
      <c r="P68" s="208">
        <f t="shared" si="54"/>
        <v>0</v>
      </c>
      <c r="Q68" s="207">
        <f t="shared" si="55"/>
        <v>0</v>
      </c>
      <c r="S68" s="87"/>
      <c r="T68" s="87"/>
      <c r="U68" s="91"/>
      <c r="V68" s="91"/>
      <c r="W68" s="91"/>
      <c r="X68" s="95"/>
    </row>
    <row r="69" spans="1:43" s="21" customFormat="1" ht="27.75" customHeight="1">
      <c r="A69" s="144" t="s">
        <v>5</v>
      </c>
      <c r="B69" s="154"/>
      <c r="C69" s="155" t="s">
        <v>107</v>
      </c>
      <c r="D69" s="236">
        <v>1</v>
      </c>
      <c r="E69" s="206" t="str">
        <f t="shared" si="49"/>
        <v>No.</v>
      </c>
      <c r="F69" s="207">
        <v>2436</v>
      </c>
      <c r="G69" s="207">
        <v>870</v>
      </c>
      <c r="H69" s="208">
        <f>SUM(G69+F69)*D69</f>
        <v>3306</v>
      </c>
      <c r="I69" s="208">
        <v>0</v>
      </c>
      <c r="J69" s="208">
        <v>1</v>
      </c>
      <c r="K69" s="208">
        <f t="shared" si="50"/>
        <v>1</v>
      </c>
      <c r="L69" s="208">
        <f t="shared" si="51"/>
        <v>2436</v>
      </c>
      <c r="M69" s="208">
        <f t="shared" si="52"/>
        <v>0</v>
      </c>
      <c r="N69" s="208">
        <v>1</v>
      </c>
      <c r="O69" s="208">
        <f t="shared" si="53"/>
        <v>1</v>
      </c>
      <c r="P69" s="208">
        <f t="shared" si="54"/>
        <v>870</v>
      </c>
      <c r="Q69" s="207">
        <f t="shared" si="55"/>
        <v>3306</v>
      </c>
      <c r="S69" s="86"/>
      <c r="T69" s="86"/>
      <c r="U69" s="91"/>
      <c r="V69" s="91"/>
      <c r="W69" s="91"/>
      <c r="X69" s="95"/>
    </row>
    <row r="70" spans="1:43" s="55" customFormat="1" ht="27.75" customHeight="1">
      <c r="A70" s="150"/>
      <c r="B70" s="150"/>
      <c r="C70" s="156" t="s">
        <v>56</v>
      </c>
      <c r="D70" s="227"/>
      <c r="E70" s="227"/>
      <c r="F70" s="231"/>
      <c r="G70" s="231"/>
      <c r="H70" s="232"/>
      <c r="I70" s="208">
        <v>0</v>
      </c>
      <c r="J70" s="208"/>
      <c r="K70" s="208">
        <f t="shared" si="50"/>
        <v>0</v>
      </c>
      <c r="L70" s="208">
        <f t="shared" si="51"/>
        <v>0</v>
      </c>
      <c r="M70" s="208">
        <f t="shared" si="52"/>
        <v>0</v>
      </c>
      <c r="N70" s="208"/>
      <c r="O70" s="208">
        <f t="shared" si="53"/>
        <v>0</v>
      </c>
      <c r="P70" s="208">
        <f t="shared" si="54"/>
        <v>0</v>
      </c>
      <c r="Q70" s="207">
        <f t="shared" si="55"/>
        <v>0</v>
      </c>
      <c r="R70" s="54"/>
      <c r="S70" s="85"/>
      <c r="T70" s="85"/>
      <c r="U70" s="91"/>
      <c r="V70" s="91"/>
      <c r="W70" s="91"/>
      <c r="X70" s="95"/>
      <c r="Y70" s="54"/>
      <c r="Z70" s="54"/>
      <c r="AA70" s="54"/>
      <c r="AB70" s="54"/>
      <c r="AC70" s="54"/>
      <c r="AD70" s="54"/>
      <c r="AE70" s="54"/>
      <c r="AF70" s="54"/>
      <c r="AG70" s="54"/>
      <c r="AH70" s="54"/>
      <c r="AI70" s="54"/>
      <c r="AJ70" s="54"/>
      <c r="AK70" s="54"/>
      <c r="AL70" s="54"/>
      <c r="AM70" s="54"/>
      <c r="AN70" s="54"/>
      <c r="AO70" s="54"/>
      <c r="AP70" s="54"/>
      <c r="AQ70" s="54"/>
    </row>
    <row r="71" spans="1:43" ht="27.75" customHeight="1">
      <c r="A71" s="134" t="s">
        <v>9</v>
      </c>
      <c r="B71" s="134"/>
      <c r="C71" s="159">
        <v>182678</v>
      </c>
      <c r="D71" s="206">
        <v>1</v>
      </c>
      <c r="E71" s="206" t="str">
        <f t="shared" ref="E71:E88" si="56">IF(D71&gt;1,"Nos.","No.")</f>
        <v>No.</v>
      </c>
      <c r="F71" s="207">
        <v>12006</v>
      </c>
      <c r="G71" s="207">
        <v>870</v>
      </c>
      <c r="H71" s="208">
        <f t="shared" ref="H71:H77" si="57">SUM(G71+F71)*D71</f>
        <v>12876</v>
      </c>
      <c r="I71" s="208">
        <v>0</v>
      </c>
      <c r="J71" s="208">
        <v>0</v>
      </c>
      <c r="K71" s="208">
        <f t="shared" si="50"/>
        <v>0</v>
      </c>
      <c r="L71" s="208">
        <f t="shared" si="51"/>
        <v>0</v>
      </c>
      <c r="M71" s="208">
        <f t="shared" si="52"/>
        <v>0</v>
      </c>
      <c r="N71" s="208">
        <v>0</v>
      </c>
      <c r="O71" s="208">
        <f t="shared" si="53"/>
        <v>0</v>
      </c>
      <c r="P71" s="208">
        <f t="shared" si="54"/>
        <v>0</v>
      </c>
      <c r="Q71" s="207">
        <f t="shared" si="55"/>
        <v>0</v>
      </c>
      <c r="R71" s="11"/>
      <c r="S71" s="78"/>
      <c r="T71" s="78"/>
      <c r="U71" s="91"/>
      <c r="V71" s="91"/>
      <c r="W71" s="91"/>
      <c r="X71" s="95"/>
      <c r="Y71" s="11"/>
      <c r="Z71" s="11"/>
      <c r="AA71" s="11"/>
      <c r="AB71" s="11"/>
      <c r="AC71" s="11"/>
      <c r="AD71" s="11"/>
      <c r="AE71" s="11"/>
      <c r="AF71" s="11"/>
      <c r="AG71" s="11"/>
      <c r="AH71" s="11"/>
      <c r="AI71" s="11"/>
      <c r="AJ71" s="11"/>
      <c r="AK71" s="11"/>
      <c r="AL71" s="11"/>
      <c r="AM71" s="11"/>
      <c r="AN71" s="11"/>
      <c r="AO71" s="11"/>
      <c r="AP71" s="11"/>
      <c r="AQ71" s="11"/>
    </row>
    <row r="72" spans="1:43" ht="27.75" customHeight="1">
      <c r="A72" s="134" t="s">
        <v>21</v>
      </c>
      <c r="B72" s="134"/>
      <c r="C72" s="136" t="s">
        <v>81</v>
      </c>
      <c r="D72" s="206">
        <v>1</v>
      </c>
      <c r="E72" s="206" t="str">
        <f t="shared" si="56"/>
        <v>No.</v>
      </c>
      <c r="F72" s="207">
        <v>8613</v>
      </c>
      <c r="G72" s="207">
        <v>1305</v>
      </c>
      <c r="H72" s="208">
        <f t="shared" si="57"/>
        <v>9918</v>
      </c>
      <c r="I72" s="208">
        <v>0</v>
      </c>
      <c r="J72" s="208">
        <v>2</v>
      </c>
      <c r="K72" s="208">
        <f t="shared" si="50"/>
        <v>2</v>
      </c>
      <c r="L72" s="208">
        <f t="shared" si="51"/>
        <v>17226</v>
      </c>
      <c r="M72" s="208">
        <f t="shared" si="52"/>
        <v>0</v>
      </c>
      <c r="N72" s="208">
        <v>2</v>
      </c>
      <c r="O72" s="208">
        <f t="shared" si="53"/>
        <v>2</v>
      </c>
      <c r="P72" s="208">
        <f t="shared" si="54"/>
        <v>2610</v>
      </c>
      <c r="Q72" s="207">
        <f t="shared" si="55"/>
        <v>19836</v>
      </c>
      <c r="R72" s="11"/>
      <c r="S72" s="78"/>
      <c r="T72" s="78"/>
      <c r="U72" s="91"/>
      <c r="V72" s="91"/>
      <c r="W72" s="91"/>
      <c r="X72" s="95"/>
      <c r="Y72" s="11"/>
      <c r="Z72" s="11"/>
      <c r="AA72" s="11"/>
      <c r="AB72" s="11"/>
      <c r="AC72" s="11"/>
      <c r="AD72" s="11"/>
      <c r="AE72" s="11"/>
      <c r="AF72" s="11"/>
      <c r="AG72" s="11"/>
      <c r="AH72" s="11"/>
      <c r="AI72" s="11"/>
      <c r="AJ72" s="11"/>
      <c r="AK72" s="11"/>
      <c r="AL72" s="11"/>
      <c r="AM72" s="11"/>
      <c r="AN72" s="11"/>
      <c r="AO72" s="11"/>
      <c r="AP72" s="11"/>
      <c r="AQ72" s="11"/>
    </row>
    <row r="73" spans="1:43" ht="27.75" customHeight="1">
      <c r="A73" s="134" t="s">
        <v>23</v>
      </c>
      <c r="B73" s="134"/>
      <c r="C73" s="159">
        <v>109630</v>
      </c>
      <c r="D73" s="206">
        <v>2</v>
      </c>
      <c r="E73" s="206" t="str">
        <f t="shared" si="56"/>
        <v>Nos.</v>
      </c>
      <c r="F73" s="207">
        <v>11136</v>
      </c>
      <c r="G73" s="207">
        <v>1740</v>
      </c>
      <c r="H73" s="208">
        <f t="shared" si="57"/>
        <v>25752</v>
      </c>
      <c r="I73" s="208">
        <v>0</v>
      </c>
      <c r="J73" s="208">
        <v>2</v>
      </c>
      <c r="K73" s="208">
        <f t="shared" si="50"/>
        <v>2</v>
      </c>
      <c r="L73" s="208">
        <f t="shared" si="51"/>
        <v>22272</v>
      </c>
      <c r="M73" s="208">
        <f t="shared" si="52"/>
        <v>0</v>
      </c>
      <c r="N73" s="208">
        <v>2</v>
      </c>
      <c r="O73" s="208">
        <f t="shared" si="53"/>
        <v>2</v>
      </c>
      <c r="P73" s="208">
        <f t="shared" si="54"/>
        <v>3480</v>
      </c>
      <c r="Q73" s="207">
        <f t="shared" si="55"/>
        <v>25752</v>
      </c>
      <c r="R73" s="11"/>
      <c r="S73" s="78"/>
      <c r="T73" s="78"/>
      <c r="U73" s="91"/>
      <c r="V73" s="91"/>
      <c r="W73" s="91"/>
      <c r="X73" s="95"/>
      <c r="Y73" s="11"/>
      <c r="Z73" s="11"/>
      <c r="AA73" s="11"/>
      <c r="AB73" s="11"/>
      <c r="AC73" s="11"/>
      <c r="AD73" s="11"/>
      <c r="AE73" s="11"/>
      <c r="AF73" s="11"/>
      <c r="AG73" s="11"/>
      <c r="AH73" s="11"/>
      <c r="AI73" s="11"/>
      <c r="AJ73" s="11"/>
      <c r="AK73" s="11"/>
      <c r="AL73" s="11"/>
      <c r="AM73" s="11"/>
      <c r="AN73" s="11"/>
      <c r="AO73" s="11"/>
      <c r="AP73" s="11"/>
      <c r="AQ73" s="11"/>
    </row>
    <row r="74" spans="1:43" ht="27.75" customHeight="1">
      <c r="A74" s="134" t="s">
        <v>26</v>
      </c>
      <c r="B74" s="134"/>
      <c r="C74" s="136" t="s">
        <v>82</v>
      </c>
      <c r="D74" s="206">
        <v>1</v>
      </c>
      <c r="E74" s="206" t="str">
        <f t="shared" si="56"/>
        <v>No.</v>
      </c>
      <c r="F74" s="207">
        <v>6090</v>
      </c>
      <c r="G74" s="207">
        <v>1305</v>
      </c>
      <c r="H74" s="208">
        <f t="shared" si="57"/>
        <v>7395</v>
      </c>
      <c r="I74" s="208">
        <v>0</v>
      </c>
      <c r="J74" s="208">
        <v>1</v>
      </c>
      <c r="K74" s="208">
        <f t="shared" si="50"/>
        <v>1</v>
      </c>
      <c r="L74" s="208">
        <f t="shared" si="51"/>
        <v>6090</v>
      </c>
      <c r="M74" s="208">
        <f t="shared" si="52"/>
        <v>0</v>
      </c>
      <c r="N74" s="208">
        <v>1</v>
      </c>
      <c r="O74" s="208">
        <f t="shared" si="53"/>
        <v>1</v>
      </c>
      <c r="P74" s="208">
        <f t="shared" si="54"/>
        <v>1305</v>
      </c>
      <c r="Q74" s="207">
        <f t="shared" si="55"/>
        <v>7395</v>
      </c>
      <c r="R74" s="11"/>
      <c r="S74" s="78"/>
      <c r="T74" s="78"/>
      <c r="U74" s="91"/>
      <c r="V74" s="91"/>
      <c r="W74" s="91"/>
      <c r="X74" s="95"/>
      <c r="Y74" s="11"/>
      <c r="Z74" s="11"/>
      <c r="AA74" s="11"/>
      <c r="AB74" s="11"/>
      <c r="AC74" s="11"/>
      <c r="AD74" s="11"/>
      <c r="AE74" s="11"/>
      <c r="AF74" s="11"/>
      <c r="AG74" s="11"/>
      <c r="AH74" s="11"/>
      <c r="AI74" s="11"/>
      <c r="AJ74" s="11"/>
      <c r="AK74" s="11"/>
      <c r="AL74" s="11"/>
      <c r="AM74" s="11"/>
      <c r="AN74" s="11"/>
      <c r="AO74" s="11"/>
      <c r="AP74" s="11"/>
      <c r="AQ74" s="11"/>
    </row>
    <row r="75" spans="1:43" ht="27.75" customHeight="1">
      <c r="A75" s="134" t="s">
        <v>27</v>
      </c>
      <c r="B75" s="134"/>
      <c r="C75" s="136" t="s">
        <v>83</v>
      </c>
      <c r="D75" s="206">
        <v>1</v>
      </c>
      <c r="E75" s="206" t="str">
        <f t="shared" si="56"/>
        <v>No.</v>
      </c>
      <c r="F75" s="207">
        <v>6003</v>
      </c>
      <c r="G75" s="207">
        <v>870</v>
      </c>
      <c r="H75" s="208">
        <f t="shared" si="57"/>
        <v>6873</v>
      </c>
      <c r="I75" s="208">
        <v>0</v>
      </c>
      <c r="J75" s="208">
        <v>1</v>
      </c>
      <c r="K75" s="208">
        <f t="shared" si="50"/>
        <v>1</v>
      </c>
      <c r="L75" s="208">
        <f t="shared" si="51"/>
        <v>6003</v>
      </c>
      <c r="M75" s="208">
        <f t="shared" si="52"/>
        <v>0</v>
      </c>
      <c r="N75" s="208">
        <v>1</v>
      </c>
      <c r="O75" s="208">
        <f t="shared" si="53"/>
        <v>1</v>
      </c>
      <c r="P75" s="208">
        <f t="shared" si="54"/>
        <v>870</v>
      </c>
      <c r="Q75" s="207">
        <f t="shared" si="55"/>
        <v>6873</v>
      </c>
      <c r="R75" s="11"/>
      <c r="S75" s="78"/>
      <c r="T75" s="78"/>
      <c r="U75" s="91"/>
      <c r="V75" s="91"/>
      <c r="W75" s="91"/>
      <c r="X75" s="95"/>
      <c r="Y75" s="11"/>
      <c r="Z75" s="11"/>
      <c r="AA75" s="11"/>
      <c r="AB75" s="11"/>
      <c r="AC75" s="11"/>
      <c r="AD75" s="11"/>
      <c r="AE75" s="11"/>
      <c r="AF75" s="11"/>
      <c r="AG75" s="11"/>
      <c r="AH75" s="11"/>
      <c r="AI75" s="11"/>
      <c r="AJ75" s="11"/>
      <c r="AK75" s="11"/>
      <c r="AL75" s="11"/>
      <c r="AM75" s="11"/>
      <c r="AN75" s="11"/>
      <c r="AO75" s="11"/>
      <c r="AP75" s="11"/>
      <c r="AQ75" s="11"/>
    </row>
    <row r="76" spans="1:43" ht="27.75" customHeight="1">
      <c r="A76" s="134" t="s">
        <v>37</v>
      </c>
      <c r="B76" s="134"/>
      <c r="C76" s="159">
        <v>584445</v>
      </c>
      <c r="D76" s="206">
        <v>1</v>
      </c>
      <c r="E76" s="206" t="str">
        <f t="shared" si="56"/>
        <v>No.</v>
      </c>
      <c r="F76" s="207">
        <v>13050</v>
      </c>
      <c r="G76" s="207">
        <v>870</v>
      </c>
      <c r="H76" s="208">
        <f t="shared" si="57"/>
        <v>13920</v>
      </c>
      <c r="I76" s="208">
        <v>0</v>
      </c>
      <c r="J76" s="208">
        <v>1</v>
      </c>
      <c r="K76" s="208">
        <f t="shared" si="50"/>
        <v>1</v>
      </c>
      <c r="L76" s="208">
        <f t="shared" si="51"/>
        <v>13050</v>
      </c>
      <c r="M76" s="208">
        <f t="shared" si="52"/>
        <v>0</v>
      </c>
      <c r="N76" s="208">
        <v>1</v>
      </c>
      <c r="O76" s="208">
        <f t="shared" si="53"/>
        <v>1</v>
      </c>
      <c r="P76" s="208">
        <f t="shared" si="54"/>
        <v>870</v>
      </c>
      <c r="Q76" s="207">
        <f t="shared" si="55"/>
        <v>13920</v>
      </c>
      <c r="R76" s="11"/>
      <c r="S76" s="78"/>
      <c r="T76" s="78"/>
      <c r="U76" s="91"/>
      <c r="V76" s="91"/>
      <c r="W76" s="91"/>
      <c r="X76" s="95"/>
      <c r="Y76" s="11"/>
      <c r="Z76" s="11"/>
      <c r="AA76" s="11"/>
      <c r="AB76" s="11"/>
      <c r="AC76" s="11"/>
      <c r="AD76" s="11"/>
      <c r="AE76" s="11"/>
      <c r="AF76" s="11"/>
      <c r="AG76" s="11"/>
      <c r="AH76" s="11"/>
      <c r="AI76" s="11"/>
      <c r="AJ76" s="11"/>
      <c r="AK76" s="11"/>
      <c r="AL76" s="11"/>
      <c r="AM76" s="11"/>
      <c r="AN76" s="11"/>
      <c r="AO76" s="11"/>
      <c r="AP76" s="11"/>
      <c r="AQ76" s="11"/>
    </row>
    <row r="77" spans="1:43" ht="27.75" customHeight="1">
      <c r="A77" s="134" t="s">
        <v>38</v>
      </c>
      <c r="B77" s="134"/>
      <c r="C77" s="159">
        <v>584473</v>
      </c>
      <c r="D77" s="206">
        <v>1</v>
      </c>
      <c r="E77" s="206" t="str">
        <f t="shared" si="56"/>
        <v>No.</v>
      </c>
      <c r="F77" s="207">
        <v>15399</v>
      </c>
      <c r="G77" s="207">
        <v>870</v>
      </c>
      <c r="H77" s="208">
        <f t="shared" si="57"/>
        <v>16269</v>
      </c>
      <c r="I77" s="208">
        <v>0</v>
      </c>
      <c r="J77" s="208">
        <v>1</v>
      </c>
      <c r="K77" s="208">
        <f t="shared" si="50"/>
        <v>1</v>
      </c>
      <c r="L77" s="208">
        <f t="shared" si="51"/>
        <v>15399</v>
      </c>
      <c r="M77" s="208">
        <f t="shared" si="52"/>
        <v>0</v>
      </c>
      <c r="N77" s="208">
        <v>1</v>
      </c>
      <c r="O77" s="208">
        <f t="shared" si="53"/>
        <v>1</v>
      </c>
      <c r="P77" s="208">
        <f t="shared" si="54"/>
        <v>870</v>
      </c>
      <c r="Q77" s="207">
        <f t="shared" si="55"/>
        <v>16269</v>
      </c>
      <c r="R77" s="11"/>
      <c r="S77" s="78"/>
      <c r="T77" s="78"/>
      <c r="U77" s="91"/>
      <c r="V77" s="91"/>
      <c r="W77" s="91"/>
      <c r="X77" s="95"/>
      <c r="Y77" s="11"/>
      <c r="Z77" s="11"/>
      <c r="AA77" s="11"/>
      <c r="AB77" s="11"/>
      <c r="AC77" s="11"/>
      <c r="AD77" s="11"/>
      <c r="AE77" s="11"/>
      <c r="AF77" s="11"/>
      <c r="AG77" s="11"/>
      <c r="AH77" s="11"/>
      <c r="AI77" s="11"/>
      <c r="AJ77" s="11"/>
      <c r="AK77" s="11"/>
      <c r="AL77" s="11"/>
      <c r="AM77" s="11"/>
      <c r="AN77" s="11"/>
      <c r="AO77" s="11"/>
      <c r="AP77" s="11"/>
      <c r="AQ77" s="11"/>
    </row>
    <row r="78" spans="1:43" ht="27.75" customHeight="1">
      <c r="A78" s="134" t="s">
        <v>39</v>
      </c>
      <c r="B78" s="134"/>
      <c r="C78" s="136" t="s">
        <v>84</v>
      </c>
      <c r="D78" s="206">
        <v>1</v>
      </c>
      <c r="E78" s="206" t="str">
        <f t="shared" si="56"/>
        <v>No.</v>
      </c>
      <c r="F78" s="207">
        <v>5916</v>
      </c>
      <c r="G78" s="207">
        <v>870</v>
      </c>
      <c r="H78" s="208">
        <f>SUM(G78+F78)*D78</f>
        <v>6786</v>
      </c>
      <c r="I78" s="208">
        <v>0</v>
      </c>
      <c r="J78" s="208">
        <v>1</v>
      </c>
      <c r="K78" s="208">
        <f t="shared" si="50"/>
        <v>1</v>
      </c>
      <c r="L78" s="208">
        <f t="shared" si="51"/>
        <v>5916</v>
      </c>
      <c r="M78" s="208">
        <f t="shared" si="52"/>
        <v>0</v>
      </c>
      <c r="N78" s="208">
        <v>1</v>
      </c>
      <c r="O78" s="208">
        <f t="shared" si="53"/>
        <v>1</v>
      </c>
      <c r="P78" s="208">
        <f t="shared" si="54"/>
        <v>870</v>
      </c>
      <c r="Q78" s="207">
        <f t="shared" si="55"/>
        <v>6786</v>
      </c>
      <c r="R78" s="11"/>
      <c r="S78" s="78"/>
      <c r="T78" s="78"/>
      <c r="U78" s="91"/>
      <c r="V78" s="91"/>
      <c r="W78" s="91"/>
      <c r="X78" s="95"/>
      <c r="Y78" s="11"/>
      <c r="Z78" s="11"/>
      <c r="AA78" s="11"/>
      <c r="AB78" s="11"/>
      <c r="AC78" s="11"/>
      <c r="AD78" s="11"/>
      <c r="AE78" s="11"/>
      <c r="AF78" s="11"/>
      <c r="AG78" s="11"/>
      <c r="AH78" s="11"/>
      <c r="AI78" s="11"/>
      <c r="AJ78" s="11"/>
      <c r="AK78" s="11"/>
      <c r="AL78" s="11"/>
      <c r="AM78" s="11"/>
      <c r="AN78" s="11"/>
      <c r="AO78" s="11"/>
      <c r="AP78" s="11"/>
      <c r="AQ78" s="11"/>
    </row>
    <row r="79" spans="1:43" s="8" customFormat="1" ht="24.75" customHeight="1">
      <c r="A79" s="139"/>
      <c r="B79" s="140"/>
      <c r="C79" s="140" t="s">
        <v>35</v>
      </c>
      <c r="D79" s="209"/>
      <c r="E79" s="210"/>
      <c r="F79" s="209"/>
      <c r="G79" s="209"/>
      <c r="H79" s="211"/>
      <c r="I79" s="211"/>
      <c r="J79" s="211"/>
      <c r="K79" s="211"/>
      <c r="L79" s="211"/>
      <c r="M79" s="211"/>
      <c r="N79" s="211"/>
      <c r="O79" s="211"/>
      <c r="P79" s="211"/>
      <c r="Q79" s="209"/>
      <c r="R79" s="13"/>
      <c r="S79" s="80"/>
      <c r="T79" s="80"/>
      <c r="U79" s="91"/>
      <c r="V79" s="91"/>
      <c r="W79" s="91"/>
      <c r="X79" s="95"/>
      <c r="Y79" s="13"/>
      <c r="Z79" s="13"/>
      <c r="AA79" s="13"/>
      <c r="AB79" s="13"/>
      <c r="AC79" s="13"/>
      <c r="AD79" s="13"/>
      <c r="AE79" s="13"/>
      <c r="AF79" s="13"/>
      <c r="AG79" s="13"/>
      <c r="AH79" s="13"/>
      <c r="AI79" s="13"/>
      <c r="AJ79" s="13"/>
      <c r="AK79" s="13"/>
      <c r="AL79" s="13"/>
      <c r="AM79" s="13"/>
      <c r="AN79" s="13"/>
      <c r="AO79" s="13"/>
      <c r="AP79" s="13"/>
      <c r="AQ79" s="13"/>
    </row>
    <row r="80" spans="1:43" ht="21" customHeight="1">
      <c r="A80" s="134"/>
      <c r="B80" s="134"/>
      <c r="C80" s="135" t="s">
        <v>52</v>
      </c>
      <c r="D80" s="206"/>
      <c r="E80" s="206"/>
      <c r="F80" s="203"/>
      <c r="G80" s="203"/>
      <c r="H80" s="204"/>
      <c r="I80" s="204"/>
      <c r="J80" s="204"/>
      <c r="K80" s="204"/>
      <c r="L80" s="204"/>
      <c r="M80" s="204"/>
      <c r="N80" s="204"/>
      <c r="O80" s="204"/>
      <c r="P80" s="204"/>
      <c r="Q80" s="203"/>
      <c r="R80" s="11"/>
      <c r="S80" s="78"/>
      <c r="T80" s="78"/>
      <c r="U80" s="91"/>
      <c r="V80" s="91"/>
      <c r="W80" s="91"/>
      <c r="X80" s="95"/>
      <c r="Y80" s="11"/>
      <c r="Z80" s="11"/>
      <c r="AA80" s="11"/>
      <c r="AB80" s="11"/>
      <c r="AC80" s="11"/>
      <c r="AD80" s="11"/>
      <c r="AE80" s="11"/>
      <c r="AF80" s="11"/>
      <c r="AG80" s="11"/>
      <c r="AH80" s="11"/>
      <c r="AI80" s="11"/>
      <c r="AJ80" s="11"/>
      <c r="AK80" s="11"/>
      <c r="AL80" s="11"/>
      <c r="AM80" s="11"/>
      <c r="AN80" s="11"/>
      <c r="AO80" s="11"/>
      <c r="AP80" s="11"/>
      <c r="AQ80" s="11"/>
    </row>
    <row r="81" spans="1:43" ht="21" customHeight="1">
      <c r="A81" s="134" t="s">
        <v>36</v>
      </c>
      <c r="B81" s="134"/>
      <c r="C81" s="159">
        <v>182678</v>
      </c>
      <c r="D81" s="206">
        <v>1</v>
      </c>
      <c r="E81" s="206" t="str">
        <f t="shared" si="56"/>
        <v>No.</v>
      </c>
      <c r="F81" s="207">
        <v>10875</v>
      </c>
      <c r="G81" s="207">
        <v>870</v>
      </c>
      <c r="H81" s="208">
        <f t="shared" ref="H81:H89" si="58">SUM(G81+F81)*D81</f>
        <v>11745</v>
      </c>
      <c r="I81" s="208">
        <v>0</v>
      </c>
      <c r="J81" s="208">
        <v>0</v>
      </c>
      <c r="K81" s="208">
        <f t="shared" ref="K81:K100" si="59">J81+I81</f>
        <v>0</v>
      </c>
      <c r="L81" s="208">
        <f t="shared" ref="L81:L100" si="60">K81*F81</f>
        <v>0</v>
      </c>
      <c r="M81" s="208">
        <f t="shared" ref="M81:M100" si="61">I81</f>
        <v>0</v>
      </c>
      <c r="N81" s="208"/>
      <c r="O81" s="208">
        <f t="shared" ref="O81:O100" si="62">N81+M81</f>
        <v>0</v>
      </c>
      <c r="P81" s="208">
        <f t="shared" ref="P81:P100" si="63">O81*G81</f>
        <v>0</v>
      </c>
      <c r="Q81" s="207">
        <f t="shared" ref="Q81:Q100" si="64">P81+L81</f>
        <v>0</v>
      </c>
      <c r="R81" s="11"/>
      <c r="S81" s="78"/>
      <c r="T81" s="78"/>
      <c r="U81" s="91"/>
      <c r="V81" s="91"/>
      <c r="W81" s="91"/>
      <c r="X81" s="95"/>
      <c r="Y81" s="11"/>
      <c r="Z81" s="11"/>
      <c r="AA81" s="11"/>
      <c r="AB81" s="11"/>
      <c r="AC81" s="11"/>
      <c r="AD81" s="11"/>
      <c r="AE81" s="11"/>
      <c r="AF81" s="11"/>
      <c r="AG81" s="11"/>
      <c r="AH81" s="11"/>
      <c r="AI81" s="11"/>
      <c r="AJ81" s="11"/>
      <c r="AK81" s="11"/>
      <c r="AL81" s="11"/>
      <c r="AM81" s="11"/>
      <c r="AN81" s="11"/>
      <c r="AO81" s="11"/>
      <c r="AP81" s="11"/>
      <c r="AQ81" s="11"/>
    </row>
    <row r="82" spans="1:43" ht="21" customHeight="1">
      <c r="A82" s="134" t="s">
        <v>29</v>
      </c>
      <c r="B82" s="134"/>
      <c r="C82" s="136" t="s">
        <v>81</v>
      </c>
      <c r="D82" s="206">
        <v>1</v>
      </c>
      <c r="E82" s="206" t="str">
        <f t="shared" si="56"/>
        <v>No.</v>
      </c>
      <c r="F82" s="207">
        <v>7134</v>
      </c>
      <c r="G82" s="207">
        <v>870</v>
      </c>
      <c r="H82" s="208">
        <f t="shared" si="58"/>
        <v>8004</v>
      </c>
      <c r="I82" s="208">
        <v>0</v>
      </c>
      <c r="J82" s="208">
        <v>2</v>
      </c>
      <c r="K82" s="208">
        <f t="shared" si="59"/>
        <v>2</v>
      </c>
      <c r="L82" s="208">
        <f t="shared" si="60"/>
        <v>14268</v>
      </c>
      <c r="M82" s="208">
        <f t="shared" si="61"/>
        <v>0</v>
      </c>
      <c r="N82" s="208">
        <v>2</v>
      </c>
      <c r="O82" s="208">
        <f t="shared" si="62"/>
        <v>2</v>
      </c>
      <c r="P82" s="208">
        <f t="shared" si="63"/>
        <v>1740</v>
      </c>
      <c r="Q82" s="207">
        <f t="shared" si="64"/>
        <v>16008</v>
      </c>
      <c r="R82" s="11"/>
      <c r="S82" s="78"/>
      <c r="T82" s="78"/>
      <c r="U82" s="91"/>
      <c r="V82" s="91"/>
      <c r="W82" s="91"/>
      <c r="X82" s="95"/>
      <c r="Y82" s="11"/>
      <c r="Z82" s="11"/>
      <c r="AA82" s="11"/>
      <c r="AB82" s="11"/>
      <c r="AC82" s="11"/>
      <c r="AD82" s="11"/>
      <c r="AE82" s="11"/>
      <c r="AF82" s="11"/>
      <c r="AG82" s="11"/>
      <c r="AH82" s="11"/>
      <c r="AI82" s="11"/>
      <c r="AJ82" s="11"/>
      <c r="AK82" s="11"/>
      <c r="AL82" s="11"/>
      <c r="AM82" s="11"/>
      <c r="AN82" s="11"/>
      <c r="AO82" s="11"/>
      <c r="AP82" s="11"/>
      <c r="AQ82" s="11"/>
    </row>
    <row r="83" spans="1:43" ht="21" customHeight="1">
      <c r="A83" s="134" t="s">
        <v>5</v>
      </c>
      <c r="B83" s="134"/>
      <c r="C83" s="159">
        <v>109630</v>
      </c>
      <c r="D83" s="206">
        <v>1</v>
      </c>
      <c r="E83" s="206" t="str">
        <f t="shared" si="56"/>
        <v>No.</v>
      </c>
      <c r="F83" s="207">
        <v>9396</v>
      </c>
      <c r="G83" s="207">
        <v>870</v>
      </c>
      <c r="H83" s="208">
        <f t="shared" si="58"/>
        <v>10266</v>
      </c>
      <c r="I83" s="208">
        <v>0</v>
      </c>
      <c r="J83" s="208">
        <v>1</v>
      </c>
      <c r="K83" s="208">
        <f t="shared" si="59"/>
        <v>1</v>
      </c>
      <c r="L83" s="208">
        <f t="shared" si="60"/>
        <v>9396</v>
      </c>
      <c r="M83" s="208">
        <f t="shared" si="61"/>
        <v>0</v>
      </c>
      <c r="N83" s="208">
        <v>1</v>
      </c>
      <c r="O83" s="208">
        <f t="shared" si="62"/>
        <v>1</v>
      </c>
      <c r="P83" s="208">
        <f t="shared" si="63"/>
        <v>870</v>
      </c>
      <c r="Q83" s="207">
        <f t="shared" si="64"/>
        <v>10266</v>
      </c>
      <c r="R83" s="11"/>
      <c r="S83" s="78"/>
      <c r="T83" s="78"/>
      <c r="U83" s="91"/>
      <c r="V83" s="91"/>
      <c r="W83" s="91"/>
      <c r="X83" s="95"/>
      <c r="Y83" s="11"/>
      <c r="Z83" s="11"/>
      <c r="AA83" s="11"/>
      <c r="AB83" s="11"/>
      <c r="AC83" s="11"/>
      <c r="AD83" s="11"/>
      <c r="AE83" s="11"/>
      <c r="AF83" s="11"/>
      <c r="AG83" s="11"/>
      <c r="AH83" s="11"/>
      <c r="AI83" s="11"/>
      <c r="AJ83" s="11"/>
      <c r="AK83" s="11"/>
      <c r="AL83" s="11"/>
      <c r="AM83" s="11"/>
      <c r="AN83" s="11"/>
      <c r="AO83" s="11"/>
      <c r="AP83" s="11"/>
      <c r="AQ83" s="11"/>
    </row>
    <row r="84" spans="1:43" ht="21" customHeight="1">
      <c r="A84" s="134" t="s">
        <v>9</v>
      </c>
      <c r="B84" s="134"/>
      <c r="C84" s="136" t="s">
        <v>82</v>
      </c>
      <c r="D84" s="206">
        <v>1</v>
      </c>
      <c r="E84" s="206" t="str">
        <f t="shared" si="56"/>
        <v>No.</v>
      </c>
      <c r="F84" s="207">
        <v>6003</v>
      </c>
      <c r="G84" s="207">
        <v>870</v>
      </c>
      <c r="H84" s="208">
        <f t="shared" si="58"/>
        <v>6873</v>
      </c>
      <c r="I84" s="208">
        <v>0</v>
      </c>
      <c r="J84" s="208">
        <v>1</v>
      </c>
      <c r="K84" s="208">
        <f t="shared" si="59"/>
        <v>1</v>
      </c>
      <c r="L84" s="208">
        <f t="shared" si="60"/>
        <v>6003</v>
      </c>
      <c r="M84" s="208">
        <f t="shared" si="61"/>
        <v>0</v>
      </c>
      <c r="N84" s="208">
        <v>1</v>
      </c>
      <c r="O84" s="208">
        <f t="shared" si="62"/>
        <v>1</v>
      </c>
      <c r="P84" s="208">
        <f t="shared" si="63"/>
        <v>870</v>
      </c>
      <c r="Q84" s="207">
        <f t="shared" si="64"/>
        <v>6873</v>
      </c>
      <c r="R84" s="11"/>
      <c r="S84" s="78"/>
      <c r="T84" s="78"/>
      <c r="U84" s="91"/>
      <c r="V84" s="91"/>
      <c r="W84" s="91"/>
      <c r="X84" s="95"/>
      <c r="Y84" s="11"/>
      <c r="Z84" s="11"/>
      <c r="AA84" s="11"/>
      <c r="AB84" s="11"/>
      <c r="AC84" s="11"/>
      <c r="AD84" s="11"/>
      <c r="AE84" s="11"/>
      <c r="AF84" s="11"/>
      <c r="AG84" s="11"/>
      <c r="AH84" s="11"/>
      <c r="AI84" s="11"/>
      <c r="AJ84" s="11"/>
      <c r="AK84" s="11"/>
      <c r="AL84" s="11"/>
      <c r="AM84" s="11"/>
      <c r="AN84" s="11"/>
      <c r="AO84" s="11"/>
      <c r="AP84" s="11"/>
      <c r="AQ84" s="11"/>
    </row>
    <row r="85" spans="1:43" ht="21" customHeight="1">
      <c r="A85" s="134" t="s">
        <v>21</v>
      </c>
      <c r="B85" s="134"/>
      <c r="C85" s="136" t="s">
        <v>83</v>
      </c>
      <c r="D85" s="206">
        <v>1</v>
      </c>
      <c r="E85" s="206" t="str">
        <f t="shared" si="56"/>
        <v>No.</v>
      </c>
      <c r="F85" s="207">
        <v>5220</v>
      </c>
      <c r="G85" s="207">
        <v>870</v>
      </c>
      <c r="H85" s="208">
        <f t="shared" si="58"/>
        <v>6090</v>
      </c>
      <c r="I85" s="208">
        <v>0</v>
      </c>
      <c r="J85" s="208">
        <v>1</v>
      </c>
      <c r="K85" s="208">
        <f t="shared" si="59"/>
        <v>1</v>
      </c>
      <c r="L85" s="208">
        <f t="shared" si="60"/>
        <v>5220</v>
      </c>
      <c r="M85" s="208">
        <f t="shared" si="61"/>
        <v>0</v>
      </c>
      <c r="N85" s="208">
        <v>1</v>
      </c>
      <c r="O85" s="208">
        <f t="shared" si="62"/>
        <v>1</v>
      </c>
      <c r="P85" s="208">
        <f t="shared" si="63"/>
        <v>870</v>
      </c>
      <c r="Q85" s="207">
        <f t="shared" si="64"/>
        <v>6090</v>
      </c>
      <c r="R85" s="11"/>
      <c r="S85" s="78"/>
      <c r="T85" s="78"/>
      <c r="U85" s="91"/>
      <c r="V85" s="91"/>
      <c r="W85" s="91"/>
      <c r="X85" s="95"/>
      <c r="Y85" s="11"/>
      <c r="Z85" s="11"/>
      <c r="AA85" s="11"/>
      <c r="AB85" s="11"/>
      <c r="AC85" s="11"/>
      <c r="AD85" s="11"/>
      <c r="AE85" s="11"/>
      <c r="AF85" s="11"/>
      <c r="AG85" s="11"/>
      <c r="AH85" s="11"/>
      <c r="AI85" s="11"/>
      <c r="AJ85" s="11"/>
      <c r="AK85" s="11"/>
      <c r="AL85" s="11"/>
      <c r="AM85" s="11"/>
      <c r="AN85" s="11"/>
      <c r="AO85" s="11"/>
      <c r="AP85" s="11"/>
      <c r="AQ85" s="11"/>
    </row>
    <row r="86" spans="1:43" ht="21" customHeight="1">
      <c r="A86" s="134" t="s">
        <v>23</v>
      </c>
      <c r="B86" s="134"/>
      <c r="C86" s="159">
        <v>584445</v>
      </c>
      <c r="D86" s="206">
        <v>1</v>
      </c>
      <c r="E86" s="206" t="str">
        <f t="shared" si="56"/>
        <v>No.</v>
      </c>
      <c r="F86" s="207">
        <v>14790</v>
      </c>
      <c r="G86" s="207">
        <v>870</v>
      </c>
      <c r="H86" s="208">
        <f t="shared" si="58"/>
        <v>15660</v>
      </c>
      <c r="I86" s="208">
        <v>0</v>
      </c>
      <c r="J86" s="208">
        <v>1</v>
      </c>
      <c r="K86" s="208">
        <f t="shared" si="59"/>
        <v>1</v>
      </c>
      <c r="L86" s="208">
        <f t="shared" si="60"/>
        <v>14790</v>
      </c>
      <c r="M86" s="208">
        <f t="shared" si="61"/>
        <v>0</v>
      </c>
      <c r="N86" s="208">
        <v>1</v>
      </c>
      <c r="O86" s="208">
        <f t="shared" si="62"/>
        <v>1</v>
      </c>
      <c r="P86" s="208">
        <f t="shared" si="63"/>
        <v>870</v>
      </c>
      <c r="Q86" s="207">
        <f t="shared" si="64"/>
        <v>15660</v>
      </c>
      <c r="R86" s="11"/>
      <c r="S86" s="78"/>
      <c r="T86" s="78"/>
      <c r="U86" s="91"/>
      <c r="V86" s="91"/>
      <c r="W86" s="91"/>
      <c r="X86" s="95"/>
      <c r="Y86" s="11"/>
      <c r="Z86" s="11"/>
      <c r="AA86" s="11"/>
      <c r="AB86" s="11"/>
      <c r="AC86" s="11"/>
      <c r="AD86" s="11"/>
      <c r="AE86" s="11"/>
      <c r="AF86" s="11"/>
      <c r="AG86" s="11"/>
      <c r="AH86" s="11"/>
      <c r="AI86" s="11"/>
      <c r="AJ86" s="11"/>
      <c r="AK86" s="11"/>
      <c r="AL86" s="11"/>
      <c r="AM86" s="11"/>
      <c r="AN86" s="11"/>
      <c r="AO86" s="11"/>
      <c r="AP86" s="11"/>
      <c r="AQ86" s="11"/>
    </row>
    <row r="87" spans="1:43" ht="21" customHeight="1">
      <c r="A87" s="134" t="s">
        <v>26</v>
      </c>
      <c r="B87" s="134"/>
      <c r="C87" s="159">
        <v>584473</v>
      </c>
      <c r="D87" s="206">
        <v>1</v>
      </c>
      <c r="E87" s="206" t="str">
        <f t="shared" si="56"/>
        <v>No.</v>
      </c>
      <c r="F87" s="207">
        <v>14703</v>
      </c>
      <c r="G87" s="207">
        <v>870</v>
      </c>
      <c r="H87" s="208">
        <f t="shared" si="58"/>
        <v>15573</v>
      </c>
      <c r="I87" s="208">
        <v>0</v>
      </c>
      <c r="J87" s="208">
        <v>1</v>
      </c>
      <c r="K87" s="208">
        <f t="shared" si="59"/>
        <v>1</v>
      </c>
      <c r="L87" s="208">
        <f t="shared" si="60"/>
        <v>14703</v>
      </c>
      <c r="M87" s="208">
        <f t="shared" si="61"/>
        <v>0</v>
      </c>
      <c r="N87" s="208">
        <v>1</v>
      </c>
      <c r="O87" s="208">
        <f t="shared" si="62"/>
        <v>1</v>
      </c>
      <c r="P87" s="208">
        <f t="shared" si="63"/>
        <v>870</v>
      </c>
      <c r="Q87" s="207">
        <f t="shared" si="64"/>
        <v>15573</v>
      </c>
      <c r="R87" s="11"/>
      <c r="S87" s="78"/>
      <c r="T87" s="78"/>
      <c r="U87" s="91"/>
      <c r="V87" s="91"/>
      <c r="W87" s="91"/>
      <c r="X87" s="95"/>
      <c r="Y87" s="11"/>
      <c r="Z87" s="11"/>
      <c r="AA87" s="11"/>
      <c r="AB87" s="11"/>
      <c r="AC87" s="11"/>
      <c r="AD87" s="11"/>
      <c r="AE87" s="11"/>
      <c r="AF87" s="11"/>
      <c r="AG87" s="11"/>
      <c r="AH87" s="11"/>
      <c r="AI87" s="11"/>
      <c r="AJ87" s="11"/>
      <c r="AK87" s="11"/>
      <c r="AL87" s="11"/>
      <c r="AM87" s="11"/>
      <c r="AN87" s="11"/>
      <c r="AO87" s="11"/>
      <c r="AP87" s="11"/>
      <c r="AQ87" s="11"/>
    </row>
    <row r="88" spans="1:43" ht="21" customHeight="1">
      <c r="A88" s="134" t="s">
        <v>27</v>
      </c>
      <c r="B88" s="134"/>
      <c r="C88" s="159" t="s">
        <v>85</v>
      </c>
      <c r="D88" s="206">
        <v>1</v>
      </c>
      <c r="E88" s="206" t="str">
        <f t="shared" si="56"/>
        <v>No.</v>
      </c>
      <c r="F88" s="207">
        <v>6786</v>
      </c>
      <c r="G88" s="207">
        <v>870</v>
      </c>
      <c r="H88" s="208">
        <f t="shared" si="58"/>
        <v>7656</v>
      </c>
      <c r="I88" s="208">
        <v>0</v>
      </c>
      <c r="J88" s="208">
        <v>1</v>
      </c>
      <c r="K88" s="208">
        <f t="shared" si="59"/>
        <v>1</v>
      </c>
      <c r="L88" s="208">
        <f t="shared" si="60"/>
        <v>6786</v>
      </c>
      <c r="M88" s="208">
        <f t="shared" si="61"/>
        <v>0</v>
      </c>
      <c r="N88" s="208">
        <v>1</v>
      </c>
      <c r="O88" s="208">
        <f t="shared" si="62"/>
        <v>1</v>
      </c>
      <c r="P88" s="208">
        <f t="shared" si="63"/>
        <v>870</v>
      </c>
      <c r="Q88" s="207">
        <f t="shared" si="64"/>
        <v>7656</v>
      </c>
      <c r="R88" s="11"/>
      <c r="S88" s="78"/>
      <c r="T88" s="78"/>
      <c r="U88" s="91"/>
      <c r="V88" s="91"/>
      <c r="W88" s="91"/>
      <c r="X88" s="95"/>
      <c r="Y88" s="11"/>
      <c r="Z88" s="11"/>
      <c r="AA88" s="11"/>
      <c r="AB88" s="11"/>
      <c r="AC88" s="11"/>
      <c r="AD88" s="11"/>
      <c r="AE88" s="11"/>
      <c r="AF88" s="11"/>
      <c r="AG88" s="11"/>
      <c r="AH88" s="11"/>
      <c r="AI88" s="11"/>
      <c r="AJ88" s="11"/>
      <c r="AK88" s="11"/>
      <c r="AL88" s="11"/>
      <c r="AM88" s="11"/>
      <c r="AN88" s="11"/>
      <c r="AO88" s="11"/>
      <c r="AP88" s="11"/>
      <c r="AQ88" s="11"/>
    </row>
    <row r="89" spans="1:43" ht="21" customHeight="1">
      <c r="A89" s="134" t="s">
        <v>37</v>
      </c>
      <c r="B89" s="134"/>
      <c r="C89" s="136" t="s">
        <v>84</v>
      </c>
      <c r="D89" s="206">
        <v>1</v>
      </c>
      <c r="E89" s="206" t="e">
        <f>#N/A</f>
        <v>#N/A</v>
      </c>
      <c r="F89" s="207">
        <v>5655</v>
      </c>
      <c r="G89" s="207">
        <v>870</v>
      </c>
      <c r="H89" s="208">
        <f t="shared" si="58"/>
        <v>6525</v>
      </c>
      <c r="I89" s="208">
        <v>0</v>
      </c>
      <c r="J89" s="208">
        <v>1</v>
      </c>
      <c r="K89" s="208">
        <f t="shared" si="59"/>
        <v>1</v>
      </c>
      <c r="L89" s="208">
        <f t="shared" si="60"/>
        <v>5655</v>
      </c>
      <c r="M89" s="208">
        <f t="shared" si="61"/>
        <v>0</v>
      </c>
      <c r="N89" s="208">
        <v>1</v>
      </c>
      <c r="O89" s="208">
        <f t="shared" si="62"/>
        <v>1</v>
      </c>
      <c r="P89" s="208">
        <f t="shared" si="63"/>
        <v>870</v>
      </c>
      <c r="Q89" s="207">
        <f t="shared" si="64"/>
        <v>6525</v>
      </c>
      <c r="R89" s="11"/>
      <c r="S89" s="78"/>
      <c r="T89" s="78"/>
      <c r="U89" s="91"/>
      <c r="V89" s="91"/>
      <c r="W89" s="91"/>
      <c r="X89" s="95"/>
      <c r="Y89" s="11"/>
      <c r="Z89" s="11"/>
      <c r="AA89" s="11"/>
      <c r="AB89" s="11"/>
      <c r="AC89" s="11"/>
      <c r="AD89" s="11"/>
      <c r="AE89" s="11"/>
      <c r="AF89" s="11"/>
      <c r="AG89" s="11"/>
      <c r="AH89" s="11"/>
      <c r="AI89" s="11"/>
      <c r="AJ89" s="11"/>
      <c r="AK89" s="11"/>
      <c r="AL89" s="11"/>
      <c r="AM89" s="11"/>
      <c r="AN89" s="11"/>
      <c r="AO89" s="11"/>
      <c r="AP89" s="11"/>
      <c r="AQ89" s="11"/>
    </row>
    <row r="90" spans="1:43" ht="21" customHeight="1">
      <c r="A90" s="134"/>
      <c r="B90" s="134"/>
      <c r="C90" s="135" t="s">
        <v>58</v>
      </c>
      <c r="D90" s="206"/>
      <c r="E90" s="206"/>
      <c r="F90" s="203"/>
      <c r="G90" s="203"/>
      <c r="H90" s="204"/>
      <c r="I90" s="208">
        <v>0</v>
      </c>
      <c r="J90" s="208"/>
      <c r="K90" s="208">
        <f t="shared" si="59"/>
        <v>0</v>
      </c>
      <c r="L90" s="208">
        <f t="shared" si="60"/>
        <v>0</v>
      </c>
      <c r="M90" s="208">
        <f t="shared" si="61"/>
        <v>0</v>
      </c>
      <c r="N90" s="208"/>
      <c r="O90" s="208">
        <f t="shared" si="62"/>
        <v>0</v>
      </c>
      <c r="P90" s="208">
        <f t="shared" si="63"/>
        <v>0</v>
      </c>
      <c r="Q90" s="207">
        <f t="shared" si="64"/>
        <v>0</v>
      </c>
      <c r="R90" s="11"/>
      <c r="S90" s="78"/>
      <c r="T90" s="78"/>
      <c r="U90" s="91"/>
      <c r="V90" s="91"/>
      <c r="W90" s="91"/>
      <c r="X90" s="95"/>
      <c r="Y90" s="11"/>
      <c r="Z90" s="11"/>
      <c r="AA90" s="11"/>
      <c r="AB90" s="11"/>
      <c r="AC90" s="11"/>
      <c r="AD90" s="11"/>
      <c r="AE90" s="11"/>
      <c r="AF90" s="11"/>
      <c r="AG90" s="11"/>
      <c r="AH90" s="11"/>
      <c r="AI90" s="11"/>
      <c r="AJ90" s="11"/>
      <c r="AK90" s="11"/>
      <c r="AL90" s="11"/>
      <c r="AM90" s="11"/>
      <c r="AN90" s="11"/>
      <c r="AO90" s="11"/>
      <c r="AP90" s="11"/>
      <c r="AQ90" s="11"/>
    </row>
    <row r="91" spans="1:43" ht="21" customHeight="1">
      <c r="A91" s="134" t="s">
        <v>38</v>
      </c>
      <c r="B91" s="134"/>
      <c r="C91" s="136" t="s">
        <v>77</v>
      </c>
      <c r="D91" s="206">
        <v>7</v>
      </c>
      <c r="E91" s="206" t="str">
        <f t="shared" ref="E91:E99" si="65">IF(D91&gt;1,"Nos.","No.")</f>
        <v>Nos.</v>
      </c>
      <c r="F91" s="207">
        <v>1914</v>
      </c>
      <c r="G91" s="207">
        <v>609</v>
      </c>
      <c r="H91" s="208">
        <f t="shared" ref="H91:H94" si="66">SUM(G91+F91)*D91</f>
        <v>17661</v>
      </c>
      <c r="I91" s="208">
        <v>0</v>
      </c>
      <c r="J91" s="208">
        <v>0</v>
      </c>
      <c r="K91" s="208">
        <f t="shared" si="59"/>
        <v>0</v>
      </c>
      <c r="L91" s="208">
        <f t="shared" si="60"/>
        <v>0</v>
      </c>
      <c r="M91" s="208">
        <f t="shared" si="61"/>
        <v>0</v>
      </c>
      <c r="N91" s="208"/>
      <c r="O91" s="208">
        <f t="shared" si="62"/>
        <v>0</v>
      </c>
      <c r="P91" s="208">
        <f t="shared" si="63"/>
        <v>0</v>
      </c>
      <c r="Q91" s="207">
        <f t="shared" si="64"/>
        <v>0</v>
      </c>
      <c r="R91" s="11"/>
      <c r="S91" s="78"/>
      <c r="T91" s="78"/>
      <c r="U91" s="91"/>
      <c r="V91" s="91"/>
      <c r="W91" s="91"/>
      <c r="X91" s="95"/>
      <c r="Y91" s="11"/>
      <c r="Z91" s="11"/>
      <c r="AA91" s="11"/>
      <c r="AB91" s="11"/>
      <c r="AC91" s="11"/>
      <c r="AD91" s="11"/>
      <c r="AE91" s="11"/>
      <c r="AF91" s="11"/>
      <c r="AG91" s="11"/>
      <c r="AH91" s="11"/>
      <c r="AI91" s="11"/>
      <c r="AJ91" s="11"/>
      <c r="AK91" s="11"/>
      <c r="AL91" s="11"/>
      <c r="AM91" s="11"/>
      <c r="AN91" s="11"/>
      <c r="AO91" s="11"/>
      <c r="AP91" s="11"/>
      <c r="AQ91" s="11"/>
    </row>
    <row r="92" spans="1:43" ht="21" customHeight="1">
      <c r="A92" s="134" t="s">
        <v>39</v>
      </c>
      <c r="B92" s="134"/>
      <c r="C92" s="136" t="s">
        <v>78</v>
      </c>
      <c r="D92" s="206">
        <v>10</v>
      </c>
      <c r="E92" s="206" t="str">
        <f t="shared" si="65"/>
        <v>Nos.</v>
      </c>
      <c r="F92" s="207">
        <v>6090</v>
      </c>
      <c r="G92" s="207">
        <v>870</v>
      </c>
      <c r="H92" s="208">
        <f t="shared" si="66"/>
        <v>69600</v>
      </c>
      <c r="I92" s="208">
        <v>0</v>
      </c>
      <c r="J92" s="208">
        <v>10</v>
      </c>
      <c r="K92" s="208">
        <f t="shared" si="59"/>
        <v>10</v>
      </c>
      <c r="L92" s="208">
        <f t="shared" si="60"/>
        <v>60900</v>
      </c>
      <c r="M92" s="208">
        <f t="shared" si="61"/>
        <v>0</v>
      </c>
      <c r="N92" s="208">
        <v>10</v>
      </c>
      <c r="O92" s="208">
        <f t="shared" si="62"/>
        <v>10</v>
      </c>
      <c r="P92" s="208">
        <f t="shared" si="63"/>
        <v>8700</v>
      </c>
      <c r="Q92" s="207">
        <f t="shared" si="64"/>
        <v>69600</v>
      </c>
      <c r="R92" s="11"/>
      <c r="S92" s="78"/>
      <c r="T92" s="78"/>
      <c r="U92" s="91"/>
      <c r="V92" s="91"/>
      <c r="W92" s="91"/>
      <c r="X92" s="95"/>
      <c r="Y92" s="11"/>
      <c r="Z92" s="11"/>
      <c r="AA92" s="11"/>
      <c r="AB92" s="11"/>
      <c r="AC92" s="11"/>
      <c r="AD92" s="11"/>
      <c r="AE92" s="11"/>
      <c r="AF92" s="11"/>
      <c r="AG92" s="11"/>
      <c r="AH92" s="11"/>
      <c r="AI92" s="11"/>
      <c r="AJ92" s="11"/>
      <c r="AK92" s="11"/>
      <c r="AL92" s="11"/>
      <c r="AM92" s="11"/>
      <c r="AN92" s="11"/>
      <c r="AO92" s="11"/>
      <c r="AP92" s="11"/>
      <c r="AQ92" s="11"/>
    </row>
    <row r="93" spans="1:43" ht="21" customHeight="1">
      <c r="A93" s="134" t="s">
        <v>142</v>
      </c>
      <c r="B93" s="134"/>
      <c r="C93" s="136" t="s">
        <v>79</v>
      </c>
      <c r="D93" s="206">
        <v>3</v>
      </c>
      <c r="E93" s="206" t="str">
        <f t="shared" si="65"/>
        <v>Nos.</v>
      </c>
      <c r="F93" s="207">
        <v>7830</v>
      </c>
      <c r="G93" s="207">
        <v>870</v>
      </c>
      <c r="H93" s="208">
        <f t="shared" si="66"/>
        <v>26100</v>
      </c>
      <c r="I93" s="208">
        <v>0</v>
      </c>
      <c r="J93" s="208">
        <v>3</v>
      </c>
      <c r="K93" s="208">
        <f t="shared" si="59"/>
        <v>3</v>
      </c>
      <c r="L93" s="208">
        <f t="shared" si="60"/>
        <v>23490</v>
      </c>
      <c r="M93" s="208">
        <f t="shared" si="61"/>
        <v>0</v>
      </c>
      <c r="N93" s="208">
        <v>3</v>
      </c>
      <c r="O93" s="208">
        <f t="shared" si="62"/>
        <v>3</v>
      </c>
      <c r="P93" s="208">
        <f t="shared" si="63"/>
        <v>2610</v>
      </c>
      <c r="Q93" s="207">
        <f t="shared" si="64"/>
        <v>26100</v>
      </c>
      <c r="R93" s="11"/>
      <c r="S93" s="78"/>
      <c r="T93" s="78"/>
      <c r="U93" s="91"/>
      <c r="V93" s="91"/>
      <c r="W93" s="91"/>
      <c r="X93" s="95"/>
      <c r="Y93" s="11"/>
      <c r="Z93" s="11"/>
      <c r="AA93" s="11"/>
      <c r="AB93" s="11"/>
      <c r="AC93" s="11"/>
      <c r="AD93" s="11"/>
      <c r="AE93" s="11"/>
      <c r="AF93" s="11"/>
      <c r="AG93" s="11"/>
      <c r="AH93" s="11"/>
      <c r="AI93" s="11"/>
      <c r="AJ93" s="11"/>
      <c r="AK93" s="11"/>
      <c r="AL93" s="11"/>
      <c r="AM93" s="11"/>
      <c r="AN93" s="11"/>
      <c r="AO93" s="11"/>
      <c r="AP93" s="11"/>
      <c r="AQ93" s="11"/>
    </row>
    <row r="94" spans="1:43" ht="21" customHeight="1">
      <c r="A94" s="134" t="s">
        <v>40</v>
      </c>
      <c r="B94" s="134"/>
      <c r="C94" s="136" t="s">
        <v>80</v>
      </c>
      <c r="D94" s="206">
        <v>2</v>
      </c>
      <c r="E94" s="206" t="str">
        <f t="shared" si="65"/>
        <v>Nos.</v>
      </c>
      <c r="F94" s="207">
        <v>5916</v>
      </c>
      <c r="G94" s="207">
        <v>870</v>
      </c>
      <c r="H94" s="208">
        <f t="shared" si="66"/>
        <v>13572</v>
      </c>
      <c r="I94" s="208">
        <v>0</v>
      </c>
      <c r="J94" s="208">
        <v>2</v>
      </c>
      <c r="K94" s="208">
        <f t="shared" si="59"/>
        <v>2</v>
      </c>
      <c r="L94" s="208">
        <f t="shared" si="60"/>
        <v>11832</v>
      </c>
      <c r="M94" s="208">
        <f t="shared" si="61"/>
        <v>0</v>
      </c>
      <c r="N94" s="208">
        <v>2</v>
      </c>
      <c r="O94" s="208">
        <f t="shared" si="62"/>
        <v>2</v>
      </c>
      <c r="P94" s="208">
        <f t="shared" si="63"/>
        <v>1740</v>
      </c>
      <c r="Q94" s="207">
        <f t="shared" si="64"/>
        <v>13572</v>
      </c>
      <c r="R94" s="11"/>
      <c r="S94" s="78"/>
      <c r="T94" s="78"/>
      <c r="U94" s="91"/>
      <c r="V94" s="91"/>
      <c r="W94" s="91"/>
      <c r="X94" s="95"/>
      <c r="Y94" s="11"/>
      <c r="Z94" s="11"/>
      <c r="AA94" s="11"/>
      <c r="AB94" s="11"/>
      <c r="AC94" s="11"/>
      <c r="AD94" s="11"/>
      <c r="AE94" s="11"/>
      <c r="AF94" s="11"/>
      <c r="AG94" s="11"/>
      <c r="AH94" s="11"/>
      <c r="AI94" s="11"/>
      <c r="AJ94" s="11"/>
      <c r="AK94" s="11"/>
      <c r="AL94" s="11"/>
      <c r="AM94" s="11"/>
      <c r="AN94" s="11"/>
      <c r="AO94" s="11"/>
      <c r="AP94" s="11"/>
      <c r="AQ94" s="11"/>
    </row>
    <row r="95" spans="1:43" ht="21" customHeight="1">
      <c r="A95" s="134"/>
      <c r="B95" s="134"/>
      <c r="C95" s="135" t="s">
        <v>86</v>
      </c>
      <c r="D95" s="206"/>
      <c r="E95" s="206"/>
      <c r="F95" s="203"/>
      <c r="G95" s="203"/>
      <c r="H95" s="204"/>
      <c r="I95" s="208">
        <v>0</v>
      </c>
      <c r="J95" s="208"/>
      <c r="K95" s="208">
        <f t="shared" si="59"/>
        <v>0</v>
      </c>
      <c r="L95" s="208">
        <f t="shared" si="60"/>
        <v>0</v>
      </c>
      <c r="M95" s="208">
        <f t="shared" si="61"/>
        <v>0</v>
      </c>
      <c r="N95" s="208"/>
      <c r="O95" s="208">
        <f t="shared" si="62"/>
        <v>0</v>
      </c>
      <c r="P95" s="208">
        <f t="shared" si="63"/>
        <v>0</v>
      </c>
      <c r="Q95" s="207">
        <f t="shared" si="64"/>
        <v>0</v>
      </c>
      <c r="R95" s="11"/>
      <c r="S95" s="78"/>
      <c r="T95" s="78"/>
      <c r="U95" s="91"/>
      <c r="V95" s="91"/>
      <c r="W95" s="91"/>
      <c r="X95" s="95"/>
      <c r="Y95" s="11"/>
      <c r="Z95" s="11"/>
      <c r="AA95" s="11"/>
      <c r="AB95" s="11"/>
      <c r="AC95" s="11"/>
      <c r="AD95" s="11"/>
      <c r="AE95" s="11"/>
      <c r="AF95" s="11"/>
      <c r="AG95" s="11"/>
      <c r="AH95" s="11"/>
      <c r="AI95" s="11"/>
      <c r="AJ95" s="11"/>
      <c r="AK95" s="11"/>
      <c r="AL95" s="11"/>
      <c r="AM95" s="11"/>
      <c r="AN95" s="11"/>
      <c r="AO95" s="11"/>
      <c r="AP95" s="11"/>
      <c r="AQ95" s="11"/>
    </row>
    <row r="96" spans="1:43" ht="21" customHeight="1">
      <c r="A96" s="134" t="s">
        <v>41</v>
      </c>
      <c r="B96" s="134"/>
      <c r="C96" s="136" t="s">
        <v>88</v>
      </c>
      <c r="D96" s="206">
        <v>2</v>
      </c>
      <c r="E96" s="206" t="str">
        <f t="shared" si="65"/>
        <v>Nos.</v>
      </c>
      <c r="F96" s="207">
        <v>5655</v>
      </c>
      <c r="G96" s="207">
        <v>870</v>
      </c>
      <c r="H96" s="208">
        <f t="shared" ref="H96:H98" si="67">SUM(G96+F96)*D96</f>
        <v>13050</v>
      </c>
      <c r="I96" s="208">
        <v>0</v>
      </c>
      <c r="J96" s="208">
        <v>2</v>
      </c>
      <c r="K96" s="208">
        <f t="shared" si="59"/>
        <v>2</v>
      </c>
      <c r="L96" s="208">
        <f t="shared" si="60"/>
        <v>11310</v>
      </c>
      <c r="M96" s="208">
        <f t="shared" si="61"/>
        <v>0</v>
      </c>
      <c r="N96" s="208">
        <v>2</v>
      </c>
      <c r="O96" s="208">
        <f t="shared" si="62"/>
        <v>2</v>
      </c>
      <c r="P96" s="208">
        <f t="shared" si="63"/>
        <v>1740</v>
      </c>
      <c r="Q96" s="207">
        <f t="shared" si="64"/>
        <v>13050</v>
      </c>
      <c r="R96" s="11"/>
      <c r="S96" s="78"/>
      <c r="T96" s="78"/>
      <c r="U96" s="91"/>
      <c r="V96" s="91"/>
      <c r="W96" s="91"/>
      <c r="X96" s="95"/>
      <c r="Y96" s="11"/>
      <c r="Z96" s="11"/>
      <c r="AA96" s="11"/>
      <c r="AB96" s="11"/>
      <c r="AC96" s="11"/>
      <c r="AD96" s="11"/>
      <c r="AE96" s="11"/>
      <c r="AF96" s="11"/>
      <c r="AG96" s="11"/>
      <c r="AH96" s="11"/>
      <c r="AI96" s="11"/>
      <c r="AJ96" s="11"/>
      <c r="AK96" s="11"/>
      <c r="AL96" s="11"/>
      <c r="AM96" s="11"/>
      <c r="AN96" s="11"/>
      <c r="AO96" s="11"/>
      <c r="AP96" s="11"/>
      <c r="AQ96" s="11"/>
    </row>
    <row r="97" spans="1:43" ht="21" customHeight="1">
      <c r="A97" s="134" t="s">
        <v>42</v>
      </c>
      <c r="B97" s="134"/>
      <c r="C97" s="136" t="s">
        <v>89</v>
      </c>
      <c r="D97" s="206">
        <v>2</v>
      </c>
      <c r="E97" s="206" t="s">
        <v>115</v>
      </c>
      <c r="F97" s="207">
        <v>7743</v>
      </c>
      <c r="G97" s="207">
        <v>870</v>
      </c>
      <c r="H97" s="208">
        <f t="shared" si="67"/>
        <v>17226</v>
      </c>
      <c r="I97" s="208">
        <v>0</v>
      </c>
      <c r="J97" s="208">
        <v>0</v>
      </c>
      <c r="K97" s="208">
        <f t="shared" si="59"/>
        <v>0</v>
      </c>
      <c r="L97" s="208">
        <f t="shared" si="60"/>
        <v>0</v>
      </c>
      <c r="M97" s="208">
        <f t="shared" si="61"/>
        <v>0</v>
      </c>
      <c r="N97" s="208"/>
      <c r="O97" s="208">
        <f t="shared" si="62"/>
        <v>0</v>
      </c>
      <c r="P97" s="208">
        <f t="shared" si="63"/>
        <v>0</v>
      </c>
      <c r="Q97" s="207">
        <f t="shared" si="64"/>
        <v>0</v>
      </c>
      <c r="R97" s="11"/>
      <c r="S97" s="78"/>
      <c r="T97" s="78"/>
      <c r="U97" s="91"/>
      <c r="V97" s="91"/>
      <c r="W97" s="91"/>
      <c r="X97" s="95"/>
      <c r="Y97" s="11"/>
      <c r="Z97" s="11"/>
      <c r="AA97" s="11"/>
      <c r="AB97" s="11"/>
      <c r="AC97" s="11"/>
      <c r="AD97" s="11"/>
      <c r="AE97" s="11"/>
      <c r="AF97" s="11"/>
      <c r="AG97" s="11"/>
      <c r="AH97" s="11"/>
      <c r="AI97" s="11"/>
      <c r="AJ97" s="11"/>
      <c r="AK97" s="11"/>
      <c r="AL97" s="11"/>
      <c r="AM97" s="11"/>
      <c r="AN97" s="11"/>
      <c r="AO97" s="11"/>
      <c r="AP97" s="11"/>
      <c r="AQ97" s="11"/>
    </row>
    <row r="98" spans="1:43" ht="21" customHeight="1">
      <c r="A98" s="134"/>
      <c r="B98" s="134"/>
      <c r="C98" s="135" t="s">
        <v>87</v>
      </c>
      <c r="D98" s="206"/>
      <c r="E98" s="206"/>
      <c r="F98" s="203"/>
      <c r="G98" s="203"/>
      <c r="H98" s="208">
        <f t="shared" si="67"/>
        <v>0</v>
      </c>
      <c r="I98" s="208">
        <v>0</v>
      </c>
      <c r="J98" s="208"/>
      <c r="K98" s="208">
        <f t="shared" si="59"/>
        <v>0</v>
      </c>
      <c r="L98" s="208">
        <f t="shared" si="60"/>
        <v>0</v>
      </c>
      <c r="M98" s="208">
        <f t="shared" si="61"/>
        <v>0</v>
      </c>
      <c r="N98" s="208"/>
      <c r="O98" s="208">
        <f t="shared" si="62"/>
        <v>0</v>
      </c>
      <c r="P98" s="208">
        <f t="shared" si="63"/>
        <v>0</v>
      </c>
      <c r="Q98" s="207">
        <f t="shared" si="64"/>
        <v>0</v>
      </c>
      <c r="R98" s="11"/>
      <c r="S98" s="78"/>
      <c r="T98" s="78"/>
      <c r="U98" s="91"/>
      <c r="V98" s="91"/>
      <c r="W98" s="91"/>
      <c r="X98" s="95"/>
      <c r="Y98" s="11"/>
      <c r="Z98" s="11"/>
      <c r="AA98" s="11"/>
      <c r="AB98" s="11"/>
      <c r="AC98" s="11"/>
      <c r="AD98" s="11"/>
      <c r="AE98" s="11"/>
      <c r="AF98" s="11"/>
      <c r="AG98" s="11"/>
      <c r="AH98" s="11"/>
      <c r="AI98" s="11"/>
      <c r="AJ98" s="11"/>
      <c r="AK98" s="11"/>
      <c r="AL98" s="11"/>
      <c r="AM98" s="11"/>
      <c r="AN98" s="11"/>
      <c r="AO98" s="11"/>
      <c r="AP98" s="11"/>
      <c r="AQ98" s="11"/>
    </row>
    <row r="99" spans="1:43" ht="21" customHeight="1">
      <c r="A99" s="134" t="s">
        <v>57</v>
      </c>
      <c r="B99" s="134"/>
      <c r="C99" s="136" t="s">
        <v>89</v>
      </c>
      <c r="D99" s="206">
        <v>2</v>
      </c>
      <c r="E99" s="206" t="str">
        <f t="shared" si="65"/>
        <v>Nos.</v>
      </c>
      <c r="F99" s="207">
        <v>12006</v>
      </c>
      <c r="G99" s="207">
        <v>870</v>
      </c>
      <c r="H99" s="208">
        <f>SUM(G99+F99)*D99</f>
        <v>25752</v>
      </c>
      <c r="I99" s="208">
        <v>0</v>
      </c>
      <c r="J99" s="208">
        <v>3</v>
      </c>
      <c r="K99" s="208">
        <f t="shared" si="59"/>
        <v>3</v>
      </c>
      <c r="L99" s="208">
        <f t="shared" si="60"/>
        <v>36018</v>
      </c>
      <c r="M99" s="208">
        <f t="shared" si="61"/>
        <v>0</v>
      </c>
      <c r="N99" s="208">
        <v>3</v>
      </c>
      <c r="O99" s="208">
        <f t="shared" si="62"/>
        <v>3</v>
      </c>
      <c r="P99" s="208">
        <f t="shared" si="63"/>
        <v>2610</v>
      </c>
      <c r="Q99" s="207">
        <f t="shared" si="64"/>
        <v>38628</v>
      </c>
      <c r="R99" s="11"/>
      <c r="S99" s="78"/>
      <c r="T99" s="78"/>
      <c r="U99" s="91"/>
      <c r="V99" s="91"/>
      <c r="W99" s="91"/>
      <c r="X99" s="95"/>
      <c r="Y99" s="11"/>
      <c r="Z99" s="11"/>
      <c r="AA99" s="11"/>
      <c r="AB99" s="11"/>
      <c r="AC99" s="11"/>
      <c r="AD99" s="11"/>
      <c r="AE99" s="11"/>
      <c r="AF99" s="11"/>
      <c r="AG99" s="11"/>
      <c r="AH99" s="11"/>
      <c r="AI99" s="11"/>
      <c r="AJ99" s="11"/>
      <c r="AK99" s="11"/>
      <c r="AL99" s="11"/>
      <c r="AM99" s="11"/>
      <c r="AN99" s="11"/>
      <c r="AO99" s="11"/>
      <c r="AP99" s="11"/>
      <c r="AQ99" s="11"/>
    </row>
    <row r="100" spans="1:43" ht="21" customHeight="1">
      <c r="A100" s="134" t="s">
        <v>59</v>
      </c>
      <c r="B100" s="134"/>
      <c r="C100" s="136" t="s">
        <v>77</v>
      </c>
      <c r="D100" s="206">
        <v>1</v>
      </c>
      <c r="E100" s="206" t="str">
        <f t="shared" ref="E100" si="68">IF(D100&gt;1,"Nos.","No.")</f>
        <v>No.</v>
      </c>
      <c r="F100" s="207">
        <v>2436</v>
      </c>
      <c r="G100" s="207">
        <v>870</v>
      </c>
      <c r="H100" s="208">
        <f>SUM(G100+F100)*D100</f>
        <v>3306</v>
      </c>
      <c r="I100" s="208">
        <v>0</v>
      </c>
      <c r="J100" s="208">
        <v>0</v>
      </c>
      <c r="K100" s="208">
        <f t="shared" si="59"/>
        <v>0</v>
      </c>
      <c r="L100" s="208">
        <f t="shared" si="60"/>
        <v>0</v>
      </c>
      <c r="M100" s="208">
        <f t="shared" si="61"/>
        <v>0</v>
      </c>
      <c r="N100" s="208"/>
      <c r="O100" s="208">
        <f t="shared" si="62"/>
        <v>0</v>
      </c>
      <c r="P100" s="208">
        <f t="shared" si="63"/>
        <v>0</v>
      </c>
      <c r="Q100" s="207">
        <f t="shared" si="64"/>
        <v>0</v>
      </c>
      <c r="R100" s="11"/>
      <c r="S100" s="78"/>
      <c r="T100" s="78"/>
      <c r="U100" s="91"/>
      <c r="V100" s="91"/>
      <c r="W100" s="91"/>
      <c r="X100" s="95"/>
      <c r="Y100" s="11"/>
      <c r="Z100" s="11"/>
      <c r="AA100" s="11"/>
      <c r="AB100" s="11"/>
      <c r="AC100" s="11"/>
      <c r="AD100" s="11"/>
      <c r="AE100" s="11"/>
      <c r="AF100" s="11"/>
      <c r="AG100" s="11"/>
      <c r="AH100" s="11"/>
      <c r="AI100" s="11"/>
      <c r="AJ100" s="11"/>
      <c r="AK100" s="11"/>
      <c r="AL100" s="11"/>
      <c r="AM100" s="11"/>
      <c r="AN100" s="11"/>
      <c r="AO100" s="11"/>
      <c r="AP100" s="11"/>
      <c r="AQ100" s="11"/>
    </row>
    <row r="101" spans="1:43" s="8" customFormat="1" ht="24.75" customHeight="1">
      <c r="A101" s="139"/>
      <c r="B101" s="140"/>
      <c r="C101" s="140" t="s">
        <v>47</v>
      </c>
      <c r="D101" s="209"/>
      <c r="E101" s="210"/>
      <c r="F101" s="209"/>
      <c r="G101" s="209"/>
      <c r="H101" s="211"/>
      <c r="I101" s="211"/>
      <c r="J101" s="211"/>
      <c r="K101" s="211"/>
      <c r="L101" s="211"/>
      <c r="M101" s="211"/>
      <c r="N101" s="211"/>
      <c r="O101" s="211"/>
      <c r="P101" s="211"/>
      <c r="Q101" s="209"/>
      <c r="R101" s="13"/>
      <c r="S101" s="80"/>
      <c r="T101" s="80"/>
      <c r="U101" s="91"/>
      <c r="V101" s="91"/>
      <c r="W101" s="91"/>
      <c r="X101" s="95"/>
      <c r="Y101" s="13"/>
      <c r="Z101" s="13"/>
      <c r="AA101" s="13"/>
      <c r="AB101" s="13"/>
      <c r="AC101" s="13"/>
      <c r="AD101" s="13"/>
      <c r="AE101" s="13"/>
      <c r="AF101" s="13"/>
      <c r="AG101" s="13"/>
      <c r="AH101" s="13"/>
      <c r="AI101" s="13"/>
      <c r="AJ101" s="13"/>
      <c r="AK101" s="13"/>
      <c r="AL101" s="13"/>
      <c r="AM101" s="13"/>
      <c r="AN101" s="13"/>
      <c r="AO101" s="13"/>
      <c r="AP101" s="13"/>
      <c r="AQ101" s="13"/>
    </row>
    <row r="102" spans="1:43" s="55" customFormat="1" ht="36.75" customHeight="1">
      <c r="A102" s="150"/>
      <c r="B102" s="150" t="s">
        <v>31</v>
      </c>
      <c r="C102" s="160" t="s">
        <v>144</v>
      </c>
      <c r="D102" s="227"/>
      <c r="E102" s="227"/>
      <c r="F102" s="231"/>
      <c r="G102" s="231"/>
      <c r="H102" s="232"/>
      <c r="I102" s="232"/>
      <c r="J102" s="232"/>
      <c r="K102" s="232"/>
      <c r="L102" s="232"/>
      <c r="M102" s="232"/>
      <c r="N102" s="232"/>
      <c r="O102" s="232"/>
      <c r="P102" s="232"/>
      <c r="Q102" s="231"/>
      <c r="R102" s="54"/>
      <c r="S102" s="85"/>
      <c r="T102" s="85"/>
      <c r="U102" s="91"/>
      <c r="V102" s="91"/>
      <c r="W102" s="91"/>
      <c r="X102" s="95"/>
      <c r="Y102" s="54"/>
      <c r="Z102" s="54"/>
      <c r="AA102" s="54"/>
      <c r="AB102" s="54"/>
      <c r="AC102" s="54"/>
      <c r="AD102" s="54"/>
      <c r="AE102" s="54"/>
      <c r="AF102" s="54"/>
      <c r="AG102" s="54"/>
      <c r="AH102" s="54"/>
      <c r="AI102" s="54"/>
      <c r="AJ102" s="54"/>
      <c r="AK102" s="54"/>
      <c r="AL102" s="54"/>
      <c r="AM102" s="54"/>
      <c r="AN102" s="54"/>
      <c r="AO102" s="54"/>
      <c r="AP102" s="54"/>
      <c r="AQ102" s="54"/>
    </row>
    <row r="103" spans="1:43" ht="18.75" customHeight="1">
      <c r="A103" s="134"/>
      <c r="B103" s="134"/>
      <c r="C103" s="135" t="s">
        <v>1</v>
      </c>
      <c r="D103" s="206"/>
      <c r="E103" s="206"/>
      <c r="F103" s="203"/>
      <c r="G103" s="203"/>
      <c r="H103" s="204"/>
      <c r="I103" s="204"/>
      <c r="J103" s="204"/>
      <c r="K103" s="204"/>
      <c r="L103" s="204"/>
      <c r="M103" s="208">
        <f t="shared" ref="M103:M119" si="69">I103</f>
        <v>0</v>
      </c>
      <c r="N103" s="208"/>
      <c r="O103" s="208"/>
      <c r="P103" s="204"/>
      <c r="Q103" s="203"/>
      <c r="R103" s="11"/>
      <c r="S103" s="78"/>
      <c r="T103" s="78"/>
      <c r="U103" s="91"/>
      <c r="V103" s="91"/>
      <c r="W103" s="91"/>
      <c r="X103" s="95"/>
      <c r="Y103" s="11"/>
      <c r="Z103" s="11"/>
      <c r="AA103" s="11"/>
      <c r="AB103" s="11"/>
      <c r="AC103" s="11"/>
      <c r="AD103" s="11"/>
      <c r="AE103" s="11"/>
      <c r="AF103" s="11"/>
      <c r="AG103" s="11"/>
      <c r="AH103" s="11"/>
      <c r="AI103" s="11"/>
      <c r="AJ103" s="11"/>
      <c r="AK103" s="11"/>
      <c r="AL103" s="11"/>
      <c r="AM103" s="11"/>
      <c r="AN103" s="11"/>
      <c r="AO103" s="11"/>
      <c r="AP103" s="11"/>
      <c r="AQ103" s="11"/>
    </row>
    <row r="104" spans="1:43" ht="18.75" customHeight="1">
      <c r="A104" s="134" t="s">
        <v>36</v>
      </c>
      <c r="B104" s="134"/>
      <c r="C104" s="161" t="s">
        <v>90</v>
      </c>
      <c r="D104" s="206">
        <v>1</v>
      </c>
      <c r="E104" s="206" t="str">
        <f t="shared" ref="E104:E119" si="70">IF(D104&gt;1,"Nos.","No.")</f>
        <v>No.</v>
      </c>
      <c r="F104" s="207">
        <v>203434.71</v>
      </c>
      <c r="G104" s="207">
        <v>4350</v>
      </c>
      <c r="H104" s="208">
        <f t="shared" ref="H104:H119" si="71">SUM(G104+F104)*D104</f>
        <v>207784.71</v>
      </c>
      <c r="I104" s="208">
        <v>1</v>
      </c>
      <c r="J104" s="208"/>
      <c r="K104" s="208">
        <f t="shared" ref="K104:K119" si="72">J104+I104</f>
        <v>1</v>
      </c>
      <c r="L104" s="208">
        <f t="shared" ref="L104:L119" si="73">K104*F104</f>
        <v>203434.71</v>
      </c>
      <c r="M104" s="208">
        <f t="shared" si="69"/>
        <v>1</v>
      </c>
      <c r="N104" s="208"/>
      <c r="O104" s="208">
        <f t="shared" ref="O104:O119" si="74">N104+M104</f>
        <v>1</v>
      </c>
      <c r="P104" s="208">
        <f t="shared" ref="P104:P119" si="75">O104*G104</f>
        <v>4350</v>
      </c>
      <c r="Q104" s="207">
        <f t="shared" ref="Q104:Q119" si="76">P104+L104</f>
        <v>207784.71</v>
      </c>
      <c r="R104" s="78"/>
      <c r="S104" s="78"/>
      <c r="T104" s="78"/>
      <c r="U104" s="91"/>
      <c r="V104" s="91"/>
      <c r="W104" s="91"/>
      <c r="X104" s="95"/>
      <c r="Y104" s="11"/>
      <c r="Z104" s="11"/>
      <c r="AA104" s="11"/>
      <c r="AB104" s="11"/>
      <c r="AC104" s="11"/>
      <c r="AD104" s="11"/>
      <c r="AE104" s="11"/>
      <c r="AF104" s="11"/>
      <c r="AG104" s="11"/>
      <c r="AH104" s="11"/>
      <c r="AI104" s="11"/>
      <c r="AJ104" s="11"/>
      <c r="AK104" s="11"/>
      <c r="AL104" s="11"/>
      <c r="AM104" s="11"/>
      <c r="AN104" s="11"/>
      <c r="AO104" s="11"/>
      <c r="AP104" s="11"/>
      <c r="AQ104" s="11"/>
    </row>
    <row r="105" spans="1:43" ht="18.75" customHeight="1">
      <c r="A105" s="134" t="s">
        <v>29</v>
      </c>
      <c r="B105" s="134"/>
      <c r="C105" s="161" t="s">
        <v>91</v>
      </c>
      <c r="D105" s="206">
        <v>1</v>
      </c>
      <c r="E105" s="206" t="str">
        <f t="shared" si="70"/>
        <v>No.</v>
      </c>
      <c r="F105" s="207">
        <v>203434.71</v>
      </c>
      <c r="G105" s="207">
        <v>4350</v>
      </c>
      <c r="H105" s="208">
        <f t="shared" si="71"/>
        <v>207784.71</v>
      </c>
      <c r="I105" s="208">
        <v>1</v>
      </c>
      <c r="J105" s="208"/>
      <c r="K105" s="208">
        <f t="shared" si="72"/>
        <v>1</v>
      </c>
      <c r="L105" s="208">
        <f t="shared" si="73"/>
        <v>203434.71</v>
      </c>
      <c r="M105" s="208">
        <f t="shared" si="69"/>
        <v>1</v>
      </c>
      <c r="N105" s="208"/>
      <c r="O105" s="208">
        <f t="shared" si="74"/>
        <v>1</v>
      </c>
      <c r="P105" s="208">
        <f t="shared" si="75"/>
        <v>4350</v>
      </c>
      <c r="Q105" s="207">
        <f t="shared" si="76"/>
        <v>207784.71</v>
      </c>
      <c r="R105" s="78"/>
      <c r="S105" s="78"/>
      <c r="T105" s="78"/>
      <c r="U105" s="91"/>
      <c r="V105" s="91"/>
      <c r="W105" s="91"/>
      <c r="X105" s="95"/>
      <c r="Y105" s="11"/>
      <c r="Z105" s="11"/>
      <c r="AA105" s="11"/>
      <c r="AB105" s="11"/>
      <c r="AC105" s="11"/>
      <c r="AD105" s="11"/>
      <c r="AE105" s="11"/>
      <c r="AF105" s="11"/>
      <c r="AG105" s="11"/>
      <c r="AH105" s="11"/>
      <c r="AI105" s="11"/>
      <c r="AJ105" s="11"/>
      <c r="AK105" s="11"/>
      <c r="AL105" s="11"/>
      <c r="AM105" s="11"/>
      <c r="AN105" s="11"/>
      <c r="AO105" s="11"/>
      <c r="AP105" s="11"/>
      <c r="AQ105" s="11"/>
    </row>
    <row r="106" spans="1:43" ht="18.75" customHeight="1">
      <c r="A106" s="134" t="s">
        <v>5</v>
      </c>
      <c r="B106" s="134"/>
      <c r="C106" s="161" t="s">
        <v>97</v>
      </c>
      <c r="D106" s="206">
        <v>1</v>
      </c>
      <c r="E106" s="206" t="str">
        <f t="shared" si="70"/>
        <v>No.</v>
      </c>
      <c r="F106" s="207">
        <v>205131.21</v>
      </c>
      <c r="G106" s="207">
        <v>4350</v>
      </c>
      <c r="H106" s="208">
        <f t="shared" si="71"/>
        <v>209481.21</v>
      </c>
      <c r="I106" s="208">
        <v>1</v>
      </c>
      <c r="J106" s="208"/>
      <c r="K106" s="208">
        <f t="shared" si="72"/>
        <v>1</v>
      </c>
      <c r="L106" s="208">
        <f t="shared" si="73"/>
        <v>205131.21</v>
      </c>
      <c r="M106" s="208">
        <f t="shared" si="69"/>
        <v>1</v>
      </c>
      <c r="N106" s="208"/>
      <c r="O106" s="208">
        <f t="shared" si="74"/>
        <v>1</v>
      </c>
      <c r="P106" s="208">
        <f t="shared" si="75"/>
        <v>4350</v>
      </c>
      <c r="Q106" s="207">
        <f t="shared" si="76"/>
        <v>209481.21</v>
      </c>
      <c r="R106" s="78"/>
      <c r="S106" s="78"/>
      <c r="T106" s="78"/>
      <c r="U106" s="91"/>
      <c r="V106" s="91"/>
      <c r="W106" s="91"/>
      <c r="X106" s="95"/>
      <c r="Y106" s="11"/>
      <c r="Z106" s="11"/>
      <c r="AA106" s="11"/>
      <c r="AB106" s="11"/>
      <c r="AC106" s="11"/>
      <c r="AD106" s="11"/>
      <c r="AE106" s="11"/>
      <c r="AF106" s="11"/>
      <c r="AG106" s="11"/>
      <c r="AH106" s="11"/>
      <c r="AI106" s="11"/>
      <c r="AJ106" s="11"/>
      <c r="AK106" s="11"/>
      <c r="AL106" s="11"/>
      <c r="AM106" s="11"/>
      <c r="AN106" s="11"/>
      <c r="AO106" s="11"/>
      <c r="AP106" s="11"/>
      <c r="AQ106" s="11"/>
    </row>
    <row r="107" spans="1:43" ht="18.75" customHeight="1">
      <c r="A107" s="134" t="s">
        <v>9</v>
      </c>
      <c r="B107" s="134"/>
      <c r="C107" s="161" t="s">
        <v>98</v>
      </c>
      <c r="D107" s="206">
        <v>1</v>
      </c>
      <c r="E107" s="206" t="str">
        <f t="shared" si="70"/>
        <v>No.</v>
      </c>
      <c r="F107" s="207">
        <v>203434.71</v>
      </c>
      <c r="G107" s="207">
        <v>4350</v>
      </c>
      <c r="H107" s="208">
        <f t="shared" si="71"/>
        <v>207784.71</v>
      </c>
      <c r="I107" s="208">
        <v>1</v>
      </c>
      <c r="J107" s="208"/>
      <c r="K107" s="208">
        <f t="shared" si="72"/>
        <v>1</v>
      </c>
      <c r="L107" s="208">
        <f t="shared" si="73"/>
        <v>203434.71</v>
      </c>
      <c r="M107" s="208">
        <f t="shared" si="69"/>
        <v>1</v>
      </c>
      <c r="N107" s="208"/>
      <c r="O107" s="208">
        <f t="shared" si="74"/>
        <v>1</v>
      </c>
      <c r="P107" s="208">
        <f t="shared" si="75"/>
        <v>4350</v>
      </c>
      <c r="Q107" s="207">
        <f t="shared" si="76"/>
        <v>207784.71</v>
      </c>
      <c r="R107" s="78"/>
      <c r="S107" s="78"/>
      <c r="T107" s="78"/>
      <c r="U107" s="91"/>
      <c r="V107" s="91"/>
      <c r="W107" s="91"/>
      <c r="X107" s="95"/>
      <c r="Y107" s="11"/>
      <c r="Z107" s="11"/>
      <c r="AA107" s="11"/>
      <c r="AB107" s="11"/>
      <c r="AC107" s="11"/>
      <c r="AD107" s="11"/>
      <c r="AE107" s="11"/>
      <c r="AF107" s="11"/>
      <c r="AG107" s="11"/>
      <c r="AH107" s="11"/>
      <c r="AI107" s="11"/>
      <c r="AJ107" s="11"/>
      <c r="AK107" s="11"/>
      <c r="AL107" s="11"/>
      <c r="AM107" s="11"/>
      <c r="AN107" s="11"/>
      <c r="AO107" s="11"/>
      <c r="AP107" s="11"/>
      <c r="AQ107" s="11"/>
    </row>
    <row r="108" spans="1:43" ht="18.75" customHeight="1">
      <c r="A108" s="134" t="s">
        <v>21</v>
      </c>
      <c r="B108" s="134"/>
      <c r="C108" s="161" t="s">
        <v>92</v>
      </c>
      <c r="D108" s="206">
        <v>1</v>
      </c>
      <c r="E108" s="206" t="str">
        <f t="shared" si="70"/>
        <v>No.</v>
      </c>
      <c r="F108" s="207">
        <v>181747.35</v>
      </c>
      <c r="G108" s="207">
        <v>4350</v>
      </c>
      <c r="H108" s="208">
        <f t="shared" si="71"/>
        <v>186097.35</v>
      </c>
      <c r="I108" s="208">
        <v>1</v>
      </c>
      <c r="J108" s="208"/>
      <c r="K108" s="208">
        <f t="shared" si="72"/>
        <v>1</v>
      </c>
      <c r="L108" s="208">
        <f t="shared" si="73"/>
        <v>181747.35</v>
      </c>
      <c r="M108" s="208">
        <f t="shared" si="69"/>
        <v>1</v>
      </c>
      <c r="N108" s="208"/>
      <c r="O108" s="208">
        <f t="shared" si="74"/>
        <v>1</v>
      </c>
      <c r="P108" s="208">
        <f t="shared" si="75"/>
        <v>4350</v>
      </c>
      <c r="Q108" s="207">
        <f t="shared" si="76"/>
        <v>186097.35</v>
      </c>
      <c r="R108" s="78"/>
      <c r="S108" s="78"/>
      <c r="T108" s="78"/>
      <c r="U108" s="91"/>
      <c r="V108" s="91"/>
      <c r="W108" s="91"/>
      <c r="X108" s="95"/>
      <c r="Y108" s="11"/>
      <c r="Z108" s="11"/>
      <c r="AA108" s="11"/>
      <c r="AB108" s="11"/>
      <c r="AC108" s="11"/>
      <c r="AD108" s="11"/>
      <c r="AE108" s="11"/>
      <c r="AF108" s="11"/>
      <c r="AG108" s="11"/>
      <c r="AH108" s="11"/>
      <c r="AI108" s="11"/>
      <c r="AJ108" s="11"/>
      <c r="AK108" s="11"/>
      <c r="AL108" s="11"/>
      <c r="AM108" s="11"/>
      <c r="AN108" s="11"/>
      <c r="AO108" s="11"/>
      <c r="AP108" s="11"/>
      <c r="AQ108" s="11"/>
    </row>
    <row r="109" spans="1:43" ht="18.75" customHeight="1">
      <c r="A109" s="134" t="s">
        <v>23</v>
      </c>
      <c r="B109" s="134"/>
      <c r="C109" s="161" t="s">
        <v>93</v>
      </c>
      <c r="D109" s="206">
        <v>1</v>
      </c>
      <c r="E109" s="206" t="str">
        <f t="shared" si="70"/>
        <v>No.</v>
      </c>
      <c r="F109" s="207">
        <v>184577.46</v>
      </c>
      <c r="G109" s="207">
        <v>4350</v>
      </c>
      <c r="H109" s="208">
        <f t="shared" si="71"/>
        <v>188927.46</v>
      </c>
      <c r="I109" s="208">
        <v>1</v>
      </c>
      <c r="J109" s="208"/>
      <c r="K109" s="208">
        <f t="shared" si="72"/>
        <v>1</v>
      </c>
      <c r="L109" s="208">
        <f t="shared" si="73"/>
        <v>184577.46</v>
      </c>
      <c r="M109" s="208">
        <f t="shared" si="69"/>
        <v>1</v>
      </c>
      <c r="N109" s="208"/>
      <c r="O109" s="208">
        <f t="shared" si="74"/>
        <v>1</v>
      </c>
      <c r="P109" s="208">
        <f t="shared" si="75"/>
        <v>4350</v>
      </c>
      <c r="Q109" s="207">
        <f t="shared" si="76"/>
        <v>188927.46</v>
      </c>
      <c r="R109" s="78"/>
      <c r="S109" s="78"/>
      <c r="T109" s="78"/>
      <c r="U109" s="91"/>
      <c r="V109" s="91"/>
      <c r="W109" s="91"/>
      <c r="X109" s="95"/>
      <c r="Y109" s="11"/>
      <c r="Z109" s="11"/>
      <c r="AA109" s="11"/>
      <c r="AB109" s="11"/>
      <c r="AC109" s="11"/>
      <c r="AD109" s="11"/>
      <c r="AE109" s="11"/>
      <c r="AF109" s="11"/>
      <c r="AG109" s="11"/>
      <c r="AH109" s="11"/>
      <c r="AI109" s="11"/>
      <c r="AJ109" s="11"/>
      <c r="AK109" s="11"/>
      <c r="AL109" s="11"/>
      <c r="AM109" s="11"/>
      <c r="AN109" s="11"/>
      <c r="AO109" s="11"/>
      <c r="AP109" s="11"/>
      <c r="AQ109" s="11"/>
    </row>
    <row r="110" spans="1:43" ht="18.75" customHeight="1">
      <c r="A110" s="134" t="s">
        <v>26</v>
      </c>
      <c r="B110" s="134"/>
      <c r="C110" s="161" t="s">
        <v>94</v>
      </c>
      <c r="D110" s="206">
        <v>1</v>
      </c>
      <c r="E110" s="206" t="str">
        <f t="shared" si="70"/>
        <v>No.</v>
      </c>
      <c r="F110" s="207">
        <v>231722.76</v>
      </c>
      <c r="G110" s="207">
        <v>4350</v>
      </c>
      <c r="H110" s="208">
        <f t="shared" si="71"/>
        <v>236072.76</v>
      </c>
      <c r="I110" s="208">
        <v>1</v>
      </c>
      <c r="J110" s="208"/>
      <c r="K110" s="208">
        <f t="shared" si="72"/>
        <v>1</v>
      </c>
      <c r="L110" s="208">
        <f t="shared" si="73"/>
        <v>231722.76</v>
      </c>
      <c r="M110" s="208">
        <f t="shared" si="69"/>
        <v>1</v>
      </c>
      <c r="N110" s="208"/>
      <c r="O110" s="208">
        <f t="shared" si="74"/>
        <v>1</v>
      </c>
      <c r="P110" s="208">
        <f t="shared" si="75"/>
        <v>4350</v>
      </c>
      <c r="Q110" s="207">
        <f t="shared" si="76"/>
        <v>236072.76</v>
      </c>
      <c r="R110" s="78"/>
      <c r="S110" s="78"/>
      <c r="T110" s="78"/>
      <c r="U110" s="91"/>
      <c r="V110" s="91"/>
      <c r="W110" s="91"/>
      <c r="X110" s="95"/>
      <c r="Y110" s="11"/>
      <c r="Z110" s="11"/>
      <c r="AA110" s="11"/>
      <c r="AB110" s="11"/>
      <c r="AC110" s="11"/>
      <c r="AD110" s="11"/>
      <c r="AE110" s="11"/>
      <c r="AF110" s="11"/>
      <c r="AG110" s="11"/>
      <c r="AH110" s="11"/>
      <c r="AI110" s="11"/>
      <c r="AJ110" s="11"/>
      <c r="AK110" s="11"/>
      <c r="AL110" s="11"/>
      <c r="AM110" s="11"/>
      <c r="AN110" s="11"/>
      <c r="AO110" s="11"/>
      <c r="AP110" s="11"/>
      <c r="AQ110" s="11"/>
    </row>
    <row r="111" spans="1:43" ht="18.75" customHeight="1">
      <c r="A111" s="134" t="s">
        <v>27</v>
      </c>
      <c r="B111" s="134"/>
      <c r="C111" s="161" t="s">
        <v>95</v>
      </c>
      <c r="D111" s="206">
        <v>1</v>
      </c>
      <c r="E111" s="206" t="str">
        <f t="shared" si="70"/>
        <v>No.</v>
      </c>
      <c r="F111" s="207">
        <v>223616.1</v>
      </c>
      <c r="G111" s="207">
        <v>4350</v>
      </c>
      <c r="H111" s="208">
        <f t="shared" si="71"/>
        <v>227966.1</v>
      </c>
      <c r="I111" s="208">
        <v>1</v>
      </c>
      <c r="J111" s="208"/>
      <c r="K111" s="208">
        <f t="shared" si="72"/>
        <v>1</v>
      </c>
      <c r="L111" s="208">
        <f t="shared" si="73"/>
        <v>223616.1</v>
      </c>
      <c r="M111" s="208">
        <f t="shared" si="69"/>
        <v>1</v>
      </c>
      <c r="N111" s="208"/>
      <c r="O111" s="208">
        <f t="shared" si="74"/>
        <v>1</v>
      </c>
      <c r="P111" s="208">
        <f t="shared" si="75"/>
        <v>4350</v>
      </c>
      <c r="Q111" s="207">
        <f t="shared" si="76"/>
        <v>227966.1</v>
      </c>
      <c r="R111" s="78"/>
      <c r="S111" s="78"/>
      <c r="T111" s="78"/>
      <c r="U111" s="91"/>
      <c r="V111" s="91"/>
      <c r="W111" s="91"/>
      <c r="X111" s="95"/>
      <c r="Y111" s="11"/>
      <c r="Z111" s="11"/>
      <c r="AA111" s="11"/>
      <c r="AB111" s="11"/>
      <c r="AC111" s="11"/>
      <c r="AD111" s="11"/>
      <c r="AE111" s="11"/>
      <c r="AF111" s="11"/>
      <c r="AG111" s="11"/>
      <c r="AH111" s="11"/>
      <c r="AI111" s="11"/>
      <c r="AJ111" s="11"/>
      <c r="AK111" s="11"/>
      <c r="AL111" s="11"/>
      <c r="AM111" s="11"/>
      <c r="AN111" s="11"/>
      <c r="AO111" s="11"/>
      <c r="AP111" s="11"/>
      <c r="AQ111" s="11"/>
    </row>
    <row r="112" spans="1:43" ht="18.75" customHeight="1">
      <c r="A112" s="134" t="s">
        <v>37</v>
      </c>
      <c r="B112" s="134"/>
      <c r="C112" s="161" t="s">
        <v>96</v>
      </c>
      <c r="D112" s="206">
        <v>1</v>
      </c>
      <c r="E112" s="206" t="str">
        <f t="shared" si="70"/>
        <v>No.</v>
      </c>
      <c r="F112" s="207">
        <v>223616.1</v>
      </c>
      <c r="G112" s="207">
        <v>4350</v>
      </c>
      <c r="H112" s="208">
        <f t="shared" si="71"/>
        <v>227966.1</v>
      </c>
      <c r="I112" s="208">
        <v>1</v>
      </c>
      <c r="J112" s="208"/>
      <c r="K112" s="208">
        <f t="shared" si="72"/>
        <v>1</v>
      </c>
      <c r="L112" s="208">
        <f t="shared" si="73"/>
        <v>223616.1</v>
      </c>
      <c r="M112" s="208">
        <f t="shared" si="69"/>
        <v>1</v>
      </c>
      <c r="N112" s="208"/>
      <c r="O112" s="208">
        <f t="shared" si="74"/>
        <v>1</v>
      </c>
      <c r="P112" s="208">
        <f t="shared" si="75"/>
        <v>4350</v>
      </c>
      <c r="Q112" s="207">
        <f t="shared" si="76"/>
        <v>227966.1</v>
      </c>
      <c r="R112" s="78"/>
      <c r="S112" s="78"/>
      <c r="T112" s="78"/>
      <c r="U112" s="91"/>
      <c r="V112" s="91"/>
      <c r="W112" s="91"/>
      <c r="X112" s="95"/>
      <c r="Y112" s="11"/>
      <c r="Z112" s="11"/>
      <c r="AA112" s="11"/>
      <c r="AB112" s="11"/>
      <c r="AC112" s="11"/>
      <c r="AD112" s="11"/>
      <c r="AE112" s="11"/>
      <c r="AF112" s="11"/>
      <c r="AG112" s="11"/>
      <c r="AH112" s="11"/>
      <c r="AI112" s="11"/>
      <c r="AJ112" s="11"/>
      <c r="AK112" s="11"/>
      <c r="AL112" s="11"/>
      <c r="AM112" s="11"/>
      <c r="AN112" s="11"/>
      <c r="AO112" s="11"/>
      <c r="AP112" s="11"/>
      <c r="AQ112" s="11"/>
    </row>
    <row r="113" spans="1:43" ht="18.75" customHeight="1">
      <c r="A113" s="134" t="s">
        <v>38</v>
      </c>
      <c r="B113" s="134"/>
      <c r="C113" s="161" t="s">
        <v>99</v>
      </c>
      <c r="D113" s="206">
        <v>1</v>
      </c>
      <c r="E113" s="206" t="str">
        <f t="shared" si="70"/>
        <v>No.</v>
      </c>
      <c r="F113" s="207">
        <v>177031.95</v>
      </c>
      <c r="G113" s="207">
        <v>4350</v>
      </c>
      <c r="H113" s="208">
        <f t="shared" si="71"/>
        <v>181381.95</v>
      </c>
      <c r="I113" s="208">
        <v>1</v>
      </c>
      <c r="J113" s="208"/>
      <c r="K113" s="208">
        <f t="shared" si="72"/>
        <v>1</v>
      </c>
      <c r="L113" s="208">
        <f t="shared" si="73"/>
        <v>177031.95</v>
      </c>
      <c r="M113" s="208">
        <f t="shared" si="69"/>
        <v>1</v>
      </c>
      <c r="N113" s="208"/>
      <c r="O113" s="208">
        <f t="shared" si="74"/>
        <v>1</v>
      </c>
      <c r="P113" s="208">
        <f t="shared" si="75"/>
        <v>4350</v>
      </c>
      <c r="Q113" s="207">
        <f t="shared" si="76"/>
        <v>181381.95</v>
      </c>
      <c r="R113" s="78"/>
      <c r="S113" s="78"/>
      <c r="T113" s="78"/>
      <c r="U113" s="91"/>
      <c r="V113" s="91"/>
      <c r="W113" s="91"/>
      <c r="X113" s="95"/>
      <c r="Y113" s="11"/>
      <c r="Z113" s="11"/>
      <c r="AA113" s="11"/>
      <c r="AB113" s="11"/>
      <c r="AC113" s="11"/>
      <c r="AD113" s="11"/>
      <c r="AE113" s="11"/>
      <c r="AF113" s="11"/>
      <c r="AG113" s="11"/>
      <c r="AH113" s="11"/>
      <c r="AI113" s="11"/>
      <c r="AJ113" s="11"/>
      <c r="AK113" s="11"/>
      <c r="AL113" s="11"/>
      <c r="AM113" s="11"/>
      <c r="AN113" s="11"/>
      <c r="AO113" s="11"/>
      <c r="AP113" s="11"/>
      <c r="AQ113" s="11"/>
    </row>
    <row r="114" spans="1:43" ht="18.75" customHeight="1">
      <c r="A114" s="134" t="s">
        <v>39</v>
      </c>
      <c r="B114" s="134"/>
      <c r="C114" s="161" t="s">
        <v>100</v>
      </c>
      <c r="D114" s="206">
        <v>1</v>
      </c>
      <c r="E114" s="206" t="str">
        <f t="shared" si="70"/>
        <v>No.</v>
      </c>
      <c r="F114" s="207">
        <v>181747.35</v>
      </c>
      <c r="G114" s="207">
        <v>4350</v>
      </c>
      <c r="H114" s="208">
        <f t="shared" si="71"/>
        <v>186097.35</v>
      </c>
      <c r="I114" s="208">
        <v>1</v>
      </c>
      <c r="J114" s="208"/>
      <c r="K114" s="208">
        <f t="shared" si="72"/>
        <v>1</v>
      </c>
      <c r="L114" s="208">
        <f t="shared" si="73"/>
        <v>181747.35</v>
      </c>
      <c r="M114" s="208">
        <f t="shared" si="69"/>
        <v>1</v>
      </c>
      <c r="N114" s="208"/>
      <c r="O114" s="208">
        <f t="shared" si="74"/>
        <v>1</v>
      </c>
      <c r="P114" s="208">
        <f t="shared" si="75"/>
        <v>4350</v>
      </c>
      <c r="Q114" s="207">
        <f t="shared" si="76"/>
        <v>186097.35</v>
      </c>
      <c r="R114" s="78"/>
      <c r="S114" s="78"/>
      <c r="T114" s="78"/>
      <c r="U114" s="91"/>
      <c r="V114" s="91"/>
      <c r="W114" s="91"/>
      <c r="X114" s="95"/>
      <c r="Y114" s="11"/>
      <c r="Z114" s="11"/>
      <c r="AA114" s="11"/>
      <c r="AB114" s="11"/>
      <c r="AC114" s="11"/>
      <c r="AD114" s="11"/>
      <c r="AE114" s="11"/>
      <c r="AF114" s="11"/>
      <c r="AG114" s="11"/>
      <c r="AH114" s="11"/>
      <c r="AI114" s="11"/>
      <c r="AJ114" s="11"/>
      <c r="AK114" s="11"/>
      <c r="AL114" s="11"/>
      <c r="AM114" s="11"/>
      <c r="AN114" s="11"/>
      <c r="AO114" s="11"/>
      <c r="AP114" s="11"/>
      <c r="AQ114" s="11"/>
    </row>
    <row r="115" spans="1:43" ht="18.75" customHeight="1">
      <c r="A115" s="134" t="s">
        <v>142</v>
      </c>
      <c r="B115" s="134"/>
      <c r="C115" s="161" t="s">
        <v>101</v>
      </c>
      <c r="D115" s="206">
        <v>1</v>
      </c>
      <c r="E115" s="206" t="str">
        <f t="shared" si="70"/>
        <v>No.</v>
      </c>
      <c r="F115" s="207">
        <v>184577.46</v>
      </c>
      <c r="G115" s="207">
        <v>4350</v>
      </c>
      <c r="H115" s="208">
        <f t="shared" si="71"/>
        <v>188927.46</v>
      </c>
      <c r="I115" s="208">
        <v>1</v>
      </c>
      <c r="J115" s="208"/>
      <c r="K115" s="208">
        <f t="shared" si="72"/>
        <v>1</v>
      </c>
      <c r="L115" s="208">
        <f t="shared" si="73"/>
        <v>184577.46</v>
      </c>
      <c r="M115" s="208">
        <f t="shared" si="69"/>
        <v>1</v>
      </c>
      <c r="N115" s="208"/>
      <c r="O115" s="208">
        <f t="shared" si="74"/>
        <v>1</v>
      </c>
      <c r="P115" s="208">
        <f t="shared" si="75"/>
        <v>4350</v>
      </c>
      <c r="Q115" s="207">
        <f t="shared" si="76"/>
        <v>188927.46</v>
      </c>
      <c r="R115" s="78"/>
      <c r="S115" s="78"/>
      <c r="T115" s="78"/>
      <c r="U115" s="91"/>
      <c r="V115" s="91"/>
      <c r="W115" s="91"/>
      <c r="X115" s="95"/>
      <c r="Y115" s="11"/>
      <c r="Z115" s="11"/>
      <c r="AA115" s="11"/>
      <c r="AB115" s="11"/>
      <c r="AC115" s="11"/>
      <c r="AD115" s="11"/>
      <c r="AE115" s="11"/>
      <c r="AF115" s="11"/>
      <c r="AG115" s="11"/>
      <c r="AH115" s="11"/>
      <c r="AI115" s="11"/>
      <c r="AJ115" s="11"/>
      <c r="AK115" s="11"/>
      <c r="AL115" s="11"/>
      <c r="AM115" s="11"/>
      <c r="AN115" s="11"/>
      <c r="AO115" s="11"/>
      <c r="AP115" s="11"/>
      <c r="AQ115" s="11"/>
    </row>
    <row r="116" spans="1:43" ht="18.75" customHeight="1">
      <c r="A116" s="134" t="s">
        <v>40</v>
      </c>
      <c r="B116" s="134"/>
      <c r="C116" s="161" t="s">
        <v>102</v>
      </c>
      <c r="D116" s="206">
        <v>1</v>
      </c>
      <c r="E116" s="206" t="str">
        <f t="shared" si="70"/>
        <v>No.</v>
      </c>
      <c r="F116" s="207">
        <v>181747.35</v>
      </c>
      <c r="G116" s="207">
        <v>4350</v>
      </c>
      <c r="H116" s="208">
        <f t="shared" si="71"/>
        <v>186097.35</v>
      </c>
      <c r="I116" s="208">
        <v>1</v>
      </c>
      <c r="J116" s="208"/>
      <c r="K116" s="208">
        <f t="shared" si="72"/>
        <v>1</v>
      </c>
      <c r="L116" s="208">
        <f t="shared" si="73"/>
        <v>181747.35</v>
      </c>
      <c r="M116" s="208">
        <f t="shared" si="69"/>
        <v>1</v>
      </c>
      <c r="N116" s="208"/>
      <c r="O116" s="208">
        <f t="shared" si="74"/>
        <v>1</v>
      </c>
      <c r="P116" s="208">
        <f t="shared" si="75"/>
        <v>4350</v>
      </c>
      <c r="Q116" s="207">
        <f t="shared" si="76"/>
        <v>186097.35</v>
      </c>
      <c r="R116" s="78"/>
      <c r="S116" s="78"/>
      <c r="T116" s="78"/>
      <c r="U116" s="91"/>
      <c r="V116" s="91"/>
      <c r="W116" s="91"/>
      <c r="X116" s="95"/>
      <c r="Y116" s="11"/>
      <c r="Z116" s="11"/>
      <c r="AA116" s="11"/>
      <c r="AB116" s="11"/>
      <c r="AC116" s="11"/>
      <c r="AD116" s="11"/>
      <c r="AE116" s="11"/>
      <c r="AF116" s="11"/>
      <c r="AG116" s="11"/>
      <c r="AH116" s="11"/>
      <c r="AI116" s="11"/>
      <c r="AJ116" s="11"/>
      <c r="AK116" s="11"/>
      <c r="AL116" s="11"/>
      <c r="AM116" s="11"/>
      <c r="AN116" s="11"/>
      <c r="AO116" s="11"/>
      <c r="AP116" s="11"/>
      <c r="AQ116" s="11"/>
    </row>
    <row r="117" spans="1:43" ht="18.75" customHeight="1">
      <c r="A117" s="134" t="s">
        <v>41</v>
      </c>
      <c r="B117" s="134"/>
      <c r="C117" s="161" t="s">
        <v>103</v>
      </c>
      <c r="D117" s="206">
        <v>1</v>
      </c>
      <c r="E117" s="206" t="str">
        <f t="shared" si="70"/>
        <v>No.</v>
      </c>
      <c r="F117" s="207">
        <v>205805.46</v>
      </c>
      <c r="G117" s="207">
        <v>4350</v>
      </c>
      <c r="H117" s="208">
        <f t="shared" si="71"/>
        <v>210155.46</v>
      </c>
      <c r="I117" s="208">
        <v>1</v>
      </c>
      <c r="J117" s="208"/>
      <c r="K117" s="208">
        <f t="shared" si="72"/>
        <v>1</v>
      </c>
      <c r="L117" s="208">
        <f t="shared" si="73"/>
        <v>205805.46</v>
      </c>
      <c r="M117" s="208">
        <f t="shared" si="69"/>
        <v>1</v>
      </c>
      <c r="N117" s="208"/>
      <c r="O117" s="208">
        <f t="shared" si="74"/>
        <v>1</v>
      </c>
      <c r="P117" s="208">
        <f t="shared" si="75"/>
        <v>4350</v>
      </c>
      <c r="Q117" s="207">
        <f t="shared" si="76"/>
        <v>210155.46</v>
      </c>
      <c r="R117" s="78"/>
      <c r="S117" s="78"/>
      <c r="T117" s="78"/>
      <c r="U117" s="91"/>
      <c r="V117" s="91"/>
      <c r="W117" s="91"/>
      <c r="X117" s="95"/>
      <c r="Y117" s="11"/>
      <c r="Z117" s="11"/>
      <c r="AA117" s="11"/>
      <c r="AB117" s="11"/>
      <c r="AC117" s="11"/>
      <c r="AD117" s="11"/>
      <c r="AE117" s="11"/>
      <c r="AF117" s="11"/>
      <c r="AG117" s="11"/>
      <c r="AH117" s="11"/>
      <c r="AI117" s="11"/>
      <c r="AJ117" s="11"/>
      <c r="AK117" s="11"/>
      <c r="AL117" s="11"/>
      <c r="AM117" s="11"/>
      <c r="AN117" s="11"/>
      <c r="AO117" s="11"/>
      <c r="AP117" s="11"/>
      <c r="AQ117" s="11"/>
    </row>
    <row r="118" spans="1:43" ht="18.75" customHeight="1">
      <c r="A118" s="134" t="s">
        <v>42</v>
      </c>
      <c r="B118" s="134"/>
      <c r="C118" s="161" t="s">
        <v>104</v>
      </c>
      <c r="D118" s="206">
        <v>1</v>
      </c>
      <c r="E118" s="206" t="str">
        <f t="shared" si="70"/>
        <v>No.</v>
      </c>
      <c r="F118" s="207">
        <v>203434.71</v>
      </c>
      <c r="G118" s="207">
        <v>4350</v>
      </c>
      <c r="H118" s="208">
        <f t="shared" si="71"/>
        <v>207784.71</v>
      </c>
      <c r="I118" s="208">
        <v>1</v>
      </c>
      <c r="J118" s="208"/>
      <c r="K118" s="208">
        <f t="shared" si="72"/>
        <v>1</v>
      </c>
      <c r="L118" s="208">
        <f t="shared" si="73"/>
        <v>203434.71</v>
      </c>
      <c r="M118" s="208">
        <f t="shared" si="69"/>
        <v>1</v>
      </c>
      <c r="N118" s="208"/>
      <c r="O118" s="208">
        <f t="shared" si="74"/>
        <v>1</v>
      </c>
      <c r="P118" s="208">
        <f t="shared" si="75"/>
        <v>4350</v>
      </c>
      <c r="Q118" s="207">
        <f t="shared" si="76"/>
        <v>207784.71</v>
      </c>
      <c r="R118" s="78"/>
      <c r="S118" s="78"/>
      <c r="T118" s="78"/>
      <c r="U118" s="91"/>
      <c r="V118" s="91"/>
      <c r="W118" s="91"/>
      <c r="X118" s="95"/>
      <c r="Y118" s="11"/>
      <c r="Z118" s="11"/>
      <c r="AA118" s="11"/>
      <c r="AB118" s="11"/>
      <c r="AC118" s="11"/>
      <c r="AD118" s="11"/>
      <c r="AE118" s="11"/>
      <c r="AF118" s="11"/>
      <c r="AG118" s="11"/>
      <c r="AH118" s="11"/>
      <c r="AI118" s="11"/>
      <c r="AJ118" s="11"/>
      <c r="AK118" s="11"/>
      <c r="AL118" s="11"/>
      <c r="AM118" s="11"/>
      <c r="AN118" s="11"/>
      <c r="AO118" s="11"/>
      <c r="AP118" s="11"/>
      <c r="AQ118" s="11"/>
    </row>
    <row r="119" spans="1:43" ht="18.75" customHeight="1">
      <c r="A119" s="134" t="s">
        <v>57</v>
      </c>
      <c r="B119" s="134"/>
      <c r="C119" s="161" t="s">
        <v>105</v>
      </c>
      <c r="D119" s="206">
        <v>1</v>
      </c>
      <c r="E119" s="206" t="str">
        <f t="shared" si="70"/>
        <v>No.</v>
      </c>
      <c r="F119" s="207">
        <v>184575.72</v>
      </c>
      <c r="G119" s="207">
        <v>4350</v>
      </c>
      <c r="H119" s="208">
        <f t="shared" si="71"/>
        <v>188925.72</v>
      </c>
      <c r="I119" s="208">
        <v>1</v>
      </c>
      <c r="J119" s="208"/>
      <c r="K119" s="208">
        <f t="shared" si="72"/>
        <v>1</v>
      </c>
      <c r="L119" s="208">
        <f t="shared" si="73"/>
        <v>184575.72</v>
      </c>
      <c r="M119" s="208">
        <f t="shared" si="69"/>
        <v>1</v>
      </c>
      <c r="N119" s="208"/>
      <c r="O119" s="208">
        <f t="shared" si="74"/>
        <v>1</v>
      </c>
      <c r="P119" s="208">
        <f t="shared" si="75"/>
        <v>4350</v>
      </c>
      <c r="Q119" s="207">
        <f t="shared" si="76"/>
        <v>188925.72</v>
      </c>
      <c r="R119" s="78"/>
      <c r="S119" s="78"/>
      <c r="T119" s="78"/>
      <c r="U119" s="91"/>
      <c r="V119" s="91"/>
      <c r="W119" s="91"/>
      <c r="X119" s="95"/>
      <c r="Y119" s="11"/>
      <c r="Z119" s="11"/>
      <c r="AA119" s="11"/>
      <c r="AB119" s="11"/>
      <c r="AC119" s="11"/>
      <c r="AD119" s="11"/>
      <c r="AE119" s="11"/>
      <c r="AF119" s="11"/>
      <c r="AG119" s="11"/>
      <c r="AH119" s="11"/>
      <c r="AI119" s="11"/>
      <c r="AJ119" s="11"/>
      <c r="AK119" s="11"/>
      <c r="AL119" s="11"/>
      <c r="AM119" s="11"/>
      <c r="AN119" s="11"/>
      <c r="AO119" s="11"/>
      <c r="AP119" s="11"/>
      <c r="AQ119" s="11"/>
    </row>
    <row r="120" spans="1:43" s="8" customFormat="1" ht="24.75" customHeight="1">
      <c r="A120" s="139"/>
      <c r="B120" s="140"/>
      <c r="C120" s="140" t="s">
        <v>48</v>
      </c>
      <c r="D120" s="209"/>
      <c r="E120" s="210"/>
      <c r="F120" s="209"/>
      <c r="G120" s="209"/>
      <c r="H120" s="211"/>
      <c r="I120" s="211"/>
      <c r="J120" s="211"/>
      <c r="K120" s="211"/>
      <c r="L120" s="211"/>
      <c r="M120" s="211"/>
      <c r="N120" s="211"/>
      <c r="O120" s="211"/>
      <c r="P120" s="211"/>
      <c r="Q120" s="209"/>
      <c r="R120" s="77"/>
      <c r="S120" s="80"/>
      <c r="T120" s="80"/>
      <c r="U120" s="91"/>
      <c r="V120" s="91"/>
      <c r="W120" s="91"/>
      <c r="X120" s="95"/>
      <c r="Y120" s="13"/>
      <c r="Z120" s="13"/>
      <c r="AA120" s="13"/>
      <c r="AB120" s="13"/>
      <c r="AC120" s="13"/>
      <c r="AD120" s="13"/>
      <c r="AE120" s="13"/>
      <c r="AF120" s="13"/>
      <c r="AG120" s="13"/>
      <c r="AH120" s="13"/>
      <c r="AI120" s="13"/>
      <c r="AJ120" s="13"/>
      <c r="AK120" s="13"/>
      <c r="AL120" s="13"/>
      <c r="AM120" s="13"/>
      <c r="AN120" s="13"/>
      <c r="AO120" s="13"/>
      <c r="AP120" s="13"/>
      <c r="AQ120" s="13"/>
    </row>
    <row r="121" spans="1:43" s="8" customFormat="1" ht="43.5" customHeight="1">
      <c r="A121" s="134"/>
      <c r="B121" s="134"/>
      <c r="C121" s="162" t="s">
        <v>53</v>
      </c>
      <c r="D121" s="206"/>
      <c r="E121" s="206"/>
      <c r="F121" s="206"/>
      <c r="G121" s="206"/>
      <c r="H121" s="237"/>
      <c r="I121" s="237"/>
      <c r="J121" s="237"/>
      <c r="K121" s="237"/>
      <c r="L121" s="237"/>
      <c r="M121" s="237"/>
      <c r="N121" s="237"/>
      <c r="O121" s="237"/>
      <c r="P121" s="237"/>
      <c r="Q121" s="206"/>
      <c r="R121" s="13"/>
      <c r="S121" s="80"/>
      <c r="T121" s="80"/>
      <c r="U121" s="91"/>
      <c r="V121" s="91"/>
      <c r="W121" s="91"/>
      <c r="X121" s="95"/>
      <c r="Y121" s="13"/>
      <c r="Z121" s="13"/>
      <c r="AA121" s="13"/>
      <c r="AB121" s="13"/>
      <c r="AC121" s="13"/>
      <c r="AD121" s="13"/>
      <c r="AE121" s="13"/>
      <c r="AF121" s="13"/>
      <c r="AG121" s="13"/>
      <c r="AH121" s="13"/>
      <c r="AI121" s="13"/>
      <c r="AJ121" s="13"/>
      <c r="AK121" s="13"/>
      <c r="AL121" s="13"/>
      <c r="AM121" s="13"/>
      <c r="AN121" s="13"/>
      <c r="AO121" s="13"/>
      <c r="AP121" s="13"/>
      <c r="AQ121" s="13"/>
    </row>
    <row r="122" spans="1:43" s="8" customFormat="1" ht="17.25" customHeight="1">
      <c r="A122" s="134" t="s">
        <v>36</v>
      </c>
      <c r="B122" s="134"/>
      <c r="C122" s="146" t="s">
        <v>111</v>
      </c>
      <c r="D122" s="238">
        <v>11.138164000000002</v>
      </c>
      <c r="E122" s="206" t="s">
        <v>106</v>
      </c>
      <c r="F122" s="207">
        <v>736.02</v>
      </c>
      <c r="G122" s="207">
        <v>87</v>
      </c>
      <c r="H122" s="208">
        <f t="shared" ref="H122:H123" si="77">SUM(G122+F122)*D122</f>
        <v>9166.9317352800008</v>
      </c>
      <c r="I122" s="228">
        <v>0</v>
      </c>
      <c r="J122" s="228"/>
      <c r="K122" s="208">
        <f t="shared" ref="K122:K138" si="78">J122+I122</f>
        <v>0</v>
      </c>
      <c r="L122" s="208">
        <f t="shared" ref="L122:L138" si="79">K122*F122</f>
        <v>0</v>
      </c>
      <c r="M122" s="228">
        <f t="shared" ref="M122:M138" si="80">I122</f>
        <v>0</v>
      </c>
      <c r="N122" s="228"/>
      <c r="O122" s="208">
        <f t="shared" ref="O122:O138" si="81">N122+M122</f>
        <v>0</v>
      </c>
      <c r="P122" s="208">
        <f t="shared" ref="P122:P138" si="82">O122*G122</f>
        <v>0</v>
      </c>
      <c r="Q122" s="207">
        <f t="shared" ref="Q122:Q138" si="83">P122+L122</f>
        <v>0</v>
      </c>
      <c r="R122" s="13"/>
      <c r="S122" s="80"/>
      <c r="T122" s="80"/>
      <c r="U122" s="91"/>
      <c r="V122" s="91"/>
      <c r="W122" s="91"/>
      <c r="X122" s="95"/>
      <c r="Y122" s="13"/>
      <c r="Z122" s="13"/>
      <c r="AA122" s="13"/>
      <c r="AB122" s="13"/>
      <c r="AC122" s="13"/>
      <c r="AD122" s="13"/>
      <c r="AE122" s="13"/>
      <c r="AF122" s="13"/>
      <c r="AG122" s="13"/>
      <c r="AH122" s="13"/>
      <c r="AI122" s="13"/>
      <c r="AJ122" s="13"/>
      <c r="AK122" s="13"/>
      <c r="AL122" s="13"/>
      <c r="AM122" s="13"/>
      <c r="AN122" s="13"/>
      <c r="AO122" s="13"/>
      <c r="AP122" s="13"/>
      <c r="AQ122" s="13"/>
    </row>
    <row r="123" spans="1:43" s="8" customFormat="1" ht="17.25" customHeight="1">
      <c r="A123" s="134" t="s">
        <v>29</v>
      </c>
      <c r="B123" s="134"/>
      <c r="C123" s="146" t="s">
        <v>112</v>
      </c>
      <c r="D123" s="238">
        <v>15.987414999999999</v>
      </c>
      <c r="E123" s="206" t="s">
        <v>106</v>
      </c>
      <c r="F123" s="207">
        <v>987.45</v>
      </c>
      <c r="G123" s="207">
        <v>156.6</v>
      </c>
      <c r="H123" s="208">
        <f t="shared" si="77"/>
        <v>18290.402130749997</v>
      </c>
      <c r="I123" s="228">
        <v>0</v>
      </c>
      <c r="J123" s="228">
        <v>50</v>
      </c>
      <c r="K123" s="208">
        <f t="shared" si="78"/>
        <v>50</v>
      </c>
      <c r="L123" s="208">
        <f t="shared" si="79"/>
        <v>49372.5</v>
      </c>
      <c r="M123" s="228">
        <f t="shared" si="80"/>
        <v>0</v>
      </c>
      <c r="N123" s="228">
        <v>50</v>
      </c>
      <c r="O123" s="208">
        <f t="shared" si="81"/>
        <v>50</v>
      </c>
      <c r="P123" s="208">
        <f t="shared" si="82"/>
        <v>7830</v>
      </c>
      <c r="Q123" s="207">
        <f t="shared" si="83"/>
        <v>57202.5</v>
      </c>
      <c r="R123" s="13"/>
      <c r="S123" s="80"/>
      <c r="T123" s="80"/>
      <c r="U123" s="91"/>
      <c r="V123" s="91"/>
      <c r="W123" s="91"/>
      <c r="X123" s="95"/>
      <c r="Y123" s="13"/>
      <c r="Z123" s="13"/>
      <c r="AA123" s="13"/>
      <c r="AB123" s="13"/>
      <c r="AC123" s="13"/>
      <c r="AD123" s="13"/>
      <c r="AE123" s="13"/>
      <c r="AF123" s="13"/>
      <c r="AG123" s="13"/>
      <c r="AH123" s="13"/>
      <c r="AI123" s="13"/>
      <c r="AJ123" s="13"/>
      <c r="AK123" s="13"/>
      <c r="AL123" s="13"/>
      <c r="AM123" s="13"/>
      <c r="AN123" s="13"/>
      <c r="AO123" s="13"/>
      <c r="AP123" s="13"/>
      <c r="AQ123" s="13"/>
    </row>
    <row r="124" spans="1:43" s="8" customFormat="1" ht="54.75" customHeight="1">
      <c r="A124" s="134"/>
      <c r="B124" s="134"/>
      <c r="C124" s="162" t="s">
        <v>223</v>
      </c>
      <c r="D124" s="206"/>
      <c r="E124" s="206"/>
      <c r="F124" s="206"/>
      <c r="G124" s="206"/>
      <c r="H124" s="237"/>
      <c r="I124" s="237"/>
      <c r="J124" s="237"/>
      <c r="K124" s="208">
        <f t="shared" si="78"/>
        <v>0</v>
      </c>
      <c r="L124" s="208">
        <f t="shared" si="79"/>
        <v>0</v>
      </c>
      <c r="M124" s="208">
        <f t="shared" si="80"/>
        <v>0</v>
      </c>
      <c r="N124" s="208"/>
      <c r="O124" s="208">
        <f t="shared" si="81"/>
        <v>0</v>
      </c>
      <c r="P124" s="208">
        <f t="shared" si="82"/>
        <v>0</v>
      </c>
      <c r="Q124" s="207">
        <f t="shared" si="83"/>
        <v>0</v>
      </c>
      <c r="R124" s="13"/>
      <c r="S124" s="80"/>
      <c r="T124" s="80"/>
      <c r="U124" s="91"/>
      <c r="V124" s="91"/>
      <c r="W124" s="91"/>
      <c r="X124" s="95"/>
      <c r="Y124" s="13"/>
      <c r="Z124" s="13"/>
      <c r="AA124" s="13"/>
      <c r="AB124" s="13"/>
      <c r="AC124" s="13"/>
      <c r="AD124" s="13"/>
      <c r="AE124" s="13"/>
      <c r="AF124" s="13"/>
      <c r="AG124" s="13"/>
      <c r="AH124" s="13"/>
      <c r="AI124" s="13"/>
      <c r="AJ124" s="13"/>
      <c r="AK124" s="13"/>
      <c r="AL124" s="13"/>
      <c r="AM124" s="13"/>
      <c r="AN124" s="13"/>
      <c r="AO124" s="13"/>
      <c r="AP124" s="13"/>
      <c r="AQ124" s="13"/>
    </row>
    <row r="125" spans="1:43" s="8" customFormat="1" ht="17.25" customHeight="1">
      <c r="A125" s="134" t="s">
        <v>5</v>
      </c>
      <c r="B125" s="134"/>
      <c r="C125" s="146" t="s">
        <v>111</v>
      </c>
      <c r="D125" s="238">
        <v>39.493070000000003</v>
      </c>
      <c r="E125" s="206" t="s">
        <v>106</v>
      </c>
      <c r="F125" s="207">
        <v>1731.3</v>
      </c>
      <c r="G125" s="207">
        <v>191.4</v>
      </c>
      <c r="H125" s="208">
        <f>SUM(G125+F125)*D125</f>
        <v>75933.325689000005</v>
      </c>
      <c r="I125" s="208">
        <v>0</v>
      </c>
      <c r="J125" s="208">
        <v>50</v>
      </c>
      <c r="K125" s="208">
        <f t="shared" si="78"/>
        <v>50</v>
      </c>
      <c r="L125" s="208">
        <f t="shared" si="79"/>
        <v>86565</v>
      </c>
      <c r="M125" s="208">
        <f t="shared" si="80"/>
        <v>0</v>
      </c>
      <c r="N125" s="208">
        <v>50</v>
      </c>
      <c r="O125" s="208">
        <f t="shared" si="81"/>
        <v>50</v>
      </c>
      <c r="P125" s="208">
        <f t="shared" si="82"/>
        <v>9570</v>
      </c>
      <c r="Q125" s="207">
        <f t="shared" si="83"/>
        <v>96135</v>
      </c>
      <c r="R125" s="13"/>
      <c r="S125" s="80"/>
      <c r="T125" s="80"/>
      <c r="U125" s="91"/>
      <c r="V125" s="91"/>
      <c r="W125" s="91"/>
      <c r="X125" s="95"/>
      <c r="Y125" s="13"/>
      <c r="Z125" s="13"/>
      <c r="AA125" s="13"/>
      <c r="AB125" s="13"/>
      <c r="AC125" s="13"/>
      <c r="AD125" s="13"/>
      <c r="AE125" s="13"/>
      <c r="AF125" s="13"/>
      <c r="AG125" s="13"/>
      <c r="AH125" s="13"/>
      <c r="AI125" s="13"/>
      <c r="AJ125" s="13"/>
      <c r="AK125" s="13"/>
      <c r="AL125" s="13"/>
      <c r="AM125" s="13"/>
      <c r="AN125" s="13"/>
      <c r="AO125" s="13"/>
      <c r="AP125" s="13"/>
      <c r="AQ125" s="13"/>
    </row>
    <row r="126" spans="1:43" s="8" customFormat="1" ht="67.5" customHeight="1">
      <c r="A126" s="134"/>
      <c r="B126" s="134"/>
      <c r="C126" s="162" t="s">
        <v>140</v>
      </c>
      <c r="D126" s="205"/>
      <c r="E126" s="206"/>
      <c r="F126" s="206"/>
      <c r="G126" s="206"/>
      <c r="H126" s="237"/>
      <c r="I126" s="237"/>
      <c r="J126" s="237"/>
      <c r="K126" s="208">
        <f t="shared" si="78"/>
        <v>0</v>
      </c>
      <c r="L126" s="208">
        <f t="shared" si="79"/>
        <v>0</v>
      </c>
      <c r="M126" s="208">
        <f t="shared" si="80"/>
        <v>0</v>
      </c>
      <c r="N126" s="208"/>
      <c r="O126" s="208">
        <f t="shared" si="81"/>
        <v>0</v>
      </c>
      <c r="P126" s="208">
        <f t="shared" si="82"/>
        <v>0</v>
      </c>
      <c r="Q126" s="207">
        <f t="shared" si="83"/>
        <v>0</v>
      </c>
      <c r="R126" s="13"/>
      <c r="S126" s="80"/>
      <c r="T126" s="80"/>
      <c r="U126" s="91"/>
      <c r="V126" s="91"/>
      <c r="W126" s="91"/>
      <c r="X126" s="95"/>
      <c r="Y126" s="13"/>
      <c r="Z126" s="13"/>
      <c r="AA126" s="13"/>
      <c r="AB126" s="13"/>
      <c r="AC126" s="13"/>
      <c r="AD126" s="13"/>
      <c r="AE126" s="13"/>
      <c r="AF126" s="13"/>
      <c r="AG126" s="13"/>
      <c r="AH126" s="13"/>
      <c r="AI126" s="13"/>
      <c r="AJ126" s="13"/>
      <c r="AK126" s="13"/>
      <c r="AL126" s="13"/>
      <c r="AM126" s="13"/>
      <c r="AN126" s="13"/>
      <c r="AO126" s="13"/>
      <c r="AP126" s="13"/>
      <c r="AQ126" s="13"/>
    </row>
    <row r="127" spans="1:43" s="8" customFormat="1" ht="17.25" customHeight="1">
      <c r="A127" s="134" t="s">
        <v>9</v>
      </c>
      <c r="B127" s="134"/>
      <c r="C127" s="146" t="s">
        <v>111</v>
      </c>
      <c r="D127" s="238">
        <v>48</v>
      </c>
      <c r="E127" s="206" t="s">
        <v>106</v>
      </c>
      <c r="F127" s="207">
        <v>1461.6</v>
      </c>
      <c r="G127" s="207">
        <v>191.4</v>
      </c>
      <c r="H127" s="208">
        <f t="shared" ref="H127:H128" si="84">SUM(G127+F127)*D127</f>
        <v>79344</v>
      </c>
      <c r="I127" s="228">
        <v>70.900000000000006</v>
      </c>
      <c r="J127" s="228"/>
      <c r="K127" s="364">
        <f t="shared" si="78"/>
        <v>70.900000000000006</v>
      </c>
      <c r="L127" s="208">
        <f t="shared" si="79"/>
        <v>103627.44</v>
      </c>
      <c r="M127" s="228">
        <f t="shared" si="80"/>
        <v>70.900000000000006</v>
      </c>
      <c r="N127" s="228"/>
      <c r="O127" s="364">
        <f t="shared" si="81"/>
        <v>70.900000000000006</v>
      </c>
      <c r="P127" s="208">
        <f t="shared" si="82"/>
        <v>13570.260000000002</v>
      </c>
      <c r="Q127" s="207">
        <f t="shared" si="83"/>
        <v>117197.70000000001</v>
      </c>
      <c r="R127" s="13"/>
      <c r="S127" s="80"/>
      <c r="T127" s="80"/>
      <c r="U127" s="91"/>
      <c r="V127" s="91"/>
      <c r="W127" s="91"/>
      <c r="X127" s="95"/>
      <c r="Y127" s="13"/>
      <c r="Z127" s="13"/>
      <c r="AA127" s="13"/>
      <c r="AB127" s="13"/>
      <c r="AC127" s="13"/>
      <c r="AD127" s="13"/>
      <c r="AE127" s="13"/>
      <c r="AF127" s="13"/>
      <c r="AG127" s="13"/>
      <c r="AH127" s="13"/>
      <c r="AI127" s="13"/>
      <c r="AJ127" s="13"/>
      <c r="AK127" s="13"/>
      <c r="AL127" s="13"/>
      <c r="AM127" s="13"/>
      <c r="AN127" s="13"/>
      <c r="AO127" s="13"/>
      <c r="AP127" s="13"/>
      <c r="AQ127" s="13"/>
    </row>
    <row r="128" spans="1:43" s="8" customFormat="1" ht="17.25" customHeight="1">
      <c r="A128" s="134" t="s">
        <v>21</v>
      </c>
      <c r="B128" s="134"/>
      <c r="C128" s="146" t="s">
        <v>112</v>
      </c>
      <c r="D128" s="238">
        <v>25</v>
      </c>
      <c r="E128" s="206" t="s">
        <v>106</v>
      </c>
      <c r="F128" s="207">
        <v>1722.6</v>
      </c>
      <c r="G128" s="207">
        <v>243.6</v>
      </c>
      <c r="H128" s="208">
        <f t="shared" si="84"/>
        <v>49154.999999999993</v>
      </c>
      <c r="I128" s="228">
        <v>25</v>
      </c>
      <c r="J128" s="228">
        <v>20</v>
      </c>
      <c r="K128" s="364">
        <f t="shared" si="78"/>
        <v>45</v>
      </c>
      <c r="L128" s="208">
        <f t="shared" si="79"/>
        <v>77517</v>
      </c>
      <c r="M128" s="228">
        <f t="shared" si="80"/>
        <v>25</v>
      </c>
      <c r="N128" s="228">
        <v>20</v>
      </c>
      <c r="O128" s="364">
        <f t="shared" si="81"/>
        <v>45</v>
      </c>
      <c r="P128" s="208">
        <f t="shared" si="82"/>
        <v>10962</v>
      </c>
      <c r="Q128" s="207">
        <f t="shared" si="83"/>
        <v>88479</v>
      </c>
      <c r="R128" s="13"/>
      <c r="S128" s="80"/>
      <c r="T128" s="80"/>
      <c r="U128" s="91"/>
      <c r="V128" s="91"/>
      <c r="W128" s="91"/>
      <c r="X128" s="95"/>
      <c r="Y128" s="13"/>
      <c r="Z128" s="13"/>
      <c r="AA128" s="13"/>
      <c r="AB128" s="13"/>
      <c r="AC128" s="13"/>
      <c r="AD128" s="13"/>
      <c r="AE128" s="13"/>
      <c r="AF128" s="13"/>
      <c r="AG128" s="13"/>
      <c r="AH128" s="13"/>
      <c r="AI128" s="13"/>
      <c r="AJ128" s="13"/>
      <c r="AK128" s="13"/>
      <c r="AL128" s="13"/>
      <c r="AM128" s="13"/>
      <c r="AN128" s="13"/>
      <c r="AO128" s="13"/>
      <c r="AP128" s="13"/>
      <c r="AQ128" s="13"/>
    </row>
    <row r="129" spans="1:43" s="22" customFormat="1" ht="42.75" customHeight="1">
      <c r="A129" s="144"/>
      <c r="B129" s="144" t="s">
        <v>136</v>
      </c>
      <c r="C129" s="163" t="s">
        <v>137</v>
      </c>
      <c r="D129" s="205"/>
      <c r="E129" s="206"/>
      <c r="F129" s="239"/>
      <c r="G129" s="240"/>
      <c r="H129" s="241"/>
      <c r="I129" s="241"/>
      <c r="J129" s="241"/>
      <c r="K129" s="364">
        <f t="shared" si="78"/>
        <v>0</v>
      </c>
      <c r="L129" s="208">
        <f t="shared" si="79"/>
        <v>0</v>
      </c>
      <c r="M129" s="208">
        <f t="shared" si="80"/>
        <v>0</v>
      </c>
      <c r="N129" s="208"/>
      <c r="O129" s="364">
        <f t="shared" si="81"/>
        <v>0</v>
      </c>
      <c r="P129" s="208">
        <f t="shared" si="82"/>
        <v>0</v>
      </c>
      <c r="Q129" s="207">
        <f t="shared" si="83"/>
        <v>0</v>
      </c>
      <c r="R129" s="7"/>
      <c r="S129" s="88"/>
      <c r="T129" s="89"/>
      <c r="U129" s="91"/>
      <c r="V129" s="91"/>
      <c r="W129" s="91"/>
      <c r="X129" s="95"/>
    </row>
    <row r="130" spans="1:43" s="22" customFormat="1" ht="17.25" customHeight="1">
      <c r="A130" s="144"/>
      <c r="B130" s="144"/>
      <c r="C130" s="164" t="s">
        <v>138</v>
      </c>
      <c r="D130" s="242"/>
      <c r="E130" s="206"/>
      <c r="F130" s="239"/>
      <c r="G130" s="240"/>
      <c r="H130" s="241"/>
      <c r="I130" s="241"/>
      <c r="J130" s="241"/>
      <c r="K130" s="364">
        <f t="shared" si="78"/>
        <v>0</v>
      </c>
      <c r="L130" s="208">
        <f t="shared" si="79"/>
        <v>0</v>
      </c>
      <c r="M130" s="208">
        <f t="shared" si="80"/>
        <v>0</v>
      </c>
      <c r="N130" s="208"/>
      <c r="O130" s="364">
        <f t="shared" si="81"/>
        <v>0</v>
      </c>
      <c r="P130" s="208">
        <f t="shared" si="82"/>
        <v>0</v>
      </c>
      <c r="Q130" s="207">
        <f t="shared" si="83"/>
        <v>0</v>
      </c>
      <c r="R130" s="7"/>
      <c r="S130" s="88"/>
      <c r="T130" s="89"/>
      <c r="U130" s="91"/>
      <c r="V130" s="91"/>
      <c r="W130" s="91"/>
      <c r="X130" s="95"/>
    </row>
    <row r="131" spans="1:43" s="22" customFormat="1" ht="17.25" customHeight="1">
      <c r="A131" s="144" t="s">
        <v>23</v>
      </c>
      <c r="B131" s="144"/>
      <c r="C131" s="146" t="s">
        <v>111</v>
      </c>
      <c r="D131" s="238">
        <v>48</v>
      </c>
      <c r="E131" s="206" t="s">
        <v>106</v>
      </c>
      <c r="F131" s="207">
        <v>861.3</v>
      </c>
      <c r="G131" s="207">
        <v>243.6</v>
      </c>
      <c r="H131" s="208">
        <f t="shared" ref="H131:H138" si="85">SUM(G131+F131)*D131</f>
        <v>53035.199999999997</v>
      </c>
      <c r="I131" s="228">
        <v>70.900000000000006</v>
      </c>
      <c r="J131" s="228">
        <v>50</v>
      </c>
      <c r="K131" s="364">
        <f t="shared" si="78"/>
        <v>120.9</v>
      </c>
      <c r="L131" s="208">
        <f t="shared" si="79"/>
        <v>104131.17</v>
      </c>
      <c r="M131" s="228">
        <f t="shared" si="80"/>
        <v>70.900000000000006</v>
      </c>
      <c r="N131" s="228">
        <v>50</v>
      </c>
      <c r="O131" s="364">
        <f t="shared" si="81"/>
        <v>120.9</v>
      </c>
      <c r="P131" s="208">
        <f t="shared" si="82"/>
        <v>29451.24</v>
      </c>
      <c r="Q131" s="207">
        <f t="shared" si="83"/>
        <v>133582.41</v>
      </c>
      <c r="R131" s="7"/>
      <c r="S131" s="88"/>
      <c r="T131" s="89"/>
      <c r="U131" s="91"/>
      <c r="V131" s="91"/>
      <c r="W131" s="91"/>
      <c r="X131" s="95"/>
    </row>
    <row r="132" spans="1:43" s="22" customFormat="1" ht="17.25" customHeight="1">
      <c r="A132" s="144" t="s">
        <v>26</v>
      </c>
      <c r="B132" s="144"/>
      <c r="C132" s="146" t="s">
        <v>112</v>
      </c>
      <c r="D132" s="238">
        <v>25</v>
      </c>
      <c r="E132" s="206" t="s">
        <v>106</v>
      </c>
      <c r="F132" s="207">
        <v>1000.5</v>
      </c>
      <c r="G132" s="207">
        <v>243.6</v>
      </c>
      <c r="H132" s="208">
        <f t="shared" si="85"/>
        <v>31102.499999999996</v>
      </c>
      <c r="I132" s="228">
        <v>18</v>
      </c>
      <c r="J132" s="228">
        <v>20</v>
      </c>
      <c r="K132" s="364">
        <f t="shared" si="78"/>
        <v>38</v>
      </c>
      <c r="L132" s="208">
        <f t="shared" si="79"/>
        <v>38019</v>
      </c>
      <c r="M132" s="228">
        <f t="shared" si="80"/>
        <v>18</v>
      </c>
      <c r="N132" s="228">
        <v>20</v>
      </c>
      <c r="O132" s="364">
        <f t="shared" si="81"/>
        <v>38</v>
      </c>
      <c r="P132" s="208">
        <f t="shared" si="82"/>
        <v>9256.7999999999993</v>
      </c>
      <c r="Q132" s="207">
        <f t="shared" si="83"/>
        <v>47275.8</v>
      </c>
      <c r="R132" s="7"/>
      <c r="S132" s="88"/>
      <c r="T132" s="89"/>
      <c r="U132" s="91"/>
      <c r="V132" s="91"/>
      <c r="W132" s="91"/>
      <c r="X132" s="95"/>
    </row>
    <row r="133" spans="1:43" ht="17.25" customHeight="1">
      <c r="A133" s="134"/>
      <c r="B133" s="134"/>
      <c r="C133" s="162" t="s">
        <v>49</v>
      </c>
      <c r="D133" s="206"/>
      <c r="E133" s="206"/>
      <c r="F133" s="203"/>
      <c r="G133" s="203"/>
      <c r="H133" s="208">
        <f t="shared" si="85"/>
        <v>0</v>
      </c>
      <c r="I133" s="208"/>
      <c r="J133" s="208"/>
      <c r="K133" s="208">
        <f t="shared" si="78"/>
        <v>0</v>
      </c>
      <c r="L133" s="208">
        <f t="shared" si="79"/>
        <v>0</v>
      </c>
      <c r="M133" s="208">
        <f t="shared" si="80"/>
        <v>0</v>
      </c>
      <c r="N133" s="208"/>
      <c r="O133" s="208">
        <f t="shared" si="81"/>
        <v>0</v>
      </c>
      <c r="P133" s="208">
        <f t="shared" si="82"/>
        <v>0</v>
      </c>
      <c r="Q133" s="207">
        <f t="shared" si="83"/>
        <v>0</v>
      </c>
      <c r="R133" s="11"/>
      <c r="S133" s="78"/>
      <c r="T133" s="78"/>
      <c r="U133" s="91"/>
      <c r="V133" s="91"/>
      <c r="W133" s="91"/>
      <c r="X133" s="95"/>
      <c r="Y133" s="11"/>
      <c r="Z133" s="11"/>
      <c r="AA133" s="11"/>
      <c r="AB133" s="11"/>
      <c r="AC133" s="11"/>
      <c r="AD133" s="11"/>
      <c r="AE133" s="11"/>
      <c r="AF133" s="11"/>
      <c r="AG133" s="11"/>
      <c r="AH133" s="11"/>
      <c r="AI133" s="11"/>
      <c r="AJ133" s="11"/>
      <c r="AK133" s="11"/>
      <c r="AL133" s="11"/>
      <c r="AM133" s="11"/>
      <c r="AN133" s="11"/>
      <c r="AO133" s="11"/>
      <c r="AP133" s="11"/>
      <c r="AQ133" s="11"/>
    </row>
    <row r="134" spans="1:43" ht="17.25" customHeight="1">
      <c r="A134" s="134" t="s">
        <v>27</v>
      </c>
      <c r="B134" s="134"/>
      <c r="C134" s="146" t="s">
        <v>119</v>
      </c>
      <c r="D134" s="238">
        <v>2</v>
      </c>
      <c r="E134" s="206" t="str">
        <f t="shared" ref="E134:E138" si="86">IF(D134&gt;1,"Nos.","No.")</f>
        <v>Nos.</v>
      </c>
      <c r="F134" s="207">
        <v>6525</v>
      </c>
      <c r="G134" s="207">
        <v>1305</v>
      </c>
      <c r="H134" s="208">
        <f t="shared" si="85"/>
        <v>15660</v>
      </c>
      <c r="I134" s="208">
        <v>0</v>
      </c>
      <c r="J134" s="208">
        <v>2</v>
      </c>
      <c r="K134" s="208">
        <f t="shared" si="78"/>
        <v>2</v>
      </c>
      <c r="L134" s="208">
        <f t="shared" si="79"/>
        <v>13050</v>
      </c>
      <c r="M134" s="208">
        <f t="shared" si="80"/>
        <v>0</v>
      </c>
      <c r="N134" s="208">
        <v>2</v>
      </c>
      <c r="O134" s="208">
        <f t="shared" si="81"/>
        <v>2</v>
      </c>
      <c r="P134" s="208">
        <f t="shared" si="82"/>
        <v>2610</v>
      </c>
      <c r="Q134" s="207">
        <f t="shared" si="83"/>
        <v>15660</v>
      </c>
      <c r="R134" s="11"/>
      <c r="S134" s="78"/>
      <c r="T134" s="78"/>
      <c r="U134" s="91"/>
      <c r="V134" s="91"/>
      <c r="W134" s="91"/>
      <c r="X134" s="95"/>
      <c r="Y134" s="11"/>
      <c r="Z134" s="11"/>
      <c r="AA134" s="11"/>
      <c r="AB134" s="11"/>
      <c r="AC134" s="11"/>
      <c r="AD134" s="11"/>
      <c r="AE134" s="11"/>
      <c r="AF134" s="11"/>
      <c r="AG134" s="11"/>
      <c r="AH134" s="11"/>
      <c r="AI134" s="11"/>
      <c r="AJ134" s="11"/>
      <c r="AK134" s="11"/>
      <c r="AL134" s="11"/>
      <c r="AM134" s="11"/>
      <c r="AN134" s="11"/>
      <c r="AO134" s="11"/>
      <c r="AP134" s="11"/>
      <c r="AQ134" s="11"/>
    </row>
    <row r="135" spans="1:43" ht="17.25" customHeight="1">
      <c r="A135" s="134" t="s">
        <v>37</v>
      </c>
      <c r="B135" s="134"/>
      <c r="C135" s="146" t="s">
        <v>120</v>
      </c>
      <c r="D135" s="238">
        <v>1</v>
      </c>
      <c r="E135" s="206" t="str">
        <f t="shared" si="86"/>
        <v>No.</v>
      </c>
      <c r="F135" s="207">
        <v>6525</v>
      </c>
      <c r="G135" s="207">
        <v>1305</v>
      </c>
      <c r="H135" s="208">
        <f t="shared" si="85"/>
        <v>7830</v>
      </c>
      <c r="I135" s="208">
        <v>0</v>
      </c>
      <c r="J135" s="208">
        <v>2</v>
      </c>
      <c r="K135" s="208">
        <f t="shared" si="78"/>
        <v>2</v>
      </c>
      <c r="L135" s="208">
        <f t="shared" si="79"/>
        <v>13050</v>
      </c>
      <c r="M135" s="208">
        <f t="shared" si="80"/>
        <v>0</v>
      </c>
      <c r="N135" s="208">
        <v>2</v>
      </c>
      <c r="O135" s="208">
        <f t="shared" si="81"/>
        <v>2</v>
      </c>
      <c r="P135" s="208">
        <f t="shared" si="82"/>
        <v>2610</v>
      </c>
      <c r="Q135" s="207">
        <f t="shared" si="83"/>
        <v>15660</v>
      </c>
      <c r="R135" s="11"/>
      <c r="S135" s="78"/>
      <c r="T135" s="78"/>
      <c r="U135" s="91"/>
      <c r="V135" s="91"/>
      <c r="W135" s="91"/>
      <c r="X135" s="95"/>
      <c r="Y135" s="11"/>
      <c r="Z135" s="11"/>
      <c r="AA135" s="11"/>
      <c r="AB135" s="11"/>
      <c r="AC135" s="11"/>
      <c r="AD135" s="11"/>
      <c r="AE135" s="11"/>
      <c r="AF135" s="11"/>
      <c r="AG135" s="11"/>
      <c r="AH135" s="11"/>
      <c r="AI135" s="11"/>
      <c r="AJ135" s="11"/>
      <c r="AK135" s="11"/>
      <c r="AL135" s="11"/>
      <c r="AM135" s="11"/>
      <c r="AN135" s="11"/>
      <c r="AO135" s="11"/>
      <c r="AP135" s="11"/>
      <c r="AQ135" s="11"/>
    </row>
    <row r="136" spans="1:43" ht="17.25" customHeight="1">
      <c r="A136" s="134" t="s">
        <v>38</v>
      </c>
      <c r="B136" s="134"/>
      <c r="C136" s="146" t="s">
        <v>68</v>
      </c>
      <c r="D136" s="238">
        <v>1</v>
      </c>
      <c r="E136" s="206" t="str">
        <f t="shared" si="86"/>
        <v>No.</v>
      </c>
      <c r="F136" s="207">
        <v>6525</v>
      </c>
      <c r="G136" s="207">
        <v>1305</v>
      </c>
      <c r="H136" s="208">
        <f t="shared" si="85"/>
        <v>7830</v>
      </c>
      <c r="I136" s="208">
        <v>0</v>
      </c>
      <c r="J136" s="208">
        <v>2</v>
      </c>
      <c r="K136" s="208">
        <f t="shared" si="78"/>
        <v>2</v>
      </c>
      <c r="L136" s="208">
        <f t="shared" si="79"/>
        <v>13050</v>
      </c>
      <c r="M136" s="208">
        <f t="shared" si="80"/>
        <v>0</v>
      </c>
      <c r="N136" s="208">
        <v>2</v>
      </c>
      <c r="O136" s="208">
        <f t="shared" si="81"/>
        <v>2</v>
      </c>
      <c r="P136" s="208">
        <f t="shared" si="82"/>
        <v>2610</v>
      </c>
      <c r="Q136" s="207">
        <f t="shared" si="83"/>
        <v>15660</v>
      </c>
      <c r="R136" s="11"/>
      <c r="S136" s="78"/>
      <c r="T136" s="78"/>
      <c r="U136" s="91"/>
      <c r="V136" s="91"/>
      <c r="W136" s="91"/>
      <c r="X136" s="95"/>
      <c r="Y136" s="11"/>
      <c r="Z136" s="11"/>
      <c r="AA136" s="11"/>
      <c r="AB136" s="11"/>
      <c r="AC136" s="11"/>
      <c r="AD136" s="11"/>
      <c r="AE136" s="11"/>
      <c r="AF136" s="11"/>
      <c r="AG136" s="11"/>
      <c r="AH136" s="11"/>
      <c r="AI136" s="11"/>
      <c r="AJ136" s="11"/>
      <c r="AK136" s="11"/>
      <c r="AL136" s="11"/>
      <c r="AM136" s="11"/>
      <c r="AN136" s="11"/>
      <c r="AO136" s="11"/>
      <c r="AP136" s="11"/>
      <c r="AQ136" s="11"/>
    </row>
    <row r="137" spans="1:43" ht="17.25" customHeight="1">
      <c r="A137" s="134" t="s">
        <v>39</v>
      </c>
      <c r="B137" s="134"/>
      <c r="C137" s="146" t="s">
        <v>121</v>
      </c>
      <c r="D137" s="238">
        <v>3</v>
      </c>
      <c r="E137" s="206" t="str">
        <f t="shared" ref="E137" si="87">IF(D137&gt;1,"Nos.","No.")</f>
        <v>Nos.</v>
      </c>
      <c r="F137" s="207">
        <v>6525</v>
      </c>
      <c r="G137" s="207">
        <v>1305</v>
      </c>
      <c r="H137" s="208">
        <f t="shared" si="85"/>
        <v>23490</v>
      </c>
      <c r="I137" s="208">
        <v>0</v>
      </c>
      <c r="J137" s="208"/>
      <c r="K137" s="208">
        <f t="shared" si="78"/>
        <v>0</v>
      </c>
      <c r="L137" s="208">
        <f t="shared" si="79"/>
        <v>0</v>
      </c>
      <c r="M137" s="208">
        <f t="shared" si="80"/>
        <v>0</v>
      </c>
      <c r="N137" s="208"/>
      <c r="O137" s="208">
        <f t="shared" si="81"/>
        <v>0</v>
      </c>
      <c r="P137" s="208">
        <f t="shared" si="82"/>
        <v>0</v>
      </c>
      <c r="Q137" s="207">
        <f t="shared" si="83"/>
        <v>0</v>
      </c>
      <c r="R137" s="11"/>
      <c r="S137" s="78"/>
      <c r="T137" s="78"/>
      <c r="U137" s="91"/>
      <c r="V137" s="91"/>
      <c r="W137" s="91"/>
      <c r="X137" s="95"/>
      <c r="Y137" s="11"/>
      <c r="Z137" s="11"/>
      <c r="AA137" s="11"/>
      <c r="AB137" s="11"/>
      <c r="AC137" s="11"/>
      <c r="AD137" s="11"/>
      <c r="AE137" s="11"/>
      <c r="AF137" s="11"/>
      <c r="AG137" s="11"/>
      <c r="AH137" s="11"/>
      <c r="AI137" s="11"/>
      <c r="AJ137" s="11"/>
      <c r="AK137" s="11"/>
      <c r="AL137" s="11"/>
      <c r="AM137" s="11"/>
      <c r="AN137" s="11"/>
      <c r="AO137" s="11"/>
      <c r="AP137" s="11"/>
      <c r="AQ137" s="11"/>
    </row>
    <row r="138" spans="1:43" ht="17.25" customHeight="1">
      <c r="A138" s="134" t="s">
        <v>142</v>
      </c>
      <c r="B138" s="134"/>
      <c r="C138" s="146" t="s">
        <v>65</v>
      </c>
      <c r="D138" s="238">
        <v>2</v>
      </c>
      <c r="E138" s="206" t="str">
        <f t="shared" si="86"/>
        <v>Nos.</v>
      </c>
      <c r="F138" s="207">
        <v>6525</v>
      </c>
      <c r="G138" s="207">
        <v>1305</v>
      </c>
      <c r="H138" s="208">
        <f t="shared" si="85"/>
        <v>15660</v>
      </c>
      <c r="I138" s="208">
        <v>0</v>
      </c>
      <c r="J138" s="208"/>
      <c r="K138" s="208">
        <f t="shared" si="78"/>
        <v>0</v>
      </c>
      <c r="L138" s="208">
        <f t="shared" si="79"/>
        <v>0</v>
      </c>
      <c r="M138" s="208">
        <f t="shared" si="80"/>
        <v>0</v>
      </c>
      <c r="N138" s="208"/>
      <c r="O138" s="208">
        <f t="shared" si="81"/>
        <v>0</v>
      </c>
      <c r="P138" s="208">
        <f t="shared" si="82"/>
        <v>0</v>
      </c>
      <c r="Q138" s="207">
        <f t="shared" si="83"/>
        <v>0</v>
      </c>
      <c r="R138" s="11"/>
      <c r="S138" s="78"/>
      <c r="T138" s="78"/>
      <c r="U138" s="91"/>
      <c r="V138" s="91"/>
      <c r="W138" s="91"/>
      <c r="X138" s="95"/>
      <c r="Y138" s="11"/>
      <c r="Z138" s="11"/>
      <c r="AA138" s="11"/>
      <c r="AB138" s="11"/>
      <c r="AC138" s="11"/>
      <c r="AD138" s="11"/>
      <c r="AE138" s="11"/>
      <c r="AF138" s="11"/>
      <c r="AG138" s="11"/>
      <c r="AH138" s="11"/>
      <c r="AI138" s="11"/>
      <c r="AJ138" s="11"/>
      <c r="AK138" s="11"/>
      <c r="AL138" s="11"/>
      <c r="AM138" s="11"/>
      <c r="AN138" s="11"/>
      <c r="AO138" s="11"/>
      <c r="AP138" s="11"/>
      <c r="AQ138" s="11"/>
    </row>
    <row r="139" spans="1:43" s="8" customFormat="1" ht="24.75" customHeight="1">
      <c r="A139" s="139"/>
      <c r="B139" s="140"/>
      <c r="C139" s="140" t="s">
        <v>55</v>
      </c>
      <c r="D139" s="209"/>
      <c r="E139" s="210"/>
      <c r="F139" s="209"/>
      <c r="G139" s="209"/>
      <c r="H139" s="211"/>
      <c r="I139" s="211"/>
      <c r="J139" s="211"/>
      <c r="K139" s="211"/>
      <c r="L139" s="211"/>
      <c r="M139" s="211"/>
      <c r="N139" s="211"/>
      <c r="O139" s="211"/>
      <c r="P139" s="211"/>
      <c r="Q139" s="209"/>
      <c r="R139" s="13"/>
      <c r="S139" s="80"/>
      <c r="T139" s="80"/>
      <c r="U139" s="91"/>
      <c r="V139" s="91"/>
      <c r="W139" s="91"/>
      <c r="X139" s="95"/>
      <c r="Y139" s="13"/>
      <c r="Z139" s="13"/>
      <c r="AA139" s="13"/>
      <c r="AB139" s="13"/>
      <c r="AC139" s="13"/>
      <c r="AD139" s="13"/>
      <c r="AE139" s="13"/>
      <c r="AF139" s="13"/>
      <c r="AG139" s="13"/>
      <c r="AH139" s="13"/>
      <c r="AI139" s="13"/>
      <c r="AJ139" s="13"/>
      <c r="AK139" s="13"/>
      <c r="AL139" s="13"/>
      <c r="AM139" s="13"/>
      <c r="AN139" s="13"/>
      <c r="AO139" s="13"/>
      <c r="AP139" s="13"/>
      <c r="AQ139" s="13"/>
    </row>
    <row r="140" spans="1:43" s="4" customFormat="1" ht="23.25" customHeight="1">
      <c r="A140" s="134"/>
      <c r="B140" s="134"/>
      <c r="C140" s="135" t="s">
        <v>18</v>
      </c>
      <c r="D140" s="206"/>
      <c r="E140" s="229"/>
      <c r="F140" s="203"/>
      <c r="G140" s="203"/>
      <c r="H140" s="204"/>
      <c r="I140" s="204"/>
      <c r="J140" s="204"/>
      <c r="K140" s="204"/>
      <c r="L140" s="204"/>
      <c r="M140" s="204"/>
      <c r="N140" s="204"/>
      <c r="O140" s="204"/>
      <c r="P140" s="204"/>
      <c r="Q140" s="203"/>
      <c r="R140" s="12"/>
      <c r="S140" s="90"/>
      <c r="T140" s="90"/>
      <c r="U140" s="91"/>
      <c r="V140" s="91"/>
      <c r="W140" s="91"/>
      <c r="X140" s="95"/>
      <c r="Y140" s="12"/>
      <c r="Z140" s="12"/>
      <c r="AA140" s="12"/>
      <c r="AB140" s="12"/>
      <c r="AC140" s="12"/>
      <c r="AD140" s="12"/>
      <c r="AE140" s="12"/>
      <c r="AF140" s="12"/>
      <c r="AG140" s="12"/>
      <c r="AH140" s="12"/>
      <c r="AI140" s="12"/>
      <c r="AJ140" s="12"/>
      <c r="AK140" s="12"/>
      <c r="AL140" s="12"/>
      <c r="AM140" s="12"/>
      <c r="AN140" s="12"/>
      <c r="AO140" s="12"/>
      <c r="AP140" s="12"/>
      <c r="AQ140" s="12"/>
    </row>
    <row r="141" spans="1:43" s="4" customFormat="1" ht="36.75" customHeight="1">
      <c r="A141" s="134" t="s">
        <v>36</v>
      </c>
      <c r="B141" s="134" t="s">
        <v>19</v>
      </c>
      <c r="C141" s="136" t="s">
        <v>20</v>
      </c>
      <c r="D141" s="206">
        <v>1</v>
      </c>
      <c r="E141" s="206" t="s">
        <v>7</v>
      </c>
      <c r="F141" s="207">
        <v>8700</v>
      </c>
      <c r="G141" s="207">
        <v>8700</v>
      </c>
      <c r="H141" s="208">
        <f t="shared" ref="H141:H148" si="88">SUM(G141+F141)*D141</f>
        <v>17400</v>
      </c>
      <c r="I141" s="208">
        <v>0</v>
      </c>
      <c r="J141" s="208"/>
      <c r="K141" s="208">
        <f t="shared" ref="K141:K150" si="89">J141+I141</f>
        <v>0</v>
      </c>
      <c r="L141" s="208">
        <f t="shared" ref="L141:L150" si="90">K141*F141</f>
        <v>0</v>
      </c>
      <c r="M141" s="208">
        <f t="shared" ref="M141:M150" si="91">I141</f>
        <v>0</v>
      </c>
      <c r="N141" s="208"/>
      <c r="O141" s="208">
        <f t="shared" ref="O141:O149" si="92">N141+M141</f>
        <v>0</v>
      </c>
      <c r="P141" s="208">
        <f t="shared" ref="P141:P149" si="93">O141*G141</f>
        <v>0</v>
      </c>
      <c r="Q141" s="207">
        <f t="shared" ref="Q141:Q149" si="94">P141+L141</f>
        <v>0</v>
      </c>
      <c r="R141" s="12"/>
      <c r="S141" s="90"/>
      <c r="T141" s="90"/>
      <c r="U141" s="91"/>
      <c r="V141" s="91"/>
      <c r="W141" s="91"/>
      <c r="X141" s="95"/>
      <c r="Y141" s="12"/>
      <c r="Z141" s="12"/>
      <c r="AA141" s="12"/>
      <c r="AB141" s="12"/>
      <c r="AC141" s="12"/>
      <c r="AD141" s="12"/>
      <c r="AE141" s="12"/>
      <c r="AF141" s="12"/>
      <c r="AG141" s="12"/>
      <c r="AH141" s="12"/>
      <c r="AI141" s="12"/>
      <c r="AJ141" s="12"/>
      <c r="AK141" s="12"/>
      <c r="AL141" s="12"/>
      <c r="AM141" s="12"/>
      <c r="AN141" s="12"/>
      <c r="AO141" s="12"/>
      <c r="AP141" s="12"/>
      <c r="AQ141" s="12"/>
    </row>
    <row r="142" spans="1:43" s="4" customFormat="1" ht="48" customHeight="1">
      <c r="A142" s="134" t="s">
        <v>29</v>
      </c>
      <c r="B142" s="134" t="s">
        <v>22</v>
      </c>
      <c r="C142" s="136" t="s">
        <v>215</v>
      </c>
      <c r="D142" s="206">
        <v>1</v>
      </c>
      <c r="E142" s="206" t="s">
        <v>7</v>
      </c>
      <c r="F142" s="207">
        <v>217500</v>
      </c>
      <c r="G142" s="207">
        <v>43500</v>
      </c>
      <c r="H142" s="208">
        <f t="shared" si="88"/>
        <v>261000</v>
      </c>
      <c r="I142" s="364">
        <v>1</v>
      </c>
      <c r="J142" s="364"/>
      <c r="K142" s="364">
        <f t="shared" si="89"/>
        <v>1</v>
      </c>
      <c r="L142" s="208">
        <f t="shared" si="90"/>
        <v>217500</v>
      </c>
      <c r="M142" s="208">
        <f t="shared" si="91"/>
        <v>1</v>
      </c>
      <c r="N142" s="208"/>
      <c r="O142" s="208">
        <f t="shared" si="92"/>
        <v>1</v>
      </c>
      <c r="P142" s="208">
        <f t="shared" si="93"/>
        <v>43500</v>
      </c>
      <c r="Q142" s="207">
        <f t="shared" si="94"/>
        <v>261000</v>
      </c>
      <c r="R142" s="12"/>
      <c r="S142" s="90"/>
      <c r="T142" s="90"/>
      <c r="U142" s="91"/>
      <c r="V142" s="91"/>
      <c r="W142" s="91"/>
      <c r="X142" s="95"/>
      <c r="Y142" s="12"/>
      <c r="Z142" s="12"/>
      <c r="AA142" s="12"/>
      <c r="AB142" s="12"/>
      <c r="AC142" s="12"/>
      <c r="AD142" s="12"/>
      <c r="AE142" s="12"/>
      <c r="AF142" s="12"/>
      <c r="AG142" s="12"/>
      <c r="AH142" s="12"/>
      <c r="AI142" s="12"/>
      <c r="AJ142" s="12"/>
      <c r="AK142" s="12"/>
      <c r="AL142" s="12"/>
      <c r="AM142" s="12"/>
      <c r="AN142" s="12"/>
      <c r="AO142" s="12"/>
      <c r="AP142" s="12"/>
      <c r="AQ142" s="12"/>
    </row>
    <row r="143" spans="1:43" s="4" customFormat="1" ht="21.75" customHeight="1">
      <c r="A143" s="134" t="s">
        <v>5</v>
      </c>
      <c r="B143" s="134" t="s">
        <v>24</v>
      </c>
      <c r="C143" s="136" t="s">
        <v>25</v>
      </c>
      <c r="D143" s="206">
        <v>1</v>
      </c>
      <c r="E143" s="206" t="s">
        <v>7</v>
      </c>
      <c r="F143" s="207">
        <v>17400</v>
      </c>
      <c r="G143" s="207">
        <v>13050</v>
      </c>
      <c r="H143" s="208">
        <f t="shared" si="88"/>
        <v>30450</v>
      </c>
      <c r="I143" s="364">
        <v>0.5</v>
      </c>
      <c r="J143" s="364">
        <v>0.5</v>
      </c>
      <c r="K143" s="364">
        <f t="shared" si="89"/>
        <v>1</v>
      </c>
      <c r="L143" s="208">
        <f t="shared" si="90"/>
        <v>17400</v>
      </c>
      <c r="M143" s="363">
        <f t="shared" si="91"/>
        <v>0.5</v>
      </c>
      <c r="N143" s="363">
        <v>0.5</v>
      </c>
      <c r="O143" s="363">
        <f t="shared" si="92"/>
        <v>1</v>
      </c>
      <c r="P143" s="208">
        <f t="shared" si="93"/>
        <v>13050</v>
      </c>
      <c r="Q143" s="207">
        <f t="shared" si="94"/>
        <v>30450</v>
      </c>
      <c r="R143" s="12"/>
      <c r="S143" s="90"/>
      <c r="T143" s="90"/>
      <c r="U143" s="91"/>
      <c r="V143" s="91"/>
      <c r="W143" s="91"/>
      <c r="X143" s="95"/>
      <c r="Y143" s="12"/>
      <c r="Z143" s="12"/>
      <c r="AA143" s="12"/>
      <c r="AB143" s="12"/>
      <c r="AC143" s="12"/>
      <c r="AD143" s="12"/>
      <c r="AE143" s="12"/>
      <c r="AF143" s="12"/>
      <c r="AG143" s="12"/>
      <c r="AH143" s="12"/>
      <c r="AI143" s="12"/>
      <c r="AJ143" s="12"/>
      <c r="AK143" s="12"/>
      <c r="AL143" s="12"/>
      <c r="AM143" s="12"/>
      <c r="AN143" s="12"/>
      <c r="AO143" s="12"/>
      <c r="AP143" s="12"/>
      <c r="AQ143" s="12"/>
    </row>
    <row r="144" spans="1:43" s="4" customFormat="1" ht="36.75" customHeight="1">
      <c r="A144" s="134" t="s">
        <v>9</v>
      </c>
      <c r="B144" s="134" t="s">
        <v>32</v>
      </c>
      <c r="C144" s="136" t="s">
        <v>224</v>
      </c>
      <c r="D144" s="206">
        <v>1</v>
      </c>
      <c r="E144" s="206" t="s">
        <v>7</v>
      </c>
      <c r="F144" s="207">
        <v>0</v>
      </c>
      <c r="G144" s="207">
        <v>65250</v>
      </c>
      <c r="H144" s="208">
        <f t="shared" si="88"/>
        <v>65250</v>
      </c>
      <c r="I144" s="364">
        <v>1</v>
      </c>
      <c r="J144" s="364"/>
      <c r="K144" s="364">
        <f t="shared" si="89"/>
        <v>1</v>
      </c>
      <c r="L144" s="208">
        <f t="shared" si="90"/>
        <v>0</v>
      </c>
      <c r="M144" s="363">
        <f t="shared" si="91"/>
        <v>1</v>
      </c>
      <c r="N144" s="363"/>
      <c r="O144" s="363">
        <f t="shared" si="92"/>
        <v>1</v>
      </c>
      <c r="P144" s="208">
        <f t="shared" si="93"/>
        <v>65250</v>
      </c>
      <c r="Q144" s="207">
        <f t="shared" si="94"/>
        <v>65250</v>
      </c>
      <c r="R144" s="12"/>
      <c r="S144" s="90"/>
      <c r="T144" s="90"/>
      <c r="U144" s="91"/>
      <c r="V144" s="91"/>
      <c r="W144" s="91"/>
      <c r="X144" s="95"/>
      <c r="Y144" s="12"/>
      <c r="Z144" s="12"/>
      <c r="AA144" s="12"/>
      <c r="AB144" s="12"/>
      <c r="AC144" s="12"/>
      <c r="AD144" s="12"/>
      <c r="AE144" s="12"/>
      <c r="AF144" s="12"/>
      <c r="AG144" s="12"/>
      <c r="AH144" s="12"/>
      <c r="AI144" s="12"/>
      <c r="AJ144" s="12"/>
      <c r="AK144" s="12"/>
      <c r="AL144" s="12"/>
      <c r="AM144" s="12"/>
      <c r="AN144" s="12"/>
      <c r="AO144" s="12"/>
      <c r="AP144" s="12"/>
      <c r="AQ144" s="12"/>
    </row>
    <row r="145" spans="1:43" s="4" customFormat="1" ht="36.75" customHeight="1">
      <c r="A145" s="134" t="s">
        <v>21</v>
      </c>
      <c r="B145" s="134" t="s">
        <v>32</v>
      </c>
      <c r="C145" s="136" t="s">
        <v>225</v>
      </c>
      <c r="D145" s="206">
        <v>1</v>
      </c>
      <c r="E145" s="206" t="s">
        <v>7</v>
      </c>
      <c r="F145" s="207">
        <v>0</v>
      </c>
      <c r="G145" s="207">
        <v>65250</v>
      </c>
      <c r="H145" s="208">
        <f t="shared" si="88"/>
        <v>65250</v>
      </c>
      <c r="I145" s="364">
        <v>0.5</v>
      </c>
      <c r="J145" s="364">
        <v>0.5</v>
      </c>
      <c r="K145" s="364">
        <f t="shared" si="89"/>
        <v>1</v>
      </c>
      <c r="L145" s="208">
        <f t="shared" si="90"/>
        <v>0</v>
      </c>
      <c r="M145" s="363">
        <f t="shared" si="91"/>
        <v>0.5</v>
      </c>
      <c r="N145" s="363">
        <v>0.5</v>
      </c>
      <c r="O145" s="363">
        <f t="shared" si="92"/>
        <v>1</v>
      </c>
      <c r="P145" s="208">
        <f t="shared" si="93"/>
        <v>65250</v>
      </c>
      <c r="Q145" s="207">
        <f t="shared" si="94"/>
        <v>65250</v>
      </c>
      <c r="R145" s="12"/>
      <c r="S145" s="90"/>
      <c r="T145" s="90"/>
      <c r="U145" s="91"/>
      <c r="V145" s="91"/>
      <c r="W145" s="91"/>
      <c r="X145" s="95"/>
      <c r="Y145" s="12"/>
      <c r="Z145" s="12"/>
      <c r="AA145" s="12"/>
      <c r="AB145" s="12"/>
      <c r="AC145" s="12"/>
      <c r="AD145" s="12"/>
      <c r="AE145" s="12"/>
      <c r="AF145" s="12"/>
      <c r="AG145" s="12"/>
      <c r="AH145" s="12"/>
      <c r="AI145" s="12"/>
      <c r="AJ145" s="12"/>
      <c r="AK145" s="12"/>
      <c r="AL145" s="12"/>
      <c r="AM145" s="12"/>
      <c r="AN145" s="12"/>
      <c r="AO145" s="12"/>
      <c r="AP145" s="12"/>
      <c r="AQ145" s="12"/>
    </row>
    <row r="146" spans="1:43" s="4" customFormat="1" ht="36.75" customHeight="1">
      <c r="A146" s="134" t="s">
        <v>23</v>
      </c>
      <c r="B146" s="134" t="s">
        <v>28</v>
      </c>
      <c r="C146" s="136" t="s">
        <v>226</v>
      </c>
      <c r="D146" s="206">
        <v>1</v>
      </c>
      <c r="E146" s="206" t="s">
        <v>7</v>
      </c>
      <c r="F146" s="207">
        <v>8700</v>
      </c>
      <c r="G146" s="207">
        <v>8700</v>
      </c>
      <c r="H146" s="208">
        <f t="shared" si="88"/>
        <v>17400</v>
      </c>
      <c r="I146" s="364">
        <v>0</v>
      </c>
      <c r="J146" s="364">
        <v>1</v>
      </c>
      <c r="K146" s="364">
        <f t="shared" si="89"/>
        <v>1</v>
      </c>
      <c r="L146" s="208">
        <f t="shared" si="90"/>
        <v>8700</v>
      </c>
      <c r="M146" s="208">
        <f t="shared" si="91"/>
        <v>0</v>
      </c>
      <c r="N146" s="208">
        <v>1</v>
      </c>
      <c r="O146" s="208">
        <f t="shared" si="92"/>
        <v>1</v>
      </c>
      <c r="P146" s="208">
        <f t="shared" si="93"/>
        <v>8700</v>
      </c>
      <c r="Q146" s="207">
        <f t="shared" si="94"/>
        <v>17400</v>
      </c>
      <c r="R146" s="12"/>
      <c r="S146" s="90"/>
      <c r="T146" s="90"/>
      <c r="U146" s="91"/>
      <c r="V146" s="91"/>
      <c r="W146" s="91"/>
      <c r="X146" s="95"/>
      <c r="Y146" s="12"/>
      <c r="Z146" s="12"/>
      <c r="AA146" s="12"/>
      <c r="AB146" s="12"/>
      <c r="AC146" s="12"/>
      <c r="AD146" s="12"/>
      <c r="AE146" s="12"/>
      <c r="AF146" s="12"/>
      <c r="AG146" s="12"/>
      <c r="AH146" s="12"/>
      <c r="AI146" s="12"/>
      <c r="AJ146" s="12"/>
      <c r="AK146" s="12"/>
      <c r="AL146" s="12"/>
      <c r="AM146" s="12"/>
      <c r="AN146" s="12"/>
      <c r="AO146" s="12"/>
      <c r="AP146" s="12"/>
      <c r="AQ146" s="12"/>
    </row>
    <row r="147" spans="1:43" s="4" customFormat="1" ht="21.75" customHeight="1">
      <c r="A147" s="134"/>
      <c r="B147" s="134"/>
      <c r="C147" s="135" t="s">
        <v>227</v>
      </c>
      <c r="D147" s="206"/>
      <c r="E147" s="205"/>
      <c r="F147" s="203"/>
      <c r="G147" s="203"/>
      <c r="H147" s="208">
        <f t="shared" si="88"/>
        <v>0</v>
      </c>
      <c r="I147" s="364"/>
      <c r="J147" s="364"/>
      <c r="K147" s="364">
        <f t="shared" si="89"/>
        <v>0</v>
      </c>
      <c r="L147" s="208">
        <f t="shared" si="90"/>
        <v>0</v>
      </c>
      <c r="M147" s="208">
        <f t="shared" si="91"/>
        <v>0</v>
      </c>
      <c r="N147" s="208"/>
      <c r="O147" s="208">
        <f t="shared" si="92"/>
        <v>0</v>
      </c>
      <c r="P147" s="208">
        <f t="shared" si="93"/>
        <v>0</v>
      </c>
      <c r="Q147" s="207">
        <f t="shared" si="94"/>
        <v>0</v>
      </c>
      <c r="R147" s="12"/>
      <c r="S147" s="90"/>
      <c r="T147" s="90"/>
      <c r="U147" s="91"/>
      <c r="V147" s="91"/>
      <c r="W147" s="91"/>
      <c r="X147" s="95"/>
      <c r="Y147" s="12"/>
      <c r="Z147" s="12"/>
      <c r="AA147" s="12"/>
      <c r="AB147" s="12"/>
      <c r="AC147" s="12"/>
      <c r="AD147" s="12"/>
      <c r="AE147" s="12"/>
      <c r="AF147" s="12"/>
      <c r="AG147" s="12"/>
      <c r="AH147" s="12"/>
      <c r="AI147" s="12"/>
      <c r="AJ147" s="12"/>
      <c r="AK147" s="12"/>
      <c r="AL147" s="12"/>
      <c r="AM147" s="12"/>
      <c r="AN147" s="12"/>
      <c r="AO147" s="12"/>
      <c r="AP147" s="12"/>
      <c r="AQ147" s="12"/>
    </row>
    <row r="148" spans="1:43" s="4" customFormat="1" ht="36.75" customHeight="1">
      <c r="A148" s="134" t="s">
        <v>26</v>
      </c>
      <c r="B148" s="134" t="s">
        <v>6</v>
      </c>
      <c r="C148" s="165" t="s">
        <v>248</v>
      </c>
      <c r="D148" s="206">
        <v>1</v>
      </c>
      <c r="E148" s="205" t="s">
        <v>7</v>
      </c>
      <c r="F148" s="207">
        <v>0</v>
      </c>
      <c r="G148" s="207">
        <v>34800</v>
      </c>
      <c r="H148" s="208">
        <f t="shared" si="88"/>
        <v>34800</v>
      </c>
      <c r="I148" s="364">
        <v>0.5</v>
      </c>
      <c r="J148" s="364">
        <v>0.5</v>
      </c>
      <c r="K148" s="364">
        <f t="shared" si="89"/>
        <v>1</v>
      </c>
      <c r="L148" s="208">
        <f t="shared" si="90"/>
        <v>0</v>
      </c>
      <c r="M148" s="363">
        <f t="shared" si="91"/>
        <v>0.5</v>
      </c>
      <c r="N148" s="363">
        <v>0.5</v>
      </c>
      <c r="O148" s="208">
        <f t="shared" si="92"/>
        <v>1</v>
      </c>
      <c r="P148" s="208">
        <f t="shared" si="93"/>
        <v>34800</v>
      </c>
      <c r="Q148" s="207">
        <f t="shared" si="94"/>
        <v>34800</v>
      </c>
      <c r="R148" s="12"/>
      <c r="S148" s="90"/>
      <c r="T148" s="90"/>
      <c r="U148" s="91"/>
      <c r="V148" s="91"/>
      <c r="W148" s="91"/>
      <c r="X148" s="95"/>
      <c r="Y148" s="12"/>
      <c r="Z148" s="12"/>
      <c r="AA148" s="12"/>
      <c r="AB148" s="12"/>
      <c r="AC148" s="12"/>
      <c r="AD148" s="12"/>
      <c r="AE148" s="12"/>
      <c r="AF148" s="12"/>
      <c r="AG148" s="12"/>
      <c r="AH148" s="12"/>
      <c r="AI148" s="12"/>
      <c r="AJ148" s="12"/>
      <c r="AK148" s="12"/>
      <c r="AL148" s="12"/>
      <c r="AM148" s="12"/>
      <c r="AN148" s="12"/>
      <c r="AO148" s="12"/>
      <c r="AP148" s="12"/>
      <c r="AQ148" s="12"/>
    </row>
    <row r="149" spans="1:43" s="4" customFormat="1" ht="21.75" customHeight="1">
      <c r="A149" s="134"/>
      <c r="B149" s="134"/>
      <c r="C149" s="135" t="s">
        <v>8</v>
      </c>
      <c r="D149" s="206"/>
      <c r="E149" s="205"/>
      <c r="F149" s="203"/>
      <c r="G149" s="203"/>
      <c r="H149" s="204"/>
      <c r="I149" s="208"/>
      <c r="J149" s="208"/>
      <c r="K149" s="208">
        <f t="shared" si="89"/>
        <v>0</v>
      </c>
      <c r="L149" s="208">
        <f t="shared" si="90"/>
        <v>0</v>
      </c>
      <c r="M149" s="208">
        <f t="shared" si="91"/>
        <v>0</v>
      </c>
      <c r="N149" s="208"/>
      <c r="O149" s="208">
        <f t="shared" si="92"/>
        <v>0</v>
      </c>
      <c r="P149" s="208">
        <f t="shared" si="93"/>
        <v>0</v>
      </c>
      <c r="Q149" s="207">
        <f t="shared" si="94"/>
        <v>0</v>
      </c>
      <c r="R149" s="12"/>
      <c r="S149" s="90"/>
      <c r="T149" s="90"/>
      <c r="U149" s="91"/>
      <c r="V149" s="91"/>
      <c r="W149" s="91"/>
      <c r="X149" s="95"/>
      <c r="Y149" s="12"/>
      <c r="Z149" s="12"/>
      <c r="AA149" s="12"/>
      <c r="AB149" s="12"/>
      <c r="AC149" s="12"/>
      <c r="AD149" s="12"/>
      <c r="AE149" s="12"/>
      <c r="AF149" s="12"/>
      <c r="AG149" s="12"/>
      <c r="AH149" s="12"/>
      <c r="AI149" s="12"/>
      <c r="AJ149" s="12"/>
      <c r="AK149" s="12"/>
      <c r="AL149" s="12"/>
      <c r="AM149" s="12"/>
      <c r="AN149" s="12"/>
      <c r="AO149" s="12"/>
      <c r="AP149" s="12"/>
      <c r="AQ149" s="12"/>
    </row>
    <row r="150" spans="1:43" s="4" customFormat="1" ht="36.75" customHeight="1">
      <c r="A150" s="134" t="s">
        <v>27</v>
      </c>
      <c r="B150" s="134" t="s">
        <v>6</v>
      </c>
      <c r="C150" s="136" t="s">
        <v>10</v>
      </c>
      <c r="D150" s="206">
        <v>1</v>
      </c>
      <c r="E150" s="205" t="s">
        <v>7</v>
      </c>
      <c r="F150" s="207">
        <v>0</v>
      </c>
      <c r="G150" s="207">
        <v>0</v>
      </c>
      <c r="H150" s="208">
        <f>SUM(G150+F150)*D150</f>
        <v>0</v>
      </c>
      <c r="I150" s="208"/>
      <c r="J150" s="208"/>
      <c r="K150" s="208">
        <f t="shared" si="89"/>
        <v>0</v>
      </c>
      <c r="L150" s="208">
        <f t="shared" si="90"/>
        <v>0</v>
      </c>
      <c r="M150" s="208">
        <f t="shared" si="91"/>
        <v>0</v>
      </c>
      <c r="N150" s="208"/>
      <c r="O150" s="208"/>
      <c r="P150" s="208">
        <f t="shared" ref="P150" si="95">M150*G150</f>
        <v>0</v>
      </c>
      <c r="Q150" s="207">
        <f t="shared" ref="Q150" si="96">P150+L150</f>
        <v>0</v>
      </c>
      <c r="R150" s="12"/>
      <c r="S150" s="90"/>
      <c r="T150" s="90"/>
      <c r="U150" s="91"/>
      <c r="V150" s="91"/>
      <c r="W150" s="91"/>
      <c r="X150" s="95"/>
      <c r="Y150" s="12"/>
      <c r="Z150" s="12"/>
      <c r="AA150" s="12"/>
      <c r="AB150" s="12"/>
      <c r="AC150" s="12"/>
      <c r="AD150" s="12"/>
      <c r="AE150" s="12"/>
      <c r="AF150" s="12"/>
      <c r="AG150" s="12"/>
      <c r="AH150" s="12"/>
      <c r="AI150" s="12"/>
      <c r="AJ150" s="12"/>
      <c r="AK150" s="12"/>
      <c r="AL150" s="12"/>
      <c r="AM150" s="12"/>
      <c r="AN150" s="12"/>
      <c r="AO150" s="12"/>
      <c r="AP150" s="12"/>
      <c r="AQ150" s="12"/>
    </row>
    <row r="151" spans="1:43" s="8" customFormat="1" ht="24.75" customHeight="1">
      <c r="A151" s="139"/>
      <c r="B151" s="140"/>
      <c r="C151" s="140" t="s">
        <v>141</v>
      </c>
      <c r="D151" s="209"/>
      <c r="E151" s="210"/>
      <c r="F151" s="209"/>
      <c r="G151" s="209"/>
      <c r="H151" s="211"/>
      <c r="I151" s="211"/>
      <c r="J151" s="211"/>
      <c r="K151" s="211"/>
      <c r="L151" s="211"/>
      <c r="M151" s="211"/>
      <c r="N151" s="211"/>
      <c r="O151" s="211"/>
      <c r="P151" s="211"/>
      <c r="Q151" s="209"/>
      <c r="R151" s="13"/>
      <c r="S151" s="13"/>
      <c r="T151" s="13"/>
      <c r="U151" s="13"/>
      <c r="V151" s="13"/>
      <c r="W151" s="13"/>
      <c r="X151" s="96"/>
      <c r="Y151" s="13"/>
      <c r="Z151" s="13"/>
      <c r="AA151" s="13"/>
      <c r="AB151" s="13"/>
      <c r="AC151" s="13"/>
      <c r="AD151" s="13"/>
      <c r="AE151" s="13"/>
      <c r="AF151" s="13"/>
      <c r="AG151" s="13"/>
      <c r="AH151" s="13"/>
      <c r="AI151" s="13"/>
      <c r="AJ151" s="13"/>
      <c r="AK151" s="13"/>
      <c r="AL151" s="13"/>
      <c r="AM151" s="13"/>
      <c r="AN151" s="13"/>
      <c r="AO151" s="13"/>
      <c r="AP151" s="13"/>
      <c r="AQ151" s="13"/>
    </row>
    <row r="152" spans="1:43" s="8" customFormat="1" ht="11.25" customHeight="1">
      <c r="A152" s="134"/>
      <c r="B152" s="166"/>
      <c r="C152" s="166"/>
      <c r="D152" s="167"/>
      <c r="E152" s="168"/>
      <c r="F152" s="137"/>
      <c r="G152" s="137"/>
      <c r="H152" s="199"/>
      <c r="I152" s="199"/>
      <c r="J152" s="199"/>
      <c r="K152" s="199"/>
      <c r="L152" s="199"/>
      <c r="M152" s="199"/>
      <c r="N152" s="199"/>
      <c r="O152" s="199"/>
      <c r="P152" s="199"/>
      <c r="Q152" s="137"/>
      <c r="R152" s="13"/>
      <c r="S152" s="13"/>
      <c r="T152" s="13"/>
      <c r="U152" s="13"/>
      <c r="V152" s="13"/>
      <c r="W152" s="13"/>
      <c r="X152" s="96"/>
      <c r="Y152" s="13"/>
      <c r="Z152" s="13"/>
      <c r="AA152" s="13"/>
      <c r="AB152" s="13"/>
      <c r="AC152" s="13"/>
      <c r="AD152" s="13"/>
      <c r="AE152" s="13"/>
      <c r="AF152" s="13"/>
      <c r="AG152" s="13"/>
      <c r="AH152" s="13"/>
      <c r="AI152" s="13"/>
      <c r="AJ152" s="13"/>
      <c r="AK152" s="13"/>
      <c r="AL152" s="13"/>
      <c r="AM152" s="13"/>
      <c r="AN152" s="13"/>
      <c r="AO152" s="13"/>
      <c r="AP152" s="13"/>
      <c r="AQ152" s="13"/>
    </row>
    <row r="153" spans="1:43" s="9" customFormat="1" ht="35.25" customHeight="1">
      <c r="A153" s="169"/>
      <c r="B153" s="170"/>
      <c r="C153" s="171" t="s">
        <v>60</v>
      </c>
      <c r="D153" s="169"/>
      <c r="E153" s="172"/>
      <c r="F153" s="169"/>
      <c r="G153" s="173"/>
      <c r="H153" s="244">
        <f>SUM(H5:H151)</f>
        <v>13439947.517068204</v>
      </c>
      <c r="I153" s="244"/>
      <c r="J153" s="244"/>
      <c r="K153" s="244"/>
      <c r="L153" s="244">
        <f>SUM(L5:L151)</f>
        <v>11634445.620000001</v>
      </c>
      <c r="M153" s="244"/>
      <c r="N153" s="244"/>
      <c r="O153" s="244"/>
      <c r="P153" s="244">
        <f>SUM(P5:P151)</f>
        <v>1452153.0180000002</v>
      </c>
      <c r="Q153" s="245">
        <f>SUM(Q5:Q150)</f>
        <v>13086598.638000006</v>
      </c>
      <c r="X153" s="97"/>
    </row>
    <row r="154" spans="1:43" ht="18" customHeight="1">
      <c r="A154" s="17"/>
      <c r="B154" s="14"/>
      <c r="C154" s="15"/>
      <c r="D154" s="16"/>
      <c r="E154" s="16"/>
      <c r="F154" s="26"/>
      <c r="G154" s="26"/>
      <c r="H154" s="26"/>
      <c r="I154" s="26"/>
      <c r="J154" s="26"/>
      <c r="K154" s="26"/>
      <c r="L154" s="26"/>
      <c r="M154" s="26"/>
      <c r="N154" s="26"/>
      <c r="O154" s="26"/>
      <c r="P154" s="26"/>
      <c r="Q154" s="26"/>
      <c r="R154" s="11"/>
      <c r="S154" s="11"/>
      <c r="T154" s="11"/>
      <c r="U154" s="11"/>
      <c r="V154" s="11"/>
      <c r="W154" s="11"/>
      <c r="X154" s="94"/>
      <c r="Y154" s="11"/>
      <c r="Z154" s="11"/>
      <c r="AA154" s="11"/>
      <c r="AB154" s="11"/>
      <c r="AC154" s="11"/>
      <c r="AD154" s="11"/>
      <c r="AE154" s="11"/>
      <c r="AF154" s="11"/>
      <c r="AG154" s="11"/>
      <c r="AH154" s="11"/>
      <c r="AI154" s="11"/>
      <c r="AJ154" s="11"/>
      <c r="AK154" s="11"/>
      <c r="AL154" s="11"/>
      <c r="AM154" s="11"/>
      <c r="AN154" s="11"/>
      <c r="AO154" s="11"/>
      <c r="AP154" s="11"/>
      <c r="AQ154" s="11"/>
    </row>
    <row r="155" spans="1:43" ht="20.100000000000001" customHeight="1">
      <c r="A155" s="17"/>
      <c r="B155" s="17"/>
      <c r="C155" s="11"/>
      <c r="D155" s="17"/>
      <c r="E155" s="17"/>
      <c r="F155" s="18"/>
      <c r="G155" s="18"/>
      <c r="H155" s="18"/>
      <c r="I155" s="18"/>
      <c r="J155" s="18"/>
      <c r="K155" s="18"/>
      <c r="L155" s="18"/>
      <c r="M155" s="18"/>
      <c r="N155" s="18"/>
      <c r="O155" s="18"/>
      <c r="P155" s="18"/>
      <c r="Q155" s="18"/>
      <c r="R155" s="11"/>
      <c r="S155" s="11"/>
      <c r="T155" s="11"/>
      <c r="U155" s="11"/>
      <c r="V155" s="11"/>
      <c r="W155" s="11"/>
      <c r="X155" s="94"/>
      <c r="Y155" s="11"/>
      <c r="Z155" s="11"/>
      <c r="AA155" s="11"/>
      <c r="AB155" s="11"/>
      <c r="AC155" s="11"/>
      <c r="AD155" s="11"/>
      <c r="AE155" s="11"/>
      <c r="AF155" s="11"/>
      <c r="AG155" s="11"/>
      <c r="AH155" s="11"/>
      <c r="AI155" s="11"/>
      <c r="AJ155" s="11"/>
      <c r="AK155" s="11"/>
      <c r="AL155" s="11"/>
      <c r="AM155" s="11"/>
      <c r="AN155" s="11"/>
      <c r="AO155" s="11"/>
      <c r="AP155" s="11"/>
      <c r="AQ155" s="11"/>
    </row>
    <row r="156" spans="1:43" ht="20.100000000000001" customHeight="1">
      <c r="A156" s="17"/>
      <c r="B156" s="17"/>
      <c r="C156" s="11"/>
      <c r="D156" s="17"/>
      <c r="E156" s="17"/>
      <c r="F156" s="18"/>
      <c r="G156" s="18"/>
      <c r="H156" s="18"/>
      <c r="I156" s="18"/>
      <c r="J156" s="18"/>
      <c r="K156" s="18"/>
      <c r="L156" s="18"/>
      <c r="M156" s="18"/>
      <c r="N156" s="18"/>
      <c r="O156" s="18"/>
      <c r="P156" s="18"/>
      <c r="Q156" s="18"/>
      <c r="R156" s="11"/>
      <c r="S156" s="11"/>
      <c r="T156" s="11"/>
      <c r="U156" s="11"/>
      <c r="V156" s="11"/>
      <c r="W156" s="11"/>
      <c r="X156" s="94"/>
      <c r="Y156" s="11"/>
      <c r="Z156" s="11"/>
      <c r="AA156" s="11"/>
      <c r="AB156" s="11"/>
      <c r="AC156" s="11"/>
      <c r="AD156" s="11"/>
      <c r="AE156" s="11"/>
      <c r="AF156" s="11"/>
      <c r="AG156" s="11"/>
      <c r="AH156" s="11"/>
      <c r="AI156" s="11"/>
      <c r="AJ156" s="11"/>
      <c r="AK156" s="11"/>
      <c r="AL156" s="11"/>
      <c r="AM156" s="11"/>
      <c r="AN156" s="11"/>
      <c r="AO156" s="11"/>
      <c r="AP156" s="11"/>
      <c r="AQ156" s="11"/>
    </row>
    <row r="157" spans="1:43" ht="20.100000000000001" customHeight="1">
      <c r="A157" s="17"/>
      <c r="B157" s="17"/>
      <c r="C157" s="11"/>
      <c r="D157" s="17"/>
      <c r="E157" s="17"/>
      <c r="F157" s="18"/>
      <c r="G157" s="18"/>
      <c r="H157" s="18"/>
      <c r="I157" s="18"/>
      <c r="J157" s="18"/>
      <c r="K157" s="18"/>
      <c r="L157" s="18"/>
      <c r="M157" s="18"/>
      <c r="N157" s="18"/>
      <c r="O157" s="18"/>
      <c r="P157" s="18"/>
      <c r="Q157" s="18"/>
      <c r="R157" s="11"/>
      <c r="S157" s="11"/>
      <c r="T157" s="11"/>
      <c r="U157" s="11"/>
      <c r="V157" s="11"/>
      <c r="W157" s="11"/>
      <c r="X157" s="94"/>
      <c r="Y157" s="11"/>
      <c r="Z157" s="11"/>
      <c r="AA157" s="11"/>
      <c r="AB157" s="11"/>
      <c r="AC157" s="11"/>
      <c r="AD157" s="11"/>
      <c r="AE157" s="11"/>
      <c r="AF157" s="11"/>
      <c r="AG157" s="11"/>
      <c r="AH157" s="11"/>
      <c r="AI157" s="11"/>
      <c r="AJ157" s="11"/>
      <c r="AK157" s="11"/>
      <c r="AL157" s="11"/>
      <c r="AM157" s="11"/>
      <c r="AN157" s="11"/>
      <c r="AO157" s="11"/>
      <c r="AP157" s="11"/>
      <c r="AQ157" s="11"/>
    </row>
    <row r="158" spans="1:43" ht="20.100000000000001" customHeight="1">
      <c r="A158" s="17"/>
      <c r="B158" s="17"/>
      <c r="C158" s="19"/>
      <c r="D158" s="17"/>
      <c r="E158" s="17"/>
      <c r="F158" s="18"/>
      <c r="G158" s="18"/>
      <c r="H158" s="18"/>
      <c r="I158" s="18"/>
      <c r="J158" s="18"/>
      <c r="K158" s="18"/>
      <c r="L158" s="18"/>
      <c r="M158" s="18"/>
      <c r="N158" s="18"/>
      <c r="O158" s="18"/>
      <c r="P158" s="18"/>
      <c r="Q158" s="18"/>
      <c r="R158" s="11"/>
      <c r="S158" s="11"/>
      <c r="T158" s="11"/>
      <c r="U158" s="11"/>
      <c r="V158" s="11"/>
      <c r="W158" s="11"/>
      <c r="X158" s="94"/>
      <c r="Y158" s="11"/>
      <c r="Z158" s="11"/>
      <c r="AA158" s="11"/>
      <c r="AB158" s="11"/>
      <c r="AC158" s="11"/>
      <c r="AD158" s="11"/>
      <c r="AE158" s="11"/>
      <c r="AF158" s="11"/>
      <c r="AG158" s="11"/>
      <c r="AH158" s="11"/>
      <c r="AI158" s="11"/>
      <c r="AJ158" s="11"/>
      <c r="AK158" s="11"/>
      <c r="AL158" s="11"/>
      <c r="AM158" s="11"/>
      <c r="AN158" s="11"/>
      <c r="AO158" s="11"/>
      <c r="AP158" s="11"/>
      <c r="AQ158" s="11"/>
    </row>
  </sheetData>
  <mergeCells count="5">
    <mergeCell ref="I2:L2"/>
    <mergeCell ref="M2:P2"/>
    <mergeCell ref="Q2:Q3"/>
    <mergeCell ref="I1:Q1"/>
    <mergeCell ref="A1:H2"/>
  </mergeCells>
  <phoneticPr fontId="93" type="noConversion"/>
  <printOptions horizontalCentered="1"/>
  <pageMargins left="0.51181102362204722" right="0.51181102362204722" top="1.1023622047244095" bottom="1.1023622047244095" header="0.43307086614173229" footer="0.43307086614173229"/>
  <pageSetup paperSize="9" scale="67"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7" manualBreakCount="7">
    <brk id="28" max="11" man="1"/>
    <brk id="42" max="11" man="1"/>
    <brk id="63" max="11" man="1"/>
    <brk id="79" max="11" man="1"/>
    <brk id="101" max="11" man="1"/>
    <brk id="120" max="11" man="1"/>
    <brk id="139"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N35"/>
  <sheetViews>
    <sheetView topLeftCell="A22" zoomScaleNormal="100" zoomScaleSheetLayoutView="100" zoomScalePageLayoutView="70" workbookViewId="0">
      <selection activeCell="L35" sqref="L35"/>
    </sheetView>
  </sheetViews>
  <sheetFormatPr defaultRowHeight="15"/>
  <cols>
    <col min="1" max="1" width="8.85546875" style="31"/>
    <col min="2" max="2" width="12.5703125" style="31" customWidth="1"/>
    <col min="3" max="3" width="63.7109375" style="32" customWidth="1"/>
    <col min="4" max="4" width="8" style="31" bestFit="1" customWidth="1"/>
    <col min="5" max="5" width="8.140625" style="31" customWidth="1"/>
    <col min="6" max="8" width="13.85546875" style="31" customWidth="1"/>
    <col min="9" max="9" width="11.5703125" style="31" customWidth="1"/>
    <col min="10" max="10" width="11.42578125" style="31" customWidth="1"/>
    <col min="11" max="11" width="11.140625" style="31" customWidth="1"/>
    <col min="12" max="12" width="12.42578125" style="31" customWidth="1"/>
    <col min="13" max="13" width="11.28515625" style="31" customWidth="1"/>
    <col min="14" max="14" width="11" style="31" customWidth="1"/>
    <col min="15" max="15" width="10.5703125" style="31" customWidth="1"/>
    <col min="16" max="16" width="13.85546875" style="31" customWidth="1"/>
    <col min="17" max="17" width="13.85546875" customWidth="1"/>
    <col min="18" max="18" width="11" style="105" bestFit="1" customWidth="1"/>
    <col min="19" max="19" width="10" style="105" bestFit="1" customWidth="1"/>
    <col min="20" max="23" width="9.140625" style="105"/>
  </cols>
  <sheetData>
    <row r="1" spans="1:24" s="10" customFormat="1" ht="18.75">
      <c r="A1" s="353" t="s">
        <v>252</v>
      </c>
      <c r="B1" s="354"/>
      <c r="C1" s="354"/>
      <c r="D1" s="354"/>
      <c r="E1" s="354"/>
      <c r="F1" s="354"/>
      <c r="G1" s="354"/>
      <c r="H1" s="355"/>
      <c r="I1" s="350" t="s">
        <v>259</v>
      </c>
      <c r="J1" s="351"/>
      <c r="K1" s="351"/>
      <c r="L1" s="351"/>
      <c r="M1" s="351"/>
      <c r="N1" s="351"/>
      <c r="O1" s="351"/>
      <c r="P1" s="351"/>
      <c r="Q1" s="352"/>
      <c r="X1" s="92"/>
    </row>
    <row r="2" spans="1:24" s="10" customFormat="1" ht="18.75">
      <c r="A2" s="356"/>
      <c r="B2" s="357"/>
      <c r="C2" s="357"/>
      <c r="D2" s="357"/>
      <c r="E2" s="357"/>
      <c r="F2" s="357"/>
      <c r="G2" s="357"/>
      <c r="H2" s="358"/>
      <c r="I2" s="347" t="s">
        <v>255</v>
      </c>
      <c r="J2" s="347"/>
      <c r="K2" s="347"/>
      <c r="L2" s="347"/>
      <c r="M2" s="347" t="s">
        <v>254</v>
      </c>
      <c r="N2" s="347"/>
      <c r="O2" s="347"/>
      <c r="P2" s="347"/>
      <c r="Q2" s="348" t="s">
        <v>17</v>
      </c>
      <c r="X2" s="92"/>
    </row>
    <row r="3" spans="1:24" s="5" customFormat="1" ht="43.5" customHeight="1">
      <c r="A3" s="243" t="s">
        <v>11</v>
      </c>
      <c r="B3" s="246" t="s">
        <v>12</v>
      </c>
      <c r="C3" s="243" t="s">
        <v>13</v>
      </c>
      <c r="D3" s="243" t="s">
        <v>14</v>
      </c>
      <c r="E3" s="243" t="s">
        <v>0</v>
      </c>
      <c r="F3" s="243" t="s">
        <v>15</v>
      </c>
      <c r="G3" s="243" t="s">
        <v>16</v>
      </c>
      <c r="H3" s="243" t="s">
        <v>253</v>
      </c>
      <c r="I3" s="243" t="s">
        <v>256</v>
      </c>
      <c r="J3" s="243" t="s">
        <v>257</v>
      </c>
      <c r="K3" s="243" t="s">
        <v>258</v>
      </c>
      <c r="L3" s="243" t="s">
        <v>253</v>
      </c>
      <c r="M3" s="243" t="s">
        <v>256</v>
      </c>
      <c r="N3" s="243" t="s">
        <v>257</v>
      </c>
      <c r="O3" s="243" t="s">
        <v>258</v>
      </c>
      <c r="P3" s="243" t="s">
        <v>253</v>
      </c>
      <c r="Q3" s="349"/>
      <c r="X3" s="93"/>
    </row>
    <row r="4" spans="1:24" s="27" customFormat="1" ht="19.5" customHeight="1">
      <c r="A4" s="174"/>
      <c r="B4" s="174"/>
      <c r="C4" s="175" t="s">
        <v>152</v>
      </c>
      <c r="D4" s="249"/>
      <c r="E4" s="250"/>
      <c r="F4" s="250"/>
      <c r="G4" s="250"/>
      <c r="H4" s="251"/>
      <c r="I4" s="251"/>
      <c r="J4" s="251"/>
      <c r="K4" s="251"/>
      <c r="L4" s="251"/>
      <c r="M4" s="251"/>
      <c r="N4" s="251"/>
      <c r="O4" s="251"/>
      <c r="P4" s="251"/>
      <c r="Q4" s="252"/>
      <c r="R4" s="99"/>
      <c r="S4" s="99"/>
      <c r="T4" s="99"/>
      <c r="U4" s="99"/>
      <c r="V4" s="99"/>
      <c r="W4" s="99"/>
    </row>
    <row r="5" spans="1:24" s="27" customFormat="1" ht="63">
      <c r="A5" s="247"/>
      <c r="B5" s="247" t="s">
        <v>153</v>
      </c>
      <c r="C5" s="260" t="s">
        <v>154</v>
      </c>
      <c r="D5" s="253"/>
      <c r="E5" s="250"/>
      <c r="F5" s="250"/>
      <c r="G5" s="250"/>
      <c r="H5" s="251"/>
      <c r="I5" s="251"/>
      <c r="J5" s="251"/>
      <c r="K5" s="251"/>
      <c r="L5" s="251"/>
      <c r="M5" s="251"/>
      <c r="N5" s="251"/>
      <c r="O5" s="251"/>
      <c r="P5" s="251"/>
      <c r="Q5" s="252"/>
      <c r="R5" s="99"/>
      <c r="S5" s="99"/>
      <c r="T5" s="99"/>
      <c r="U5" s="99"/>
      <c r="V5" s="99"/>
      <c r="W5" s="99"/>
    </row>
    <row r="6" spans="1:24" s="27" customFormat="1" ht="19.5" customHeight="1">
      <c r="A6" s="247" t="s">
        <v>36</v>
      </c>
      <c r="B6" s="247"/>
      <c r="C6" s="261" t="s">
        <v>155</v>
      </c>
      <c r="D6" s="254">
        <v>191.72800000000001</v>
      </c>
      <c r="E6" s="250" t="s">
        <v>156</v>
      </c>
      <c r="F6" s="207">
        <v>1731.3</v>
      </c>
      <c r="G6" s="207">
        <v>669.9</v>
      </c>
      <c r="H6" s="208">
        <f>SUM(G6+F6)*D6</f>
        <v>460377.27359999996</v>
      </c>
      <c r="I6" s="228">
        <v>214</v>
      </c>
      <c r="J6" s="228"/>
      <c r="K6" s="228">
        <f>J6+I6</f>
        <v>214</v>
      </c>
      <c r="L6" s="208">
        <f>K6*F6</f>
        <v>370498.2</v>
      </c>
      <c r="M6" s="228">
        <f>I6</f>
        <v>214</v>
      </c>
      <c r="N6" s="228"/>
      <c r="O6" s="228">
        <f>N6+M6</f>
        <v>214</v>
      </c>
      <c r="P6" s="208">
        <f>O6*G6</f>
        <v>143358.6</v>
      </c>
      <c r="Q6" s="207">
        <f>P6+L6</f>
        <v>513856.80000000005</v>
      </c>
      <c r="R6" s="99"/>
      <c r="S6" s="99"/>
      <c r="T6" s="99"/>
      <c r="U6" s="99"/>
      <c r="V6" s="99"/>
      <c r="W6" s="99"/>
    </row>
    <row r="7" spans="1:24" s="27" customFormat="1" ht="19.5" customHeight="1">
      <c r="A7" s="247" t="s">
        <v>29</v>
      </c>
      <c r="B7" s="247"/>
      <c r="C7" s="261" t="s">
        <v>157</v>
      </c>
      <c r="D7" s="254">
        <v>44.686999999999998</v>
      </c>
      <c r="E7" s="250" t="s">
        <v>156</v>
      </c>
      <c r="F7" s="207">
        <v>2050.59</v>
      </c>
      <c r="G7" s="207">
        <v>713.4</v>
      </c>
      <c r="H7" s="208">
        <f t="shared" ref="H7:H21" si="0">SUM(G7+F7)*D7</f>
        <v>123514.42113</v>
      </c>
      <c r="I7" s="228">
        <v>34.6</v>
      </c>
      <c r="J7" s="228"/>
      <c r="K7" s="228">
        <f t="shared" ref="K7:K9" si="1">J7+I7</f>
        <v>34.6</v>
      </c>
      <c r="L7" s="208">
        <f t="shared" ref="L7:L9" si="2">K7*F7</f>
        <v>70950.414000000004</v>
      </c>
      <c r="M7" s="228">
        <f t="shared" ref="M7:M21" si="3">I7</f>
        <v>34.6</v>
      </c>
      <c r="N7" s="228"/>
      <c r="O7" s="228">
        <f t="shared" ref="O7:O21" si="4">N7+M7</f>
        <v>34.6</v>
      </c>
      <c r="P7" s="208">
        <f t="shared" ref="P7:P21" si="5">O7*G7</f>
        <v>24683.64</v>
      </c>
      <c r="Q7" s="207">
        <f t="shared" ref="Q7:Q21" si="6">P7+L7</f>
        <v>95634.054000000004</v>
      </c>
      <c r="R7" s="99"/>
      <c r="S7" s="99"/>
      <c r="T7" s="99"/>
      <c r="U7" s="99"/>
      <c r="V7" s="99"/>
      <c r="W7" s="99"/>
    </row>
    <row r="8" spans="1:24" s="27" customFormat="1" ht="19.5" customHeight="1">
      <c r="A8" s="247" t="s">
        <v>5</v>
      </c>
      <c r="B8" s="247"/>
      <c r="C8" s="261" t="s">
        <v>158</v>
      </c>
      <c r="D8" s="254">
        <v>41.686</v>
      </c>
      <c r="E8" s="250" t="s">
        <v>156</v>
      </c>
      <c r="F8" s="207">
        <v>2401.1999999999998</v>
      </c>
      <c r="G8" s="207">
        <v>730.8</v>
      </c>
      <c r="H8" s="208">
        <f t="shared" si="0"/>
        <v>130560.552</v>
      </c>
      <c r="I8" s="228">
        <v>38.6</v>
      </c>
      <c r="J8" s="228"/>
      <c r="K8" s="228">
        <f t="shared" si="1"/>
        <v>38.6</v>
      </c>
      <c r="L8" s="208">
        <f t="shared" si="2"/>
        <v>92686.319999999992</v>
      </c>
      <c r="M8" s="228">
        <f t="shared" si="3"/>
        <v>38.6</v>
      </c>
      <c r="N8" s="228"/>
      <c r="O8" s="228">
        <f t="shared" si="4"/>
        <v>38.6</v>
      </c>
      <c r="P8" s="208">
        <f t="shared" si="5"/>
        <v>28208.880000000001</v>
      </c>
      <c r="Q8" s="207">
        <f t="shared" si="6"/>
        <v>120895.2</v>
      </c>
      <c r="R8" s="99"/>
      <c r="S8" s="99"/>
      <c r="T8" s="99"/>
      <c r="U8" s="99"/>
      <c r="V8" s="99"/>
      <c r="W8" s="99"/>
    </row>
    <row r="9" spans="1:24" s="27" customFormat="1" ht="19.5" customHeight="1">
      <c r="A9" s="247" t="s">
        <v>9</v>
      </c>
      <c r="B9" s="247"/>
      <c r="C9" s="261" t="s">
        <v>159</v>
      </c>
      <c r="D9" s="254">
        <v>21.648</v>
      </c>
      <c r="E9" s="250" t="s">
        <v>156</v>
      </c>
      <c r="F9" s="207">
        <v>2903.19</v>
      </c>
      <c r="G9" s="207">
        <v>765.6</v>
      </c>
      <c r="H9" s="208">
        <f t="shared" si="0"/>
        <v>79421.965920000002</v>
      </c>
      <c r="I9" s="228">
        <v>23.32</v>
      </c>
      <c r="J9" s="228"/>
      <c r="K9" s="228">
        <f t="shared" si="1"/>
        <v>23.32</v>
      </c>
      <c r="L9" s="208">
        <f t="shared" si="2"/>
        <v>67702.390800000008</v>
      </c>
      <c r="M9" s="228">
        <f t="shared" si="3"/>
        <v>23.32</v>
      </c>
      <c r="N9" s="228"/>
      <c r="O9" s="228">
        <f t="shared" si="4"/>
        <v>23.32</v>
      </c>
      <c r="P9" s="208">
        <f t="shared" si="5"/>
        <v>17853.792000000001</v>
      </c>
      <c r="Q9" s="207">
        <f t="shared" si="6"/>
        <v>85556.18280000001</v>
      </c>
      <c r="R9" s="99"/>
      <c r="S9" s="99"/>
      <c r="T9" s="99"/>
      <c r="U9" s="99"/>
      <c r="V9" s="99"/>
      <c r="W9" s="99"/>
    </row>
    <row r="10" spans="1:24" s="27" customFormat="1" ht="19.5" customHeight="1">
      <c r="A10" s="247" t="s">
        <v>21</v>
      </c>
      <c r="B10" s="247"/>
      <c r="C10" s="261" t="s">
        <v>160</v>
      </c>
      <c r="D10" s="254">
        <v>8.8829999999999991</v>
      </c>
      <c r="E10" s="250" t="s">
        <v>156</v>
      </c>
      <c r="F10" s="207">
        <v>4089</v>
      </c>
      <c r="G10" s="207">
        <v>809.1</v>
      </c>
      <c r="H10" s="208">
        <f t="shared" si="0"/>
        <v>43509.8223</v>
      </c>
      <c r="I10" s="228">
        <v>5.18</v>
      </c>
      <c r="J10" s="228"/>
      <c r="K10" s="228">
        <f>J10+I10</f>
        <v>5.18</v>
      </c>
      <c r="L10" s="208">
        <f>K10*F10</f>
        <v>21181.02</v>
      </c>
      <c r="M10" s="228">
        <f t="shared" si="3"/>
        <v>5.18</v>
      </c>
      <c r="N10" s="228"/>
      <c r="O10" s="228">
        <f t="shared" si="4"/>
        <v>5.18</v>
      </c>
      <c r="P10" s="208">
        <f t="shared" si="5"/>
        <v>4191.1379999999999</v>
      </c>
      <c r="Q10" s="207">
        <f t="shared" si="6"/>
        <v>25372.157999999999</v>
      </c>
      <c r="R10" s="99"/>
      <c r="S10" s="99"/>
      <c r="T10" s="99"/>
      <c r="U10" s="99"/>
      <c r="V10" s="99"/>
      <c r="W10" s="99"/>
    </row>
    <row r="11" spans="1:24" s="27" customFormat="1" ht="19.5" customHeight="1">
      <c r="A11" s="247" t="s">
        <v>23</v>
      </c>
      <c r="B11" s="247"/>
      <c r="C11" s="261" t="s">
        <v>161</v>
      </c>
      <c r="D11" s="254">
        <v>36.07</v>
      </c>
      <c r="E11" s="250" t="s">
        <v>156</v>
      </c>
      <c r="F11" s="207">
        <v>5220</v>
      </c>
      <c r="G11" s="207">
        <v>835.2</v>
      </c>
      <c r="H11" s="208">
        <f t="shared" si="0"/>
        <v>218411.06399999998</v>
      </c>
      <c r="I11" s="228">
        <v>43.61</v>
      </c>
      <c r="J11" s="228"/>
      <c r="K11" s="228">
        <f t="shared" ref="K11:K21" si="7">J11+I11</f>
        <v>43.61</v>
      </c>
      <c r="L11" s="208">
        <f t="shared" ref="L11:L21" si="8">K11*F11</f>
        <v>227644.19999999998</v>
      </c>
      <c r="M11" s="228">
        <f t="shared" si="3"/>
        <v>43.61</v>
      </c>
      <c r="N11" s="228"/>
      <c r="O11" s="228">
        <f t="shared" si="4"/>
        <v>43.61</v>
      </c>
      <c r="P11" s="208">
        <f t="shared" si="5"/>
        <v>36423.072</v>
      </c>
      <c r="Q11" s="207">
        <f t="shared" si="6"/>
        <v>264067.272</v>
      </c>
      <c r="R11" s="99"/>
      <c r="S11" s="99"/>
      <c r="T11" s="99"/>
      <c r="U11" s="99"/>
      <c r="V11" s="99"/>
      <c r="W11" s="99"/>
    </row>
    <row r="12" spans="1:24" s="27" customFormat="1" ht="19.5" customHeight="1">
      <c r="A12" s="247" t="s">
        <v>26</v>
      </c>
      <c r="B12" s="247"/>
      <c r="C12" s="261" t="s">
        <v>162</v>
      </c>
      <c r="D12" s="254">
        <v>4.4610000000000003</v>
      </c>
      <c r="E12" s="250" t="s">
        <v>156</v>
      </c>
      <c r="F12" s="207">
        <v>6960</v>
      </c>
      <c r="G12" s="207">
        <v>843.9</v>
      </c>
      <c r="H12" s="208">
        <f t="shared" si="0"/>
        <v>34813.197899999999</v>
      </c>
      <c r="I12" s="228"/>
      <c r="J12" s="228"/>
      <c r="K12" s="228">
        <f t="shared" si="7"/>
        <v>0</v>
      </c>
      <c r="L12" s="208">
        <f t="shared" si="8"/>
        <v>0</v>
      </c>
      <c r="M12" s="228">
        <f t="shared" si="3"/>
        <v>0</v>
      </c>
      <c r="N12" s="228"/>
      <c r="O12" s="228">
        <f t="shared" si="4"/>
        <v>0</v>
      </c>
      <c r="P12" s="208">
        <f t="shared" si="5"/>
        <v>0</v>
      </c>
      <c r="Q12" s="207">
        <f t="shared" si="6"/>
        <v>0</v>
      </c>
      <c r="R12" s="99"/>
      <c r="S12" s="99"/>
      <c r="T12" s="99"/>
      <c r="U12" s="99"/>
      <c r="V12" s="99"/>
      <c r="W12" s="99"/>
    </row>
    <row r="13" spans="1:24" s="27" customFormat="1" ht="47.25">
      <c r="A13" s="247"/>
      <c r="B13" s="247" t="s">
        <v>153</v>
      </c>
      <c r="C13" s="260" t="s">
        <v>163</v>
      </c>
      <c r="D13" s="255"/>
      <c r="E13" s="250"/>
      <c r="F13" s="206"/>
      <c r="G13" s="250"/>
      <c r="H13" s="208">
        <f t="shared" si="0"/>
        <v>0</v>
      </c>
      <c r="I13" s="228"/>
      <c r="J13" s="228"/>
      <c r="K13" s="228">
        <f t="shared" si="7"/>
        <v>0</v>
      </c>
      <c r="L13" s="208">
        <f t="shared" si="8"/>
        <v>0</v>
      </c>
      <c r="M13" s="228">
        <f t="shared" si="3"/>
        <v>0</v>
      </c>
      <c r="N13" s="228"/>
      <c r="O13" s="228">
        <f t="shared" si="4"/>
        <v>0</v>
      </c>
      <c r="P13" s="208">
        <f t="shared" si="5"/>
        <v>0</v>
      </c>
      <c r="Q13" s="207">
        <f t="shared" si="6"/>
        <v>0</v>
      </c>
      <c r="R13" s="99"/>
      <c r="S13" s="99"/>
      <c r="T13" s="99"/>
      <c r="U13" s="99"/>
      <c r="V13" s="99"/>
      <c r="W13" s="99"/>
    </row>
    <row r="14" spans="1:24" s="27" customFormat="1" ht="31.5">
      <c r="A14" s="247" t="s">
        <v>27</v>
      </c>
      <c r="B14" s="247"/>
      <c r="C14" s="261" t="s">
        <v>164</v>
      </c>
      <c r="D14" s="233">
        <v>41</v>
      </c>
      <c r="E14" s="206" t="str">
        <f t="shared" ref="E14:E18" si="9">IF(D14&gt;1,"Nos.","No.")</f>
        <v>Nos.</v>
      </c>
      <c r="F14" s="207">
        <v>6090</v>
      </c>
      <c r="G14" s="207">
        <v>870</v>
      </c>
      <c r="H14" s="208">
        <f t="shared" si="0"/>
        <v>285360</v>
      </c>
      <c r="I14" s="228">
        <v>41</v>
      </c>
      <c r="J14" s="228">
        <v>3</v>
      </c>
      <c r="K14" s="228">
        <f t="shared" si="7"/>
        <v>44</v>
      </c>
      <c r="L14" s="208">
        <f t="shared" si="8"/>
        <v>267960</v>
      </c>
      <c r="M14" s="228">
        <f t="shared" si="3"/>
        <v>41</v>
      </c>
      <c r="N14" s="228">
        <v>3</v>
      </c>
      <c r="O14" s="228">
        <f t="shared" si="4"/>
        <v>44</v>
      </c>
      <c r="P14" s="208">
        <f t="shared" si="5"/>
        <v>38280</v>
      </c>
      <c r="Q14" s="207">
        <f t="shared" si="6"/>
        <v>306240</v>
      </c>
      <c r="R14" s="99"/>
      <c r="S14" s="99"/>
      <c r="T14" s="99"/>
      <c r="U14" s="99"/>
      <c r="V14" s="99"/>
      <c r="W14" s="99"/>
    </row>
    <row r="15" spans="1:24" s="27" customFormat="1" ht="18.75">
      <c r="A15" s="247" t="s">
        <v>37</v>
      </c>
      <c r="B15" s="247"/>
      <c r="C15" s="261" t="s">
        <v>165</v>
      </c>
      <c r="D15" s="255">
        <v>69</v>
      </c>
      <c r="E15" s="206" t="str">
        <f t="shared" si="9"/>
        <v>Nos.</v>
      </c>
      <c r="F15" s="207">
        <v>2436</v>
      </c>
      <c r="G15" s="207">
        <v>870</v>
      </c>
      <c r="H15" s="208">
        <f t="shared" si="0"/>
        <v>228114</v>
      </c>
      <c r="I15" s="228">
        <v>69</v>
      </c>
      <c r="J15" s="228">
        <v>3</v>
      </c>
      <c r="K15" s="228">
        <f t="shared" si="7"/>
        <v>72</v>
      </c>
      <c r="L15" s="208">
        <f t="shared" si="8"/>
        <v>175392</v>
      </c>
      <c r="M15" s="228">
        <f t="shared" si="3"/>
        <v>69</v>
      </c>
      <c r="N15" s="228">
        <v>3</v>
      </c>
      <c r="O15" s="228">
        <f t="shared" si="4"/>
        <v>72</v>
      </c>
      <c r="P15" s="208">
        <f t="shared" si="5"/>
        <v>62640</v>
      </c>
      <c r="Q15" s="207">
        <f t="shared" si="6"/>
        <v>238032</v>
      </c>
      <c r="R15" s="99"/>
      <c r="S15" s="99"/>
      <c r="T15" s="99"/>
      <c r="U15" s="99"/>
      <c r="V15" s="99"/>
      <c r="W15" s="99"/>
    </row>
    <row r="16" spans="1:24" s="27" customFormat="1" ht="31.5">
      <c r="A16" s="247"/>
      <c r="B16" s="247" t="s">
        <v>166</v>
      </c>
      <c r="C16" s="260" t="s">
        <v>167</v>
      </c>
      <c r="D16" s="255"/>
      <c r="E16" s="250"/>
      <c r="F16" s="206"/>
      <c r="G16" s="250"/>
      <c r="H16" s="208">
        <f t="shared" si="0"/>
        <v>0</v>
      </c>
      <c r="I16" s="228"/>
      <c r="J16" s="228"/>
      <c r="K16" s="228">
        <f t="shared" si="7"/>
        <v>0</v>
      </c>
      <c r="L16" s="208">
        <f t="shared" si="8"/>
        <v>0</v>
      </c>
      <c r="M16" s="228">
        <f t="shared" si="3"/>
        <v>0</v>
      </c>
      <c r="N16" s="228"/>
      <c r="O16" s="228">
        <f t="shared" si="4"/>
        <v>0</v>
      </c>
      <c r="P16" s="208">
        <f t="shared" si="5"/>
        <v>0</v>
      </c>
      <c r="Q16" s="207">
        <f t="shared" si="6"/>
        <v>0</v>
      </c>
      <c r="R16" s="99"/>
      <c r="S16" s="99"/>
      <c r="T16" s="99"/>
      <c r="U16" s="99"/>
      <c r="V16" s="99"/>
      <c r="W16" s="99"/>
    </row>
    <row r="17" spans="1:92" s="29" customFormat="1" ht="18.75">
      <c r="A17" s="248" t="s">
        <v>38</v>
      </c>
      <c r="B17" s="262"/>
      <c r="C17" s="261" t="s">
        <v>168</v>
      </c>
      <c r="D17" s="255">
        <v>2</v>
      </c>
      <c r="E17" s="206" t="str">
        <f t="shared" si="9"/>
        <v>Nos.</v>
      </c>
      <c r="F17" s="207">
        <v>22620</v>
      </c>
      <c r="G17" s="207">
        <v>1305</v>
      </c>
      <c r="H17" s="208">
        <f t="shared" si="0"/>
        <v>47850</v>
      </c>
      <c r="I17" s="228">
        <v>0</v>
      </c>
      <c r="J17" s="228">
        <v>2</v>
      </c>
      <c r="K17" s="228">
        <f t="shared" si="7"/>
        <v>2</v>
      </c>
      <c r="L17" s="208">
        <f t="shared" si="8"/>
        <v>45240</v>
      </c>
      <c r="M17" s="228">
        <f t="shared" si="3"/>
        <v>0</v>
      </c>
      <c r="N17" s="228">
        <v>2</v>
      </c>
      <c r="O17" s="228">
        <f t="shared" si="4"/>
        <v>2</v>
      </c>
      <c r="P17" s="208">
        <f t="shared" si="5"/>
        <v>2610</v>
      </c>
      <c r="Q17" s="207">
        <f t="shared" si="6"/>
        <v>47850</v>
      </c>
      <c r="R17" s="100"/>
      <c r="S17" s="100"/>
      <c r="T17" s="99"/>
      <c r="U17" s="99"/>
      <c r="V17" s="100"/>
      <c r="W17" s="100"/>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row>
    <row r="18" spans="1:92" s="58" customFormat="1" ht="18.75">
      <c r="A18" s="262" t="s">
        <v>39</v>
      </c>
      <c r="B18" s="262"/>
      <c r="C18" s="263" t="s">
        <v>169</v>
      </c>
      <c r="D18" s="233">
        <v>2</v>
      </c>
      <c r="E18" s="227" t="str">
        <f t="shared" si="9"/>
        <v>Nos.</v>
      </c>
      <c r="F18" s="207">
        <v>17313</v>
      </c>
      <c r="G18" s="207">
        <v>1305</v>
      </c>
      <c r="H18" s="208">
        <f t="shared" si="0"/>
        <v>37236</v>
      </c>
      <c r="I18" s="228">
        <v>0</v>
      </c>
      <c r="J18" s="228">
        <v>2</v>
      </c>
      <c r="K18" s="228">
        <f t="shared" si="7"/>
        <v>2</v>
      </c>
      <c r="L18" s="208">
        <f t="shared" si="8"/>
        <v>34626</v>
      </c>
      <c r="M18" s="228">
        <f t="shared" si="3"/>
        <v>0</v>
      </c>
      <c r="N18" s="228">
        <v>2</v>
      </c>
      <c r="O18" s="228">
        <f t="shared" si="4"/>
        <v>2</v>
      </c>
      <c r="P18" s="208">
        <f t="shared" si="5"/>
        <v>2610</v>
      </c>
      <c r="Q18" s="207">
        <f t="shared" si="6"/>
        <v>37236</v>
      </c>
      <c r="R18" s="101"/>
      <c r="S18" s="101"/>
      <c r="T18" s="99"/>
      <c r="U18" s="99"/>
      <c r="V18" s="101"/>
      <c r="W18" s="101"/>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row>
    <row r="19" spans="1:92" s="30" customFormat="1" ht="31.5">
      <c r="A19" s="201"/>
      <c r="B19" s="262"/>
      <c r="C19" s="264" t="s">
        <v>170</v>
      </c>
      <c r="D19" s="256"/>
      <c r="E19" s="256"/>
      <c r="F19" s="257"/>
      <c r="G19" s="257"/>
      <c r="H19" s="208">
        <f t="shared" si="0"/>
        <v>0</v>
      </c>
      <c r="I19" s="228"/>
      <c r="J19" s="228"/>
      <c r="K19" s="228">
        <f t="shared" si="7"/>
        <v>0</v>
      </c>
      <c r="L19" s="208">
        <f t="shared" si="8"/>
        <v>0</v>
      </c>
      <c r="M19" s="228">
        <f t="shared" si="3"/>
        <v>0</v>
      </c>
      <c r="N19" s="228"/>
      <c r="O19" s="228">
        <f t="shared" si="4"/>
        <v>0</v>
      </c>
      <c r="P19" s="208">
        <f t="shared" si="5"/>
        <v>0</v>
      </c>
      <c r="Q19" s="207">
        <f t="shared" si="6"/>
        <v>0</v>
      </c>
      <c r="R19" s="102"/>
      <c r="S19" s="102"/>
      <c r="T19" s="99"/>
      <c r="U19" s="99"/>
      <c r="V19" s="102"/>
      <c r="W19" s="102"/>
    </row>
    <row r="20" spans="1:92" s="59" customFormat="1" ht="18.75">
      <c r="A20" s="265" t="s">
        <v>142</v>
      </c>
      <c r="B20" s="262"/>
      <c r="C20" s="263" t="s">
        <v>112</v>
      </c>
      <c r="D20" s="256">
        <v>1</v>
      </c>
      <c r="E20" s="258" t="s">
        <v>123</v>
      </c>
      <c r="F20" s="207">
        <v>60900</v>
      </c>
      <c r="G20" s="207">
        <v>3045</v>
      </c>
      <c r="H20" s="208">
        <f t="shared" si="0"/>
        <v>63945</v>
      </c>
      <c r="I20" s="228"/>
      <c r="J20" s="228"/>
      <c r="K20" s="228">
        <f t="shared" si="7"/>
        <v>0</v>
      </c>
      <c r="L20" s="208">
        <f t="shared" si="8"/>
        <v>0</v>
      </c>
      <c r="M20" s="228">
        <f t="shared" si="3"/>
        <v>0</v>
      </c>
      <c r="N20" s="228"/>
      <c r="O20" s="228">
        <f t="shared" si="4"/>
        <v>0</v>
      </c>
      <c r="P20" s="208">
        <f t="shared" si="5"/>
        <v>0</v>
      </c>
      <c r="Q20" s="207">
        <f t="shared" si="6"/>
        <v>0</v>
      </c>
      <c r="R20" s="103"/>
      <c r="S20" s="103"/>
      <c r="T20" s="99"/>
      <c r="U20" s="99"/>
      <c r="V20" s="103"/>
      <c r="W20" s="103"/>
    </row>
    <row r="21" spans="1:92" s="30" customFormat="1" ht="18.75">
      <c r="A21" s="201" t="s">
        <v>40</v>
      </c>
      <c r="B21" s="262"/>
      <c r="C21" s="261" t="s">
        <v>171</v>
      </c>
      <c r="D21" s="256">
        <f>D14</f>
        <v>41</v>
      </c>
      <c r="E21" s="215" t="s">
        <v>123</v>
      </c>
      <c r="F21" s="207">
        <v>10266</v>
      </c>
      <c r="G21" s="207">
        <v>870</v>
      </c>
      <c r="H21" s="208">
        <f t="shared" si="0"/>
        <v>456576</v>
      </c>
      <c r="I21" s="228"/>
      <c r="J21" s="228">
        <v>50</v>
      </c>
      <c r="K21" s="228">
        <f t="shared" si="7"/>
        <v>50</v>
      </c>
      <c r="L21" s="208">
        <f t="shared" si="8"/>
        <v>513300</v>
      </c>
      <c r="M21" s="228">
        <f t="shared" si="3"/>
        <v>0</v>
      </c>
      <c r="N21" s="228">
        <v>50</v>
      </c>
      <c r="O21" s="228">
        <f t="shared" si="4"/>
        <v>50</v>
      </c>
      <c r="P21" s="208">
        <f t="shared" si="5"/>
        <v>43500</v>
      </c>
      <c r="Q21" s="207">
        <f t="shared" si="6"/>
        <v>556800</v>
      </c>
      <c r="R21" s="102"/>
      <c r="S21" s="102"/>
      <c r="T21" s="99"/>
      <c r="U21" s="99"/>
      <c r="V21" s="102"/>
      <c r="W21" s="102"/>
    </row>
    <row r="22" spans="1:92" s="8" customFormat="1" ht="18.75">
      <c r="A22" s="169"/>
      <c r="B22" s="170"/>
      <c r="C22" s="170" t="s">
        <v>33</v>
      </c>
      <c r="D22" s="210"/>
      <c r="E22" s="210"/>
      <c r="F22" s="210"/>
      <c r="G22" s="210"/>
      <c r="H22" s="259"/>
      <c r="I22" s="259"/>
      <c r="J22" s="259"/>
      <c r="K22" s="259"/>
      <c r="L22" s="259"/>
      <c r="M22" s="259"/>
      <c r="N22" s="259"/>
      <c r="O22" s="259"/>
      <c r="P22" s="259"/>
      <c r="Q22" s="210"/>
      <c r="R22" s="80"/>
      <c r="S22" s="80"/>
      <c r="T22" s="99"/>
      <c r="U22" s="99"/>
      <c r="V22" s="80"/>
      <c r="W22" s="80"/>
      <c r="X22" s="13"/>
      <c r="Y22" s="13"/>
      <c r="Z22" s="13"/>
      <c r="AA22" s="13"/>
      <c r="AB22" s="13"/>
      <c r="AC22" s="13"/>
      <c r="AD22" s="13"/>
      <c r="AE22" s="13"/>
      <c r="AF22" s="13"/>
      <c r="AG22" s="13"/>
      <c r="AH22" s="13"/>
      <c r="AI22" s="13"/>
      <c r="AJ22" s="13"/>
      <c r="AK22" s="13"/>
      <c r="AL22" s="13"/>
      <c r="AM22" s="13"/>
      <c r="AN22" s="13"/>
      <c r="AO22" s="13"/>
      <c r="AP22" s="13"/>
      <c r="AQ22" s="13"/>
      <c r="AR22" s="13"/>
    </row>
    <row r="23" spans="1:92" s="27" customFormat="1" ht="18.75">
      <c r="A23" s="247"/>
      <c r="B23" s="247"/>
      <c r="C23" s="266" t="s">
        <v>172</v>
      </c>
      <c r="D23" s="255"/>
      <c r="E23" s="250"/>
      <c r="F23" s="250"/>
      <c r="G23" s="250"/>
      <c r="H23" s="251"/>
      <c r="I23" s="208"/>
      <c r="J23" s="208"/>
      <c r="K23" s="228">
        <f>J23+I23</f>
        <v>0</v>
      </c>
      <c r="L23" s="208">
        <f>K23*F23</f>
        <v>0</v>
      </c>
      <c r="M23" s="208">
        <f t="shared" ref="M23:M32" si="10">I23</f>
        <v>0</v>
      </c>
      <c r="N23" s="208"/>
      <c r="O23" s="208"/>
      <c r="P23" s="208">
        <f t="shared" ref="P23" si="11">M23*G23</f>
        <v>0</v>
      </c>
      <c r="Q23" s="207">
        <f t="shared" ref="Q23:Q32" si="12">P23+L23</f>
        <v>0</v>
      </c>
      <c r="R23" s="99"/>
      <c r="S23" s="99"/>
      <c r="T23" s="99"/>
      <c r="U23" s="99"/>
      <c r="V23" s="99"/>
      <c r="W23" s="99"/>
    </row>
    <row r="24" spans="1:92" s="27" customFormat="1" ht="47.25">
      <c r="A24" s="247" t="s">
        <v>36</v>
      </c>
      <c r="B24" s="247" t="s">
        <v>173</v>
      </c>
      <c r="C24" s="261" t="s">
        <v>174</v>
      </c>
      <c r="D24" s="255">
        <v>1</v>
      </c>
      <c r="E24" s="250" t="s">
        <v>7</v>
      </c>
      <c r="F24" s="207">
        <v>8700</v>
      </c>
      <c r="G24" s="207">
        <v>4350</v>
      </c>
      <c r="H24" s="208">
        <f t="shared" ref="H24:H32" si="13">SUM(G24+F24)*D24</f>
        <v>13050</v>
      </c>
      <c r="I24" s="208"/>
      <c r="J24" s="208"/>
      <c r="K24" s="228">
        <f t="shared" ref="K24:K32" si="14">J24+I24</f>
        <v>0</v>
      </c>
      <c r="L24" s="208">
        <f t="shared" ref="L24:L32" si="15">K24*F24</f>
        <v>0</v>
      </c>
      <c r="M24" s="208">
        <f t="shared" si="10"/>
        <v>0</v>
      </c>
      <c r="N24" s="208"/>
      <c r="O24" s="228">
        <f t="shared" ref="O24:O32" si="16">N24+M24</f>
        <v>0</v>
      </c>
      <c r="P24" s="208">
        <f t="shared" ref="P24:P32" si="17">O24*G24</f>
        <v>0</v>
      </c>
      <c r="Q24" s="207">
        <f t="shared" si="12"/>
        <v>0</v>
      </c>
      <c r="R24" s="99"/>
      <c r="S24" s="99"/>
      <c r="T24" s="99"/>
      <c r="U24" s="99"/>
      <c r="V24" s="99"/>
      <c r="W24" s="99"/>
    </row>
    <row r="25" spans="1:92" s="27" customFormat="1" ht="47.25">
      <c r="A25" s="247" t="s">
        <v>29</v>
      </c>
      <c r="B25" s="247" t="s">
        <v>153</v>
      </c>
      <c r="C25" s="261" t="s">
        <v>175</v>
      </c>
      <c r="D25" s="255">
        <v>1</v>
      </c>
      <c r="E25" s="250" t="s">
        <v>7</v>
      </c>
      <c r="F25" s="207">
        <v>152250</v>
      </c>
      <c r="G25" s="207">
        <v>43500</v>
      </c>
      <c r="H25" s="208">
        <f t="shared" si="13"/>
        <v>195750</v>
      </c>
      <c r="I25" s="208"/>
      <c r="J25" s="208">
        <v>1</v>
      </c>
      <c r="K25" s="228">
        <f t="shared" si="14"/>
        <v>1</v>
      </c>
      <c r="L25" s="208">
        <f t="shared" si="15"/>
        <v>152250</v>
      </c>
      <c r="M25" s="208">
        <f t="shared" si="10"/>
        <v>0</v>
      </c>
      <c r="N25" s="208">
        <v>1</v>
      </c>
      <c r="O25" s="228">
        <f t="shared" si="16"/>
        <v>1</v>
      </c>
      <c r="P25" s="208">
        <f t="shared" si="17"/>
        <v>43500</v>
      </c>
      <c r="Q25" s="207">
        <f t="shared" si="12"/>
        <v>195750</v>
      </c>
      <c r="R25" s="99"/>
      <c r="S25" s="99"/>
      <c r="T25" s="99"/>
      <c r="U25" s="99"/>
      <c r="V25" s="99"/>
      <c r="W25" s="99"/>
    </row>
    <row r="26" spans="1:92" s="27" customFormat="1" ht="31.5">
      <c r="A26" s="247" t="s">
        <v>5</v>
      </c>
      <c r="B26" s="247" t="s">
        <v>28</v>
      </c>
      <c r="C26" s="261" t="s">
        <v>176</v>
      </c>
      <c r="D26" s="255">
        <v>1</v>
      </c>
      <c r="E26" s="250" t="s">
        <v>7</v>
      </c>
      <c r="F26" s="207">
        <v>8700</v>
      </c>
      <c r="G26" s="207">
        <v>4350</v>
      </c>
      <c r="H26" s="208">
        <f t="shared" si="13"/>
        <v>13050</v>
      </c>
      <c r="I26" s="208">
        <v>0</v>
      </c>
      <c r="J26" s="208">
        <v>1</v>
      </c>
      <c r="K26" s="228">
        <f t="shared" si="14"/>
        <v>1</v>
      </c>
      <c r="L26" s="208">
        <f t="shared" si="15"/>
        <v>8700</v>
      </c>
      <c r="M26" s="208">
        <f t="shared" si="10"/>
        <v>0</v>
      </c>
      <c r="N26" s="208">
        <v>1</v>
      </c>
      <c r="O26" s="228">
        <f t="shared" si="16"/>
        <v>1</v>
      </c>
      <c r="P26" s="208">
        <f t="shared" si="17"/>
        <v>4350</v>
      </c>
      <c r="Q26" s="207">
        <f t="shared" si="12"/>
        <v>13050</v>
      </c>
      <c r="R26" s="99"/>
      <c r="S26" s="99"/>
      <c r="T26" s="99"/>
      <c r="U26" s="99"/>
      <c r="V26" s="99"/>
      <c r="W26" s="99"/>
    </row>
    <row r="27" spans="1:92" s="27" customFormat="1" ht="31.5">
      <c r="A27" s="247" t="s">
        <v>9</v>
      </c>
      <c r="B27" s="247" t="s">
        <v>177</v>
      </c>
      <c r="C27" s="261" t="s">
        <v>228</v>
      </c>
      <c r="D27" s="255">
        <v>1</v>
      </c>
      <c r="E27" s="250" t="s">
        <v>7</v>
      </c>
      <c r="F27" s="207">
        <v>21750</v>
      </c>
      <c r="G27" s="207">
        <v>21750</v>
      </c>
      <c r="H27" s="208">
        <f t="shared" si="13"/>
        <v>43500</v>
      </c>
      <c r="I27" s="364">
        <v>0.75</v>
      </c>
      <c r="J27" s="364">
        <v>0.25</v>
      </c>
      <c r="K27" s="228">
        <f t="shared" si="14"/>
        <v>1</v>
      </c>
      <c r="L27" s="208">
        <f t="shared" si="15"/>
        <v>21750</v>
      </c>
      <c r="M27" s="364">
        <f t="shared" si="10"/>
        <v>0.75</v>
      </c>
      <c r="N27" s="364">
        <v>0.25</v>
      </c>
      <c r="O27" s="228">
        <f t="shared" si="16"/>
        <v>1</v>
      </c>
      <c r="P27" s="208">
        <f t="shared" si="17"/>
        <v>21750</v>
      </c>
      <c r="Q27" s="207">
        <f t="shared" si="12"/>
        <v>43500</v>
      </c>
      <c r="R27" s="99"/>
      <c r="S27" s="99"/>
      <c r="T27" s="99"/>
      <c r="U27" s="99"/>
      <c r="V27" s="99"/>
      <c r="W27" s="99"/>
    </row>
    <row r="28" spans="1:92" s="27" customFormat="1" ht="31.5">
      <c r="A28" s="247" t="s">
        <v>21</v>
      </c>
      <c r="B28" s="247" t="s">
        <v>178</v>
      </c>
      <c r="C28" s="261" t="s">
        <v>229</v>
      </c>
      <c r="D28" s="255">
        <v>1</v>
      </c>
      <c r="E28" s="250" t="s">
        <v>7</v>
      </c>
      <c r="F28" s="207">
        <v>0</v>
      </c>
      <c r="G28" s="207">
        <v>43500</v>
      </c>
      <c r="H28" s="208">
        <f t="shared" si="13"/>
        <v>43500</v>
      </c>
      <c r="I28" s="364">
        <v>1</v>
      </c>
      <c r="J28" s="364"/>
      <c r="K28" s="228">
        <f t="shared" si="14"/>
        <v>1</v>
      </c>
      <c r="L28" s="208">
        <f t="shared" si="15"/>
        <v>0</v>
      </c>
      <c r="M28" s="364">
        <f t="shared" si="10"/>
        <v>1</v>
      </c>
      <c r="N28" s="364"/>
      <c r="O28" s="228">
        <f t="shared" si="16"/>
        <v>1</v>
      </c>
      <c r="P28" s="208">
        <f t="shared" si="17"/>
        <v>43500</v>
      </c>
      <c r="Q28" s="207">
        <f t="shared" si="12"/>
        <v>43500</v>
      </c>
      <c r="R28" s="99"/>
      <c r="S28" s="99"/>
      <c r="T28" s="99"/>
      <c r="U28" s="99"/>
      <c r="V28" s="99"/>
      <c r="W28" s="99"/>
    </row>
    <row r="29" spans="1:92" s="27" customFormat="1" ht="18.75">
      <c r="A29" s="247"/>
      <c r="B29" s="247"/>
      <c r="C29" s="266" t="s">
        <v>227</v>
      </c>
      <c r="D29" s="255"/>
      <c r="E29" s="250"/>
      <c r="F29" s="250"/>
      <c r="G29" s="250"/>
      <c r="H29" s="208">
        <f t="shared" si="13"/>
        <v>0</v>
      </c>
      <c r="I29" s="364"/>
      <c r="J29" s="364"/>
      <c r="K29" s="228">
        <f t="shared" si="14"/>
        <v>0</v>
      </c>
      <c r="L29" s="208">
        <f t="shared" si="15"/>
        <v>0</v>
      </c>
      <c r="M29" s="364">
        <f t="shared" si="10"/>
        <v>0</v>
      </c>
      <c r="N29" s="364"/>
      <c r="O29" s="228">
        <f t="shared" si="16"/>
        <v>0</v>
      </c>
      <c r="P29" s="208">
        <f t="shared" si="17"/>
        <v>0</v>
      </c>
      <c r="Q29" s="207">
        <f t="shared" si="12"/>
        <v>0</v>
      </c>
      <c r="R29" s="99"/>
      <c r="S29" s="99"/>
      <c r="T29" s="99"/>
      <c r="U29" s="99"/>
      <c r="V29" s="99"/>
      <c r="W29" s="99"/>
    </row>
    <row r="30" spans="1:92" s="27" customFormat="1" ht="31.5">
      <c r="A30" s="247" t="s">
        <v>23</v>
      </c>
      <c r="B30" s="247" t="s">
        <v>179</v>
      </c>
      <c r="C30" s="267" t="s">
        <v>248</v>
      </c>
      <c r="D30" s="255">
        <v>1</v>
      </c>
      <c r="E30" s="250" t="s">
        <v>7</v>
      </c>
      <c r="F30" s="207">
        <v>0</v>
      </c>
      <c r="G30" s="207">
        <v>21750</v>
      </c>
      <c r="H30" s="208">
        <f t="shared" si="13"/>
        <v>21750</v>
      </c>
      <c r="I30" s="364">
        <v>0.5</v>
      </c>
      <c r="J30" s="364">
        <v>0.5</v>
      </c>
      <c r="K30" s="228">
        <f t="shared" si="14"/>
        <v>1</v>
      </c>
      <c r="L30" s="208">
        <f t="shared" si="15"/>
        <v>0</v>
      </c>
      <c r="M30" s="364">
        <f t="shared" si="10"/>
        <v>0.5</v>
      </c>
      <c r="N30" s="364">
        <v>0.5</v>
      </c>
      <c r="O30" s="228">
        <f t="shared" si="16"/>
        <v>1</v>
      </c>
      <c r="P30" s="208">
        <f t="shared" si="17"/>
        <v>21750</v>
      </c>
      <c r="Q30" s="207">
        <f t="shared" si="12"/>
        <v>21750</v>
      </c>
      <c r="R30" s="99"/>
      <c r="S30" s="99"/>
      <c r="T30" s="99"/>
      <c r="U30" s="99"/>
      <c r="V30" s="99"/>
      <c r="W30" s="99"/>
    </row>
    <row r="31" spans="1:92" s="27" customFormat="1" ht="18.75">
      <c r="A31" s="247"/>
      <c r="B31" s="247"/>
      <c r="C31" s="266" t="s">
        <v>8</v>
      </c>
      <c r="D31" s="255"/>
      <c r="E31" s="250"/>
      <c r="F31" s="250"/>
      <c r="G31" s="250"/>
      <c r="H31" s="208">
        <f t="shared" si="13"/>
        <v>0</v>
      </c>
      <c r="I31" s="208"/>
      <c r="J31" s="208"/>
      <c r="K31" s="228">
        <f t="shared" si="14"/>
        <v>0</v>
      </c>
      <c r="L31" s="208">
        <f t="shared" si="15"/>
        <v>0</v>
      </c>
      <c r="M31" s="208">
        <f t="shared" si="10"/>
        <v>0</v>
      </c>
      <c r="N31" s="208"/>
      <c r="O31" s="228">
        <f t="shared" si="16"/>
        <v>0</v>
      </c>
      <c r="P31" s="208">
        <f t="shared" si="17"/>
        <v>0</v>
      </c>
      <c r="Q31" s="207">
        <f t="shared" si="12"/>
        <v>0</v>
      </c>
      <c r="R31" s="99"/>
      <c r="S31" s="99"/>
      <c r="T31" s="99"/>
      <c r="U31" s="99"/>
      <c r="V31" s="99"/>
      <c r="W31" s="99"/>
    </row>
    <row r="32" spans="1:92" s="27" customFormat="1" ht="31.5">
      <c r="A32" s="247" t="s">
        <v>26</v>
      </c>
      <c r="B32" s="247"/>
      <c r="C32" s="261" t="s">
        <v>180</v>
      </c>
      <c r="D32" s="255">
        <v>1</v>
      </c>
      <c r="E32" s="250" t="s">
        <v>7</v>
      </c>
      <c r="F32" s="207">
        <v>0</v>
      </c>
      <c r="G32" s="207"/>
      <c r="H32" s="208">
        <f t="shared" si="13"/>
        <v>0</v>
      </c>
      <c r="I32" s="208"/>
      <c r="J32" s="208"/>
      <c r="K32" s="228">
        <f t="shared" si="14"/>
        <v>0</v>
      </c>
      <c r="L32" s="208">
        <f t="shared" si="15"/>
        <v>0</v>
      </c>
      <c r="M32" s="208">
        <f t="shared" si="10"/>
        <v>0</v>
      </c>
      <c r="N32" s="208"/>
      <c r="O32" s="228">
        <f t="shared" si="16"/>
        <v>0</v>
      </c>
      <c r="P32" s="208">
        <f t="shared" si="17"/>
        <v>0</v>
      </c>
      <c r="Q32" s="207">
        <f t="shared" si="12"/>
        <v>0</v>
      </c>
      <c r="R32" s="99"/>
      <c r="S32" s="99"/>
      <c r="T32" s="99"/>
      <c r="U32" s="99"/>
      <c r="V32" s="99"/>
      <c r="W32" s="99"/>
    </row>
    <row r="33" spans="1:44" s="8" customFormat="1" ht="30" customHeight="1">
      <c r="A33" s="139"/>
      <c r="B33" s="140"/>
      <c r="C33" s="140" t="s">
        <v>54</v>
      </c>
      <c r="D33" s="210"/>
      <c r="E33" s="210"/>
      <c r="F33" s="210"/>
      <c r="G33" s="210"/>
      <c r="H33" s="259"/>
      <c r="I33" s="259"/>
      <c r="J33" s="259"/>
      <c r="K33" s="259"/>
      <c r="L33" s="259"/>
      <c r="M33" s="259"/>
      <c r="N33" s="259"/>
      <c r="O33" s="259"/>
      <c r="P33" s="259"/>
      <c r="Q33" s="210"/>
      <c r="R33" s="80"/>
      <c r="S33" s="80"/>
      <c r="T33" s="80"/>
      <c r="U33" s="80"/>
      <c r="V33" s="80"/>
      <c r="W33" s="80"/>
      <c r="X33" s="13"/>
      <c r="Y33" s="13"/>
      <c r="Z33" s="13"/>
      <c r="AA33" s="13"/>
      <c r="AB33" s="13"/>
      <c r="AC33" s="13"/>
      <c r="AD33" s="13"/>
      <c r="AE33" s="13"/>
      <c r="AF33" s="13"/>
      <c r="AG33" s="13"/>
      <c r="AH33" s="13"/>
      <c r="AI33" s="13"/>
      <c r="AJ33" s="13"/>
      <c r="AK33" s="13"/>
      <c r="AL33" s="13"/>
      <c r="AM33" s="13"/>
      <c r="AN33" s="13"/>
      <c r="AO33" s="13"/>
      <c r="AP33" s="13"/>
      <c r="AQ33" s="13"/>
      <c r="AR33" s="13"/>
    </row>
    <row r="34" spans="1:44" s="8" customFormat="1" ht="11.25" customHeight="1">
      <c r="A34" s="359"/>
      <c r="B34" s="359"/>
      <c r="C34" s="359"/>
      <c r="D34" s="359"/>
      <c r="E34" s="359"/>
      <c r="F34" s="359"/>
      <c r="G34" s="359"/>
      <c r="H34" s="360"/>
      <c r="I34" s="360"/>
      <c r="J34" s="360"/>
      <c r="K34" s="360"/>
      <c r="L34" s="360"/>
      <c r="M34" s="360"/>
      <c r="N34" s="360"/>
      <c r="O34" s="360"/>
      <c r="P34" s="360"/>
      <c r="Q34" s="359"/>
      <c r="R34" s="80"/>
      <c r="S34" s="80"/>
      <c r="T34" s="80"/>
      <c r="U34" s="80"/>
      <c r="V34" s="80"/>
      <c r="W34" s="80"/>
      <c r="X34" s="13"/>
      <c r="Y34" s="13"/>
      <c r="Z34" s="13"/>
      <c r="AA34" s="13"/>
      <c r="AB34" s="13"/>
      <c r="AC34" s="13"/>
      <c r="AD34" s="13"/>
      <c r="AE34" s="13"/>
      <c r="AF34" s="13"/>
      <c r="AG34" s="13"/>
      <c r="AH34" s="13"/>
      <c r="AI34" s="13"/>
      <c r="AJ34" s="13"/>
      <c r="AK34" s="13"/>
      <c r="AL34" s="13"/>
      <c r="AM34" s="13"/>
      <c r="AN34" s="13"/>
      <c r="AO34" s="13"/>
      <c r="AP34" s="13"/>
      <c r="AQ34" s="13"/>
      <c r="AR34" s="13"/>
    </row>
    <row r="35" spans="1:44" s="9" customFormat="1" ht="35.25" customHeight="1">
      <c r="A35" s="169"/>
      <c r="B35" s="170"/>
      <c r="C35" s="171" t="s">
        <v>181</v>
      </c>
      <c r="D35" s="172"/>
      <c r="E35" s="172"/>
      <c r="F35" s="172"/>
      <c r="G35" s="173"/>
      <c r="H35" s="200">
        <f>SUM(H5:H33)</f>
        <v>2540289.29685</v>
      </c>
      <c r="I35" s="200"/>
      <c r="J35" s="200"/>
      <c r="K35" s="200">
        <f t="shared" ref="K35" si="18">J35+I35</f>
        <v>0</v>
      </c>
      <c r="L35" s="200">
        <f>SUM(L5:L33)</f>
        <v>2069880.5448</v>
      </c>
      <c r="M35" s="200"/>
      <c r="N35" s="200"/>
      <c r="O35" s="200"/>
      <c r="P35" s="200">
        <f>SUM(P5:P33)</f>
        <v>539209.12199999997</v>
      </c>
      <c r="Q35" s="173">
        <f t="shared" ref="Q35" si="19">SUM(Q5:Q32)</f>
        <v>2609089.6668000002</v>
      </c>
      <c r="R35" s="104"/>
      <c r="S35" s="104"/>
      <c r="T35" s="104"/>
      <c r="U35" s="104"/>
      <c r="V35" s="104"/>
      <c r="W35" s="104"/>
    </row>
  </sheetData>
  <mergeCells count="6">
    <mergeCell ref="A34:Q34"/>
    <mergeCell ref="I1:Q1"/>
    <mergeCell ref="I2:L2"/>
    <mergeCell ref="M2:P2"/>
    <mergeCell ref="Q2:Q3"/>
    <mergeCell ref="A1:H2"/>
  </mergeCells>
  <printOptions horizontalCentered="1"/>
  <pageMargins left="0.51181102362204722" right="0.51181102362204722" top="1.1023622047244095" bottom="1.1023622047244095" header="0.43307086614173229" footer="0.43307086614173229"/>
  <pageSetup paperSize="9" scale="54"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2" max="12"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J65"/>
  <sheetViews>
    <sheetView showGridLines="0" topLeftCell="A27" zoomScale="90" zoomScaleNormal="90" zoomScaleSheetLayoutView="100" workbookViewId="0">
      <selection activeCell="Q46" sqref="Q46"/>
    </sheetView>
  </sheetViews>
  <sheetFormatPr defaultRowHeight="18.75"/>
  <cols>
    <col min="1" max="1" width="7.140625" style="50" customWidth="1"/>
    <col min="2" max="2" width="14.5703125" style="50" customWidth="1"/>
    <col min="3" max="3" width="63.140625" style="51" customWidth="1"/>
    <col min="4" max="4" width="8.42578125" style="48" customWidth="1"/>
    <col min="5" max="5" width="7.42578125" style="52" customWidth="1"/>
    <col min="6" max="6" width="12.85546875" style="52" customWidth="1"/>
    <col min="7" max="8" width="12.85546875" style="53" customWidth="1"/>
    <col min="9" max="9" width="10.140625" style="53" customWidth="1"/>
    <col min="10" max="10" width="10.42578125" style="53" customWidth="1"/>
    <col min="11" max="11" width="9.28515625" style="53" customWidth="1"/>
    <col min="12" max="12" width="12.42578125" style="53" customWidth="1"/>
    <col min="13" max="13" width="8.42578125" style="53" customWidth="1"/>
    <col min="14" max="14" width="10.7109375" style="53" customWidth="1"/>
    <col min="15" max="15" width="9.85546875" style="53" customWidth="1"/>
    <col min="16" max="16" width="12.85546875" style="53" customWidth="1"/>
    <col min="17" max="17" width="12.85546875" style="48" customWidth="1"/>
    <col min="18" max="18" width="10.28515625" style="49" customWidth="1"/>
    <col min="19" max="19" width="11.5703125" style="129" customWidth="1"/>
    <col min="20" max="20" width="12" style="130" bestFit="1" customWidth="1"/>
    <col min="21" max="23" width="8.85546875" style="42"/>
    <col min="24" max="24" width="13.28515625" style="42" customWidth="1"/>
    <col min="25" max="25" width="8.85546875" style="42"/>
    <col min="26" max="26" width="11.5703125" style="42" customWidth="1"/>
    <col min="27" max="248" width="8.85546875" style="42"/>
    <col min="249" max="249" width="8.5703125" style="42" bestFit="1" customWidth="1"/>
    <col min="250" max="250" width="12.42578125" style="42" bestFit="1" customWidth="1"/>
    <col min="251" max="251" width="48.140625" style="42" customWidth="1"/>
    <col min="252" max="263" width="9.7109375" style="42" customWidth="1"/>
    <col min="264" max="267" width="14.7109375" style="42" customWidth="1"/>
    <col min="268" max="268" width="16.42578125" style="42" customWidth="1"/>
    <col min="269" max="269" width="11.5703125" style="42" bestFit="1" customWidth="1"/>
    <col min="270" max="270" width="34.140625" style="42" bestFit="1" customWidth="1"/>
    <col min="271" max="271" width="20.140625" style="42" customWidth="1"/>
    <col min="272" max="504" width="8.85546875" style="42"/>
    <col min="505" max="505" width="8.5703125" style="42" bestFit="1" customWidth="1"/>
    <col min="506" max="506" width="12.42578125" style="42" bestFit="1" customWidth="1"/>
    <col min="507" max="507" width="48.140625" style="42" customWidth="1"/>
    <col min="508" max="519" width="9.7109375" style="42" customWidth="1"/>
    <col min="520" max="523" width="14.7109375" style="42" customWidth="1"/>
    <col min="524" max="524" width="16.42578125" style="42" customWidth="1"/>
    <col min="525" max="525" width="11.5703125" style="42" bestFit="1" customWidth="1"/>
    <col min="526" max="526" width="34.140625" style="42" bestFit="1" customWidth="1"/>
    <col min="527" max="527" width="20.140625" style="42" customWidth="1"/>
    <col min="528" max="760" width="8.85546875" style="42"/>
    <col min="761" max="761" width="8.5703125" style="42" bestFit="1" customWidth="1"/>
    <col min="762" max="762" width="12.42578125" style="42" bestFit="1" customWidth="1"/>
    <col min="763" max="763" width="48.140625" style="42" customWidth="1"/>
    <col min="764" max="775" width="9.7109375" style="42" customWidth="1"/>
    <col min="776" max="779" width="14.7109375" style="42" customWidth="1"/>
    <col min="780" max="780" width="16.42578125" style="42" customWidth="1"/>
    <col min="781" max="781" width="11.5703125" style="42" bestFit="1" customWidth="1"/>
    <col min="782" max="782" width="34.140625" style="42" bestFit="1" customWidth="1"/>
    <col min="783" max="783" width="20.140625" style="42" customWidth="1"/>
    <col min="784" max="1016" width="8.85546875" style="42"/>
    <col min="1017" max="1017" width="8.5703125" style="42" bestFit="1" customWidth="1"/>
    <col min="1018" max="1018" width="12.42578125" style="42" bestFit="1" customWidth="1"/>
    <col min="1019" max="1019" width="48.140625" style="42" customWidth="1"/>
    <col min="1020" max="1031" width="9.7109375" style="42" customWidth="1"/>
    <col min="1032" max="1035" width="14.7109375" style="42" customWidth="1"/>
    <col min="1036" max="1036" width="16.42578125" style="42" customWidth="1"/>
    <col min="1037" max="1037" width="11.5703125" style="42" bestFit="1" customWidth="1"/>
    <col min="1038" max="1038" width="34.140625" style="42" bestFit="1" customWidth="1"/>
    <col min="1039" max="1039" width="20.140625" style="42" customWidth="1"/>
    <col min="1040" max="1272" width="8.85546875" style="42"/>
    <col min="1273" max="1273" width="8.5703125" style="42" bestFit="1" customWidth="1"/>
    <col min="1274" max="1274" width="12.42578125" style="42" bestFit="1" customWidth="1"/>
    <col min="1275" max="1275" width="48.140625" style="42" customWidth="1"/>
    <col min="1276" max="1287" width="9.7109375" style="42" customWidth="1"/>
    <col min="1288" max="1291" width="14.7109375" style="42" customWidth="1"/>
    <col min="1292" max="1292" width="16.42578125" style="42" customWidth="1"/>
    <col min="1293" max="1293" width="11.5703125" style="42" bestFit="1" customWidth="1"/>
    <col min="1294" max="1294" width="34.140625" style="42" bestFit="1" customWidth="1"/>
    <col min="1295" max="1295" width="20.140625" style="42" customWidth="1"/>
    <col min="1296" max="1528" width="8.85546875" style="42"/>
    <col min="1529" max="1529" width="8.5703125" style="42" bestFit="1" customWidth="1"/>
    <col min="1530" max="1530" width="12.42578125" style="42" bestFit="1" customWidth="1"/>
    <col min="1531" max="1531" width="48.140625" style="42" customWidth="1"/>
    <col min="1532" max="1543" width="9.7109375" style="42" customWidth="1"/>
    <col min="1544" max="1547" width="14.7109375" style="42" customWidth="1"/>
    <col min="1548" max="1548" width="16.42578125" style="42" customWidth="1"/>
    <col min="1549" max="1549" width="11.5703125" style="42" bestFit="1" customWidth="1"/>
    <col min="1550" max="1550" width="34.140625" style="42" bestFit="1" customWidth="1"/>
    <col min="1551" max="1551" width="20.140625" style="42" customWidth="1"/>
    <col min="1552" max="1784" width="8.85546875" style="42"/>
    <col min="1785" max="1785" width="8.5703125" style="42" bestFit="1" customWidth="1"/>
    <col min="1786" max="1786" width="12.42578125" style="42" bestFit="1" customWidth="1"/>
    <col min="1787" max="1787" width="48.140625" style="42" customWidth="1"/>
    <col min="1788" max="1799" width="9.7109375" style="42" customWidth="1"/>
    <col min="1800" max="1803" width="14.7109375" style="42" customWidth="1"/>
    <col min="1804" max="1804" width="16.42578125" style="42" customWidth="1"/>
    <col min="1805" max="1805" width="11.5703125" style="42" bestFit="1" customWidth="1"/>
    <col min="1806" max="1806" width="34.140625" style="42" bestFit="1" customWidth="1"/>
    <col min="1807" max="1807" width="20.140625" style="42" customWidth="1"/>
    <col min="1808" max="2040" width="8.85546875" style="42"/>
    <col min="2041" max="2041" width="8.5703125" style="42" bestFit="1" customWidth="1"/>
    <col min="2042" max="2042" width="12.42578125" style="42" bestFit="1" customWidth="1"/>
    <col min="2043" max="2043" width="48.140625" style="42" customWidth="1"/>
    <col min="2044" max="2055" width="9.7109375" style="42" customWidth="1"/>
    <col min="2056" max="2059" width="14.7109375" style="42" customWidth="1"/>
    <col min="2060" max="2060" width="16.42578125" style="42" customWidth="1"/>
    <col min="2061" max="2061" width="11.5703125" style="42" bestFit="1" customWidth="1"/>
    <col min="2062" max="2062" width="34.140625" style="42" bestFit="1" customWidth="1"/>
    <col min="2063" max="2063" width="20.140625" style="42" customWidth="1"/>
    <col min="2064" max="2296" width="8.85546875" style="42"/>
    <col min="2297" max="2297" width="8.5703125" style="42" bestFit="1" customWidth="1"/>
    <col min="2298" max="2298" width="12.42578125" style="42" bestFit="1" customWidth="1"/>
    <col min="2299" max="2299" width="48.140625" style="42" customWidth="1"/>
    <col min="2300" max="2311" width="9.7109375" style="42" customWidth="1"/>
    <col min="2312" max="2315" width="14.7109375" style="42" customWidth="1"/>
    <col min="2316" max="2316" width="16.42578125" style="42" customWidth="1"/>
    <col min="2317" max="2317" width="11.5703125" style="42" bestFit="1" customWidth="1"/>
    <col min="2318" max="2318" width="34.140625" style="42" bestFit="1" customWidth="1"/>
    <col min="2319" max="2319" width="20.140625" style="42" customWidth="1"/>
    <col min="2320" max="2552" width="8.85546875" style="42"/>
    <col min="2553" max="2553" width="8.5703125" style="42" bestFit="1" customWidth="1"/>
    <col min="2554" max="2554" width="12.42578125" style="42" bestFit="1" customWidth="1"/>
    <col min="2555" max="2555" width="48.140625" style="42" customWidth="1"/>
    <col min="2556" max="2567" width="9.7109375" style="42" customWidth="1"/>
    <col min="2568" max="2571" width="14.7109375" style="42" customWidth="1"/>
    <col min="2572" max="2572" width="16.42578125" style="42" customWidth="1"/>
    <col min="2573" max="2573" width="11.5703125" style="42" bestFit="1" customWidth="1"/>
    <col min="2574" max="2574" width="34.140625" style="42" bestFit="1" customWidth="1"/>
    <col min="2575" max="2575" width="20.140625" style="42" customWidth="1"/>
    <col min="2576" max="2808" width="8.85546875" style="42"/>
    <col min="2809" max="2809" width="8.5703125" style="42" bestFit="1" customWidth="1"/>
    <col min="2810" max="2810" width="12.42578125" style="42" bestFit="1" customWidth="1"/>
    <col min="2811" max="2811" width="48.140625" style="42" customWidth="1"/>
    <col min="2812" max="2823" width="9.7109375" style="42" customWidth="1"/>
    <col min="2824" max="2827" width="14.7109375" style="42" customWidth="1"/>
    <col min="2828" max="2828" width="16.42578125" style="42" customWidth="1"/>
    <col min="2829" max="2829" width="11.5703125" style="42" bestFit="1" customWidth="1"/>
    <col min="2830" max="2830" width="34.140625" style="42" bestFit="1" customWidth="1"/>
    <col min="2831" max="2831" width="20.140625" style="42" customWidth="1"/>
    <col min="2832" max="3064" width="8.85546875" style="42"/>
    <col min="3065" max="3065" width="8.5703125" style="42" bestFit="1" customWidth="1"/>
    <col min="3066" max="3066" width="12.42578125" style="42" bestFit="1" customWidth="1"/>
    <col min="3067" max="3067" width="48.140625" style="42" customWidth="1"/>
    <col min="3068" max="3079" width="9.7109375" style="42" customWidth="1"/>
    <col min="3080" max="3083" width="14.7109375" style="42" customWidth="1"/>
    <col min="3084" max="3084" width="16.42578125" style="42" customWidth="1"/>
    <col min="3085" max="3085" width="11.5703125" style="42" bestFit="1" customWidth="1"/>
    <col min="3086" max="3086" width="34.140625" style="42" bestFit="1" customWidth="1"/>
    <col min="3087" max="3087" width="20.140625" style="42" customWidth="1"/>
    <col min="3088" max="3320" width="8.85546875" style="42"/>
    <col min="3321" max="3321" width="8.5703125" style="42" bestFit="1" customWidth="1"/>
    <col min="3322" max="3322" width="12.42578125" style="42" bestFit="1" customWidth="1"/>
    <col min="3323" max="3323" width="48.140625" style="42" customWidth="1"/>
    <col min="3324" max="3335" width="9.7109375" style="42" customWidth="1"/>
    <col min="3336" max="3339" width="14.7109375" style="42" customWidth="1"/>
    <col min="3340" max="3340" width="16.42578125" style="42" customWidth="1"/>
    <col min="3341" max="3341" width="11.5703125" style="42" bestFit="1" customWidth="1"/>
    <col min="3342" max="3342" width="34.140625" style="42" bestFit="1" customWidth="1"/>
    <col min="3343" max="3343" width="20.140625" style="42" customWidth="1"/>
    <col min="3344" max="3576" width="8.85546875" style="42"/>
    <col min="3577" max="3577" width="8.5703125" style="42" bestFit="1" customWidth="1"/>
    <col min="3578" max="3578" width="12.42578125" style="42" bestFit="1" customWidth="1"/>
    <col min="3579" max="3579" width="48.140625" style="42" customWidth="1"/>
    <col min="3580" max="3591" width="9.7109375" style="42" customWidth="1"/>
    <col min="3592" max="3595" width="14.7109375" style="42" customWidth="1"/>
    <col min="3596" max="3596" width="16.42578125" style="42" customWidth="1"/>
    <col min="3597" max="3597" width="11.5703125" style="42" bestFit="1" customWidth="1"/>
    <col min="3598" max="3598" width="34.140625" style="42" bestFit="1" customWidth="1"/>
    <col min="3599" max="3599" width="20.140625" style="42" customWidth="1"/>
    <col min="3600" max="3832" width="8.85546875" style="42"/>
    <col min="3833" max="3833" width="8.5703125" style="42" bestFit="1" customWidth="1"/>
    <col min="3834" max="3834" width="12.42578125" style="42" bestFit="1" customWidth="1"/>
    <col min="3835" max="3835" width="48.140625" style="42" customWidth="1"/>
    <col min="3836" max="3847" width="9.7109375" style="42" customWidth="1"/>
    <col min="3848" max="3851" width="14.7109375" style="42" customWidth="1"/>
    <col min="3852" max="3852" width="16.42578125" style="42" customWidth="1"/>
    <col min="3853" max="3853" width="11.5703125" style="42" bestFit="1" customWidth="1"/>
    <col min="3854" max="3854" width="34.140625" style="42" bestFit="1" customWidth="1"/>
    <col min="3855" max="3855" width="20.140625" style="42" customWidth="1"/>
    <col min="3856" max="4088" width="8.85546875" style="42"/>
    <col min="4089" max="4089" width="8.5703125" style="42" bestFit="1" customWidth="1"/>
    <col min="4090" max="4090" width="12.42578125" style="42" bestFit="1" customWidth="1"/>
    <col min="4091" max="4091" width="48.140625" style="42" customWidth="1"/>
    <col min="4092" max="4103" width="9.7109375" style="42" customWidth="1"/>
    <col min="4104" max="4107" width="14.7109375" style="42" customWidth="1"/>
    <col min="4108" max="4108" width="16.42578125" style="42" customWidth="1"/>
    <col min="4109" max="4109" width="11.5703125" style="42" bestFit="1" customWidth="1"/>
    <col min="4110" max="4110" width="34.140625" style="42" bestFit="1" customWidth="1"/>
    <col min="4111" max="4111" width="20.140625" style="42" customWidth="1"/>
    <col min="4112" max="4344" width="8.85546875" style="42"/>
    <col min="4345" max="4345" width="8.5703125" style="42" bestFit="1" customWidth="1"/>
    <col min="4346" max="4346" width="12.42578125" style="42" bestFit="1" customWidth="1"/>
    <col min="4347" max="4347" width="48.140625" style="42" customWidth="1"/>
    <col min="4348" max="4359" width="9.7109375" style="42" customWidth="1"/>
    <col min="4360" max="4363" width="14.7109375" style="42" customWidth="1"/>
    <col min="4364" max="4364" width="16.42578125" style="42" customWidth="1"/>
    <col min="4365" max="4365" width="11.5703125" style="42" bestFit="1" customWidth="1"/>
    <col min="4366" max="4366" width="34.140625" style="42" bestFit="1" customWidth="1"/>
    <col min="4367" max="4367" width="20.140625" style="42" customWidth="1"/>
    <col min="4368" max="4600" width="8.85546875" style="42"/>
    <col min="4601" max="4601" width="8.5703125" style="42" bestFit="1" customWidth="1"/>
    <col min="4602" max="4602" width="12.42578125" style="42" bestFit="1" customWidth="1"/>
    <col min="4603" max="4603" width="48.140625" style="42" customWidth="1"/>
    <col min="4604" max="4615" width="9.7109375" style="42" customWidth="1"/>
    <col min="4616" max="4619" width="14.7109375" style="42" customWidth="1"/>
    <col min="4620" max="4620" width="16.42578125" style="42" customWidth="1"/>
    <col min="4621" max="4621" width="11.5703125" style="42" bestFit="1" customWidth="1"/>
    <col min="4622" max="4622" width="34.140625" style="42" bestFit="1" customWidth="1"/>
    <col min="4623" max="4623" width="20.140625" style="42" customWidth="1"/>
    <col min="4624" max="4856" width="8.85546875" style="42"/>
    <col min="4857" max="4857" width="8.5703125" style="42" bestFit="1" customWidth="1"/>
    <col min="4858" max="4858" width="12.42578125" style="42" bestFit="1" customWidth="1"/>
    <col min="4859" max="4859" width="48.140625" style="42" customWidth="1"/>
    <col min="4860" max="4871" width="9.7109375" style="42" customWidth="1"/>
    <col min="4872" max="4875" width="14.7109375" style="42" customWidth="1"/>
    <col min="4876" max="4876" width="16.42578125" style="42" customWidth="1"/>
    <col min="4877" max="4877" width="11.5703125" style="42" bestFit="1" customWidth="1"/>
    <col min="4878" max="4878" width="34.140625" style="42" bestFit="1" customWidth="1"/>
    <col min="4879" max="4879" width="20.140625" style="42" customWidth="1"/>
    <col min="4880" max="5112" width="8.85546875" style="42"/>
    <col min="5113" max="5113" width="8.5703125" style="42" bestFit="1" customWidth="1"/>
    <col min="5114" max="5114" width="12.42578125" style="42" bestFit="1" customWidth="1"/>
    <col min="5115" max="5115" width="48.140625" style="42" customWidth="1"/>
    <col min="5116" max="5127" width="9.7109375" style="42" customWidth="1"/>
    <col min="5128" max="5131" width="14.7109375" style="42" customWidth="1"/>
    <col min="5132" max="5132" width="16.42578125" style="42" customWidth="1"/>
    <col min="5133" max="5133" width="11.5703125" style="42" bestFit="1" customWidth="1"/>
    <col min="5134" max="5134" width="34.140625" style="42" bestFit="1" customWidth="1"/>
    <col min="5135" max="5135" width="20.140625" style="42" customWidth="1"/>
    <col min="5136" max="5368" width="8.85546875" style="42"/>
    <col min="5369" max="5369" width="8.5703125" style="42" bestFit="1" customWidth="1"/>
    <col min="5370" max="5370" width="12.42578125" style="42" bestFit="1" customWidth="1"/>
    <col min="5371" max="5371" width="48.140625" style="42" customWidth="1"/>
    <col min="5372" max="5383" width="9.7109375" style="42" customWidth="1"/>
    <col min="5384" max="5387" width="14.7109375" style="42" customWidth="1"/>
    <col min="5388" max="5388" width="16.42578125" style="42" customWidth="1"/>
    <col min="5389" max="5389" width="11.5703125" style="42" bestFit="1" customWidth="1"/>
    <col min="5390" max="5390" width="34.140625" style="42" bestFit="1" customWidth="1"/>
    <col min="5391" max="5391" width="20.140625" style="42" customWidth="1"/>
    <col min="5392" max="5624" width="8.85546875" style="42"/>
    <col min="5625" max="5625" width="8.5703125" style="42" bestFit="1" customWidth="1"/>
    <col min="5626" max="5626" width="12.42578125" style="42" bestFit="1" customWidth="1"/>
    <col min="5627" max="5627" width="48.140625" style="42" customWidth="1"/>
    <col min="5628" max="5639" width="9.7109375" style="42" customWidth="1"/>
    <col min="5640" max="5643" width="14.7109375" style="42" customWidth="1"/>
    <col min="5644" max="5644" width="16.42578125" style="42" customWidth="1"/>
    <col min="5645" max="5645" width="11.5703125" style="42" bestFit="1" customWidth="1"/>
    <col min="5646" max="5646" width="34.140625" style="42" bestFit="1" customWidth="1"/>
    <col min="5647" max="5647" width="20.140625" style="42" customWidth="1"/>
    <col min="5648" max="5880" width="8.85546875" style="42"/>
    <col min="5881" max="5881" width="8.5703125" style="42" bestFit="1" customWidth="1"/>
    <col min="5882" max="5882" width="12.42578125" style="42" bestFit="1" customWidth="1"/>
    <col min="5883" max="5883" width="48.140625" style="42" customWidth="1"/>
    <col min="5884" max="5895" width="9.7109375" style="42" customWidth="1"/>
    <col min="5896" max="5899" width="14.7109375" style="42" customWidth="1"/>
    <col min="5900" max="5900" width="16.42578125" style="42" customWidth="1"/>
    <col min="5901" max="5901" width="11.5703125" style="42" bestFit="1" customWidth="1"/>
    <col min="5902" max="5902" width="34.140625" style="42" bestFit="1" customWidth="1"/>
    <col min="5903" max="5903" width="20.140625" style="42" customWidth="1"/>
    <col min="5904" max="6136" width="8.85546875" style="42"/>
    <col min="6137" max="6137" width="8.5703125" style="42" bestFit="1" customWidth="1"/>
    <col min="6138" max="6138" width="12.42578125" style="42" bestFit="1" customWidth="1"/>
    <col min="6139" max="6139" width="48.140625" style="42" customWidth="1"/>
    <col min="6140" max="6151" width="9.7109375" style="42" customWidth="1"/>
    <col min="6152" max="6155" width="14.7109375" style="42" customWidth="1"/>
    <col min="6156" max="6156" width="16.42578125" style="42" customWidth="1"/>
    <col min="6157" max="6157" width="11.5703125" style="42" bestFit="1" customWidth="1"/>
    <col min="6158" max="6158" width="34.140625" style="42" bestFit="1" customWidth="1"/>
    <col min="6159" max="6159" width="20.140625" style="42" customWidth="1"/>
    <col min="6160" max="6392" width="8.85546875" style="42"/>
    <col min="6393" max="6393" width="8.5703125" style="42" bestFit="1" customWidth="1"/>
    <col min="6394" max="6394" width="12.42578125" style="42" bestFit="1" customWidth="1"/>
    <col min="6395" max="6395" width="48.140625" style="42" customWidth="1"/>
    <col min="6396" max="6407" width="9.7109375" style="42" customWidth="1"/>
    <col min="6408" max="6411" width="14.7109375" style="42" customWidth="1"/>
    <col min="6412" max="6412" width="16.42578125" style="42" customWidth="1"/>
    <col min="6413" max="6413" width="11.5703125" style="42" bestFit="1" customWidth="1"/>
    <col min="6414" max="6414" width="34.140625" style="42" bestFit="1" customWidth="1"/>
    <col min="6415" max="6415" width="20.140625" style="42" customWidth="1"/>
    <col min="6416" max="6648" width="8.85546875" style="42"/>
    <col min="6649" max="6649" width="8.5703125" style="42" bestFit="1" customWidth="1"/>
    <col min="6650" max="6650" width="12.42578125" style="42" bestFit="1" customWidth="1"/>
    <col min="6651" max="6651" width="48.140625" style="42" customWidth="1"/>
    <col min="6652" max="6663" width="9.7109375" style="42" customWidth="1"/>
    <col min="6664" max="6667" width="14.7109375" style="42" customWidth="1"/>
    <col min="6668" max="6668" width="16.42578125" style="42" customWidth="1"/>
    <col min="6669" max="6669" width="11.5703125" style="42" bestFit="1" customWidth="1"/>
    <col min="6670" max="6670" width="34.140625" style="42" bestFit="1" customWidth="1"/>
    <col min="6671" max="6671" width="20.140625" style="42" customWidth="1"/>
    <col min="6672" max="6904" width="8.85546875" style="42"/>
    <col min="6905" max="6905" width="8.5703125" style="42" bestFit="1" customWidth="1"/>
    <col min="6906" max="6906" width="12.42578125" style="42" bestFit="1" customWidth="1"/>
    <col min="6907" max="6907" width="48.140625" style="42" customWidth="1"/>
    <col min="6908" max="6919" width="9.7109375" style="42" customWidth="1"/>
    <col min="6920" max="6923" width="14.7109375" style="42" customWidth="1"/>
    <col min="6924" max="6924" width="16.42578125" style="42" customWidth="1"/>
    <col min="6925" max="6925" width="11.5703125" style="42" bestFit="1" customWidth="1"/>
    <col min="6926" max="6926" width="34.140625" style="42" bestFit="1" customWidth="1"/>
    <col min="6927" max="6927" width="20.140625" style="42" customWidth="1"/>
    <col min="6928" max="7160" width="8.85546875" style="42"/>
    <col min="7161" max="7161" width="8.5703125" style="42" bestFit="1" customWidth="1"/>
    <col min="7162" max="7162" width="12.42578125" style="42" bestFit="1" customWidth="1"/>
    <col min="7163" max="7163" width="48.140625" style="42" customWidth="1"/>
    <col min="7164" max="7175" width="9.7109375" style="42" customWidth="1"/>
    <col min="7176" max="7179" width="14.7109375" style="42" customWidth="1"/>
    <col min="7180" max="7180" width="16.42578125" style="42" customWidth="1"/>
    <col min="7181" max="7181" width="11.5703125" style="42" bestFit="1" customWidth="1"/>
    <col min="7182" max="7182" width="34.140625" style="42" bestFit="1" customWidth="1"/>
    <col min="7183" max="7183" width="20.140625" style="42" customWidth="1"/>
    <col min="7184" max="7416" width="8.85546875" style="42"/>
    <col min="7417" max="7417" width="8.5703125" style="42" bestFit="1" customWidth="1"/>
    <col min="7418" max="7418" width="12.42578125" style="42" bestFit="1" customWidth="1"/>
    <col min="7419" max="7419" width="48.140625" style="42" customWidth="1"/>
    <col min="7420" max="7431" width="9.7109375" style="42" customWidth="1"/>
    <col min="7432" max="7435" width="14.7109375" style="42" customWidth="1"/>
    <col min="7436" max="7436" width="16.42578125" style="42" customWidth="1"/>
    <col min="7437" max="7437" width="11.5703125" style="42" bestFit="1" customWidth="1"/>
    <col min="7438" max="7438" width="34.140625" style="42" bestFit="1" customWidth="1"/>
    <col min="7439" max="7439" width="20.140625" style="42" customWidth="1"/>
    <col min="7440" max="7672" width="8.85546875" style="42"/>
    <col min="7673" max="7673" width="8.5703125" style="42" bestFit="1" customWidth="1"/>
    <col min="7674" max="7674" width="12.42578125" style="42" bestFit="1" customWidth="1"/>
    <col min="7675" max="7675" width="48.140625" style="42" customWidth="1"/>
    <col min="7676" max="7687" width="9.7109375" style="42" customWidth="1"/>
    <col min="7688" max="7691" width="14.7109375" style="42" customWidth="1"/>
    <col min="7692" max="7692" width="16.42578125" style="42" customWidth="1"/>
    <col min="7693" max="7693" width="11.5703125" style="42" bestFit="1" customWidth="1"/>
    <col min="7694" max="7694" width="34.140625" style="42" bestFit="1" customWidth="1"/>
    <col min="7695" max="7695" width="20.140625" style="42" customWidth="1"/>
    <col min="7696" max="7928" width="8.85546875" style="42"/>
    <col min="7929" max="7929" width="8.5703125" style="42" bestFit="1" customWidth="1"/>
    <col min="7930" max="7930" width="12.42578125" style="42" bestFit="1" customWidth="1"/>
    <col min="7931" max="7931" width="48.140625" style="42" customWidth="1"/>
    <col min="7932" max="7943" width="9.7109375" style="42" customWidth="1"/>
    <col min="7944" max="7947" width="14.7109375" style="42" customWidth="1"/>
    <col min="7948" max="7948" width="16.42578125" style="42" customWidth="1"/>
    <col min="7949" max="7949" width="11.5703125" style="42" bestFit="1" customWidth="1"/>
    <col min="7950" max="7950" width="34.140625" style="42" bestFit="1" customWidth="1"/>
    <col min="7951" max="7951" width="20.140625" style="42" customWidth="1"/>
    <col min="7952" max="8184" width="8.85546875" style="42"/>
    <col min="8185" max="8185" width="8.5703125" style="42" bestFit="1" customWidth="1"/>
    <col min="8186" max="8186" width="12.42578125" style="42" bestFit="1" customWidth="1"/>
    <col min="8187" max="8187" width="48.140625" style="42" customWidth="1"/>
    <col min="8188" max="8199" width="9.7109375" style="42" customWidth="1"/>
    <col min="8200" max="8203" width="14.7109375" style="42" customWidth="1"/>
    <col min="8204" max="8204" width="16.42578125" style="42" customWidth="1"/>
    <col min="8205" max="8205" width="11.5703125" style="42" bestFit="1" customWidth="1"/>
    <col min="8206" max="8206" width="34.140625" style="42" bestFit="1" customWidth="1"/>
    <col min="8207" max="8207" width="20.140625" style="42" customWidth="1"/>
    <col min="8208" max="8440" width="8.85546875" style="42"/>
    <col min="8441" max="8441" width="8.5703125" style="42" bestFit="1" customWidth="1"/>
    <col min="8442" max="8442" width="12.42578125" style="42" bestFit="1" customWidth="1"/>
    <col min="8443" max="8443" width="48.140625" style="42" customWidth="1"/>
    <col min="8444" max="8455" width="9.7109375" style="42" customWidth="1"/>
    <col min="8456" max="8459" width="14.7109375" style="42" customWidth="1"/>
    <col min="8460" max="8460" width="16.42578125" style="42" customWidth="1"/>
    <col min="8461" max="8461" width="11.5703125" style="42" bestFit="1" customWidth="1"/>
    <col min="8462" max="8462" width="34.140625" style="42" bestFit="1" customWidth="1"/>
    <col min="8463" max="8463" width="20.140625" style="42" customWidth="1"/>
    <col min="8464" max="8696" width="8.85546875" style="42"/>
    <col min="8697" max="8697" width="8.5703125" style="42" bestFit="1" customWidth="1"/>
    <col min="8698" max="8698" width="12.42578125" style="42" bestFit="1" customWidth="1"/>
    <col min="8699" max="8699" width="48.140625" style="42" customWidth="1"/>
    <col min="8700" max="8711" width="9.7109375" style="42" customWidth="1"/>
    <col min="8712" max="8715" width="14.7109375" style="42" customWidth="1"/>
    <col min="8716" max="8716" width="16.42578125" style="42" customWidth="1"/>
    <col min="8717" max="8717" width="11.5703125" style="42" bestFit="1" customWidth="1"/>
    <col min="8718" max="8718" width="34.140625" style="42" bestFit="1" customWidth="1"/>
    <col min="8719" max="8719" width="20.140625" style="42" customWidth="1"/>
    <col min="8720" max="8952" width="8.85546875" style="42"/>
    <col min="8953" max="8953" width="8.5703125" style="42" bestFit="1" customWidth="1"/>
    <col min="8954" max="8954" width="12.42578125" style="42" bestFit="1" customWidth="1"/>
    <col min="8955" max="8955" width="48.140625" style="42" customWidth="1"/>
    <col min="8956" max="8967" width="9.7109375" style="42" customWidth="1"/>
    <col min="8968" max="8971" width="14.7109375" style="42" customWidth="1"/>
    <col min="8972" max="8972" width="16.42578125" style="42" customWidth="1"/>
    <col min="8973" max="8973" width="11.5703125" style="42" bestFit="1" customWidth="1"/>
    <col min="8974" max="8974" width="34.140625" style="42" bestFit="1" customWidth="1"/>
    <col min="8975" max="8975" width="20.140625" style="42" customWidth="1"/>
    <col min="8976" max="9208" width="8.85546875" style="42"/>
    <col min="9209" max="9209" width="8.5703125" style="42" bestFit="1" customWidth="1"/>
    <col min="9210" max="9210" width="12.42578125" style="42" bestFit="1" customWidth="1"/>
    <col min="9211" max="9211" width="48.140625" style="42" customWidth="1"/>
    <col min="9212" max="9223" width="9.7109375" style="42" customWidth="1"/>
    <col min="9224" max="9227" width="14.7109375" style="42" customWidth="1"/>
    <col min="9228" max="9228" width="16.42578125" style="42" customWidth="1"/>
    <col min="9229" max="9229" width="11.5703125" style="42" bestFit="1" customWidth="1"/>
    <col min="9230" max="9230" width="34.140625" style="42" bestFit="1" customWidth="1"/>
    <col min="9231" max="9231" width="20.140625" style="42" customWidth="1"/>
    <col min="9232" max="9464" width="8.85546875" style="42"/>
    <col min="9465" max="9465" width="8.5703125" style="42" bestFit="1" customWidth="1"/>
    <col min="9466" max="9466" width="12.42578125" style="42" bestFit="1" customWidth="1"/>
    <col min="9467" max="9467" width="48.140625" style="42" customWidth="1"/>
    <col min="9468" max="9479" width="9.7109375" style="42" customWidth="1"/>
    <col min="9480" max="9483" width="14.7109375" style="42" customWidth="1"/>
    <col min="9484" max="9484" width="16.42578125" style="42" customWidth="1"/>
    <col min="9485" max="9485" width="11.5703125" style="42" bestFit="1" customWidth="1"/>
    <col min="9486" max="9486" width="34.140625" style="42" bestFit="1" customWidth="1"/>
    <col min="9487" max="9487" width="20.140625" style="42" customWidth="1"/>
    <col min="9488" max="9720" width="8.85546875" style="42"/>
    <col min="9721" max="9721" width="8.5703125" style="42" bestFit="1" customWidth="1"/>
    <col min="9722" max="9722" width="12.42578125" style="42" bestFit="1" customWidth="1"/>
    <col min="9723" max="9723" width="48.140625" style="42" customWidth="1"/>
    <col min="9724" max="9735" width="9.7109375" style="42" customWidth="1"/>
    <col min="9736" max="9739" width="14.7109375" style="42" customWidth="1"/>
    <col min="9740" max="9740" width="16.42578125" style="42" customWidth="1"/>
    <col min="9741" max="9741" width="11.5703125" style="42" bestFit="1" customWidth="1"/>
    <col min="9742" max="9742" width="34.140625" style="42" bestFit="1" customWidth="1"/>
    <col min="9743" max="9743" width="20.140625" style="42" customWidth="1"/>
    <col min="9744" max="9976" width="8.85546875" style="42"/>
    <col min="9977" max="9977" width="8.5703125" style="42" bestFit="1" customWidth="1"/>
    <col min="9978" max="9978" width="12.42578125" style="42" bestFit="1" customWidth="1"/>
    <col min="9979" max="9979" width="48.140625" style="42" customWidth="1"/>
    <col min="9980" max="9991" width="9.7109375" style="42" customWidth="1"/>
    <col min="9992" max="9995" width="14.7109375" style="42" customWidth="1"/>
    <col min="9996" max="9996" width="16.42578125" style="42" customWidth="1"/>
    <col min="9997" max="9997" width="11.5703125" style="42" bestFit="1" customWidth="1"/>
    <col min="9998" max="9998" width="34.140625" style="42" bestFit="1" customWidth="1"/>
    <col min="9999" max="9999" width="20.140625" style="42" customWidth="1"/>
    <col min="10000" max="10232" width="8.85546875" style="42"/>
    <col min="10233" max="10233" width="8.5703125" style="42" bestFit="1" customWidth="1"/>
    <col min="10234" max="10234" width="12.42578125" style="42" bestFit="1" customWidth="1"/>
    <col min="10235" max="10235" width="48.140625" style="42" customWidth="1"/>
    <col min="10236" max="10247" width="9.7109375" style="42" customWidth="1"/>
    <col min="10248" max="10251" width="14.7109375" style="42" customWidth="1"/>
    <col min="10252" max="10252" width="16.42578125" style="42" customWidth="1"/>
    <col min="10253" max="10253" width="11.5703125" style="42" bestFit="1" customWidth="1"/>
    <col min="10254" max="10254" width="34.140625" style="42" bestFit="1" customWidth="1"/>
    <col min="10255" max="10255" width="20.140625" style="42" customWidth="1"/>
    <col min="10256" max="10488" width="8.85546875" style="42"/>
    <col min="10489" max="10489" width="8.5703125" style="42" bestFit="1" customWidth="1"/>
    <col min="10490" max="10490" width="12.42578125" style="42" bestFit="1" customWidth="1"/>
    <col min="10491" max="10491" width="48.140625" style="42" customWidth="1"/>
    <col min="10492" max="10503" width="9.7109375" style="42" customWidth="1"/>
    <col min="10504" max="10507" width="14.7109375" style="42" customWidth="1"/>
    <col min="10508" max="10508" width="16.42578125" style="42" customWidth="1"/>
    <col min="10509" max="10509" width="11.5703125" style="42" bestFit="1" customWidth="1"/>
    <col min="10510" max="10510" width="34.140625" style="42" bestFit="1" customWidth="1"/>
    <col min="10511" max="10511" width="20.140625" style="42" customWidth="1"/>
    <col min="10512" max="10744" width="8.85546875" style="42"/>
    <col min="10745" max="10745" width="8.5703125" style="42" bestFit="1" customWidth="1"/>
    <col min="10746" max="10746" width="12.42578125" style="42" bestFit="1" customWidth="1"/>
    <col min="10747" max="10747" width="48.140625" style="42" customWidth="1"/>
    <col min="10748" max="10759" width="9.7109375" style="42" customWidth="1"/>
    <col min="10760" max="10763" width="14.7109375" style="42" customWidth="1"/>
    <col min="10764" max="10764" width="16.42578125" style="42" customWidth="1"/>
    <col min="10765" max="10765" width="11.5703125" style="42" bestFit="1" customWidth="1"/>
    <col min="10766" max="10766" width="34.140625" style="42" bestFit="1" customWidth="1"/>
    <col min="10767" max="10767" width="20.140625" style="42" customWidth="1"/>
    <col min="10768" max="11000" width="8.85546875" style="42"/>
    <col min="11001" max="11001" width="8.5703125" style="42" bestFit="1" customWidth="1"/>
    <col min="11002" max="11002" width="12.42578125" style="42" bestFit="1" customWidth="1"/>
    <col min="11003" max="11003" width="48.140625" style="42" customWidth="1"/>
    <col min="11004" max="11015" width="9.7109375" style="42" customWidth="1"/>
    <col min="11016" max="11019" width="14.7109375" style="42" customWidth="1"/>
    <col min="11020" max="11020" width="16.42578125" style="42" customWidth="1"/>
    <col min="11021" max="11021" width="11.5703125" style="42" bestFit="1" customWidth="1"/>
    <col min="11022" max="11022" width="34.140625" style="42" bestFit="1" customWidth="1"/>
    <col min="11023" max="11023" width="20.140625" style="42" customWidth="1"/>
    <col min="11024" max="11256" width="8.85546875" style="42"/>
    <col min="11257" max="11257" width="8.5703125" style="42" bestFit="1" customWidth="1"/>
    <col min="11258" max="11258" width="12.42578125" style="42" bestFit="1" customWidth="1"/>
    <col min="11259" max="11259" width="48.140625" style="42" customWidth="1"/>
    <col min="11260" max="11271" width="9.7109375" style="42" customWidth="1"/>
    <col min="11272" max="11275" width="14.7109375" style="42" customWidth="1"/>
    <col min="11276" max="11276" width="16.42578125" style="42" customWidth="1"/>
    <col min="11277" max="11277" width="11.5703125" style="42" bestFit="1" customWidth="1"/>
    <col min="11278" max="11278" width="34.140625" style="42" bestFit="1" customWidth="1"/>
    <col min="11279" max="11279" width="20.140625" style="42" customWidth="1"/>
    <col min="11280" max="11512" width="8.85546875" style="42"/>
    <col min="11513" max="11513" width="8.5703125" style="42" bestFit="1" customWidth="1"/>
    <col min="11514" max="11514" width="12.42578125" style="42" bestFit="1" customWidth="1"/>
    <col min="11515" max="11515" width="48.140625" style="42" customWidth="1"/>
    <col min="11516" max="11527" width="9.7109375" style="42" customWidth="1"/>
    <col min="11528" max="11531" width="14.7109375" style="42" customWidth="1"/>
    <col min="11532" max="11532" width="16.42578125" style="42" customWidth="1"/>
    <col min="11533" max="11533" width="11.5703125" style="42" bestFit="1" customWidth="1"/>
    <col min="11534" max="11534" width="34.140625" style="42" bestFit="1" customWidth="1"/>
    <col min="11535" max="11535" width="20.140625" style="42" customWidth="1"/>
    <col min="11536" max="11768" width="8.85546875" style="42"/>
    <col min="11769" max="11769" width="8.5703125" style="42" bestFit="1" customWidth="1"/>
    <col min="11770" max="11770" width="12.42578125" style="42" bestFit="1" customWidth="1"/>
    <col min="11771" max="11771" width="48.140625" style="42" customWidth="1"/>
    <col min="11772" max="11783" width="9.7109375" style="42" customWidth="1"/>
    <col min="11784" max="11787" width="14.7109375" style="42" customWidth="1"/>
    <col min="11788" max="11788" width="16.42578125" style="42" customWidth="1"/>
    <col min="11789" max="11789" width="11.5703125" style="42" bestFit="1" customWidth="1"/>
    <col min="11790" max="11790" width="34.140625" style="42" bestFit="1" customWidth="1"/>
    <col min="11791" max="11791" width="20.140625" style="42" customWidth="1"/>
    <col min="11792" max="12024" width="8.85546875" style="42"/>
    <col min="12025" max="12025" width="8.5703125" style="42" bestFit="1" customWidth="1"/>
    <col min="12026" max="12026" width="12.42578125" style="42" bestFit="1" customWidth="1"/>
    <col min="12027" max="12027" width="48.140625" style="42" customWidth="1"/>
    <col min="12028" max="12039" width="9.7109375" style="42" customWidth="1"/>
    <col min="12040" max="12043" width="14.7109375" style="42" customWidth="1"/>
    <col min="12044" max="12044" width="16.42578125" style="42" customWidth="1"/>
    <col min="12045" max="12045" width="11.5703125" style="42" bestFit="1" customWidth="1"/>
    <col min="12046" max="12046" width="34.140625" style="42" bestFit="1" customWidth="1"/>
    <col min="12047" max="12047" width="20.140625" style="42" customWidth="1"/>
    <col min="12048" max="12280" width="8.85546875" style="42"/>
    <col min="12281" max="12281" width="8.5703125" style="42" bestFit="1" customWidth="1"/>
    <col min="12282" max="12282" width="12.42578125" style="42" bestFit="1" customWidth="1"/>
    <col min="12283" max="12283" width="48.140625" style="42" customWidth="1"/>
    <col min="12284" max="12295" width="9.7109375" style="42" customWidth="1"/>
    <col min="12296" max="12299" width="14.7109375" style="42" customWidth="1"/>
    <col min="12300" max="12300" width="16.42578125" style="42" customWidth="1"/>
    <col min="12301" max="12301" width="11.5703125" style="42" bestFit="1" customWidth="1"/>
    <col min="12302" max="12302" width="34.140625" style="42" bestFit="1" customWidth="1"/>
    <col min="12303" max="12303" width="20.140625" style="42" customWidth="1"/>
    <col min="12304" max="12536" width="8.85546875" style="42"/>
    <col min="12537" max="12537" width="8.5703125" style="42" bestFit="1" customWidth="1"/>
    <col min="12538" max="12538" width="12.42578125" style="42" bestFit="1" customWidth="1"/>
    <col min="12539" max="12539" width="48.140625" style="42" customWidth="1"/>
    <col min="12540" max="12551" width="9.7109375" style="42" customWidth="1"/>
    <col min="12552" max="12555" width="14.7109375" style="42" customWidth="1"/>
    <col min="12556" max="12556" width="16.42578125" style="42" customWidth="1"/>
    <col min="12557" max="12557" width="11.5703125" style="42" bestFit="1" customWidth="1"/>
    <col min="12558" max="12558" width="34.140625" style="42" bestFit="1" customWidth="1"/>
    <col min="12559" max="12559" width="20.140625" style="42" customWidth="1"/>
    <col min="12560" max="12792" width="8.85546875" style="42"/>
    <col min="12793" max="12793" width="8.5703125" style="42" bestFit="1" customWidth="1"/>
    <col min="12794" max="12794" width="12.42578125" style="42" bestFit="1" customWidth="1"/>
    <col min="12795" max="12795" width="48.140625" style="42" customWidth="1"/>
    <col min="12796" max="12807" width="9.7109375" style="42" customWidth="1"/>
    <col min="12808" max="12811" width="14.7109375" style="42" customWidth="1"/>
    <col min="12812" max="12812" width="16.42578125" style="42" customWidth="1"/>
    <col min="12813" max="12813" width="11.5703125" style="42" bestFit="1" customWidth="1"/>
    <col min="12814" max="12814" width="34.140625" style="42" bestFit="1" customWidth="1"/>
    <col min="12815" max="12815" width="20.140625" style="42" customWidth="1"/>
    <col min="12816" max="13048" width="8.85546875" style="42"/>
    <col min="13049" max="13049" width="8.5703125" style="42" bestFit="1" customWidth="1"/>
    <col min="13050" max="13050" width="12.42578125" style="42" bestFit="1" customWidth="1"/>
    <col min="13051" max="13051" width="48.140625" style="42" customWidth="1"/>
    <col min="13052" max="13063" width="9.7109375" style="42" customWidth="1"/>
    <col min="13064" max="13067" width="14.7109375" style="42" customWidth="1"/>
    <col min="13068" max="13068" width="16.42578125" style="42" customWidth="1"/>
    <col min="13069" max="13069" width="11.5703125" style="42" bestFit="1" customWidth="1"/>
    <col min="13070" max="13070" width="34.140625" style="42" bestFit="1" customWidth="1"/>
    <col min="13071" max="13071" width="20.140625" style="42" customWidth="1"/>
    <col min="13072" max="13304" width="8.85546875" style="42"/>
    <col min="13305" max="13305" width="8.5703125" style="42" bestFit="1" customWidth="1"/>
    <col min="13306" max="13306" width="12.42578125" style="42" bestFit="1" customWidth="1"/>
    <col min="13307" max="13307" width="48.140625" style="42" customWidth="1"/>
    <col min="13308" max="13319" width="9.7109375" style="42" customWidth="1"/>
    <col min="13320" max="13323" width="14.7109375" style="42" customWidth="1"/>
    <col min="13324" max="13324" width="16.42578125" style="42" customWidth="1"/>
    <col min="13325" max="13325" width="11.5703125" style="42" bestFit="1" customWidth="1"/>
    <col min="13326" max="13326" width="34.140625" style="42" bestFit="1" customWidth="1"/>
    <col min="13327" max="13327" width="20.140625" style="42" customWidth="1"/>
    <col min="13328" max="13560" width="8.85546875" style="42"/>
    <col min="13561" max="13561" width="8.5703125" style="42" bestFit="1" customWidth="1"/>
    <col min="13562" max="13562" width="12.42578125" style="42" bestFit="1" customWidth="1"/>
    <col min="13563" max="13563" width="48.140625" style="42" customWidth="1"/>
    <col min="13564" max="13575" width="9.7109375" style="42" customWidth="1"/>
    <col min="13576" max="13579" width="14.7109375" style="42" customWidth="1"/>
    <col min="13580" max="13580" width="16.42578125" style="42" customWidth="1"/>
    <col min="13581" max="13581" width="11.5703125" style="42" bestFit="1" customWidth="1"/>
    <col min="13582" max="13582" width="34.140625" style="42" bestFit="1" customWidth="1"/>
    <col min="13583" max="13583" width="20.140625" style="42" customWidth="1"/>
    <col min="13584" max="13816" width="8.85546875" style="42"/>
    <col min="13817" max="13817" width="8.5703125" style="42" bestFit="1" customWidth="1"/>
    <col min="13818" max="13818" width="12.42578125" style="42" bestFit="1" customWidth="1"/>
    <col min="13819" max="13819" width="48.140625" style="42" customWidth="1"/>
    <col min="13820" max="13831" width="9.7109375" style="42" customWidth="1"/>
    <col min="13832" max="13835" width="14.7109375" style="42" customWidth="1"/>
    <col min="13836" max="13836" width="16.42578125" style="42" customWidth="1"/>
    <col min="13837" max="13837" width="11.5703125" style="42" bestFit="1" customWidth="1"/>
    <col min="13838" max="13838" width="34.140625" style="42" bestFit="1" customWidth="1"/>
    <col min="13839" max="13839" width="20.140625" style="42" customWidth="1"/>
    <col min="13840" max="14072" width="8.85546875" style="42"/>
    <col min="14073" max="14073" width="8.5703125" style="42" bestFit="1" customWidth="1"/>
    <col min="14074" max="14074" width="12.42578125" style="42" bestFit="1" customWidth="1"/>
    <col min="14075" max="14075" width="48.140625" style="42" customWidth="1"/>
    <col min="14076" max="14087" width="9.7109375" style="42" customWidth="1"/>
    <col min="14088" max="14091" width="14.7109375" style="42" customWidth="1"/>
    <col min="14092" max="14092" width="16.42578125" style="42" customWidth="1"/>
    <col min="14093" max="14093" width="11.5703125" style="42" bestFit="1" customWidth="1"/>
    <col min="14094" max="14094" width="34.140625" style="42" bestFit="1" customWidth="1"/>
    <col min="14095" max="14095" width="20.140625" style="42" customWidth="1"/>
    <col min="14096" max="14328" width="8.85546875" style="42"/>
    <col min="14329" max="14329" width="8.5703125" style="42" bestFit="1" customWidth="1"/>
    <col min="14330" max="14330" width="12.42578125" style="42" bestFit="1" customWidth="1"/>
    <col min="14331" max="14331" width="48.140625" style="42" customWidth="1"/>
    <col min="14332" max="14343" width="9.7109375" style="42" customWidth="1"/>
    <col min="14344" max="14347" width="14.7109375" style="42" customWidth="1"/>
    <col min="14348" max="14348" width="16.42578125" style="42" customWidth="1"/>
    <col min="14349" max="14349" width="11.5703125" style="42" bestFit="1" customWidth="1"/>
    <col min="14350" max="14350" width="34.140625" style="42" bestFit="1" customWidth="1"/>
    <col min="14351" max="14351" width="20.140625" style="42" customWidth="1"/>
    <col min="14352" max="14584" width="8.85546875" style="42"/>
    <col min="14585" max="14585" width="8.5703125" style="42" bestFit="1" customWidth="1"/>
    <col min="14586" max="14586" width="12.42578125" style="42" bestFit="1" customWidth="1"/>
    <col min="14587" max="14587" width="48.140625" style="42" customWidth="1"/>
    <col min="14588" max="14599" width="9.7109375" style="42" customWidth="1"/>
    <col min="14600" max="14603" width="14.7109375" style="42" customWidth="1"/>
    <col min="14604" max="14604" width="16.42578125" style="42" customWidth="1"/>
    <col min="14605" max="14605" width="11.5703125" style="42" bestFit="1" customWidth="1"/>
    <col min="14606" max="14606" width="34.140625" style="42" bestFit="1" customWidth="1"/>
    <col min="14607" max="14607" width="20.140625" style="42" customWidth="1"/>
    <col min="14608" max="14840" width="8.85546875" style="42"/>
    <col min="14841" max="14841" width="8.5703125" style="42" bestFit="1" customWidth="1"/>
    <col min="14842" max="14842" width="12.42578125" style="42" bestFit="1" customWidth="1"/>
    <col min="14843" max="14843" width="48.140625" style="42" customWidth="1"/>
    <col min="14844" max="14855" width="9.7109375" style="42" customWidth="1"/>
    <col min="14856" max="14859" width="14.7109375" style="42" customWidth="1"/>
    <col min="14860" max="14860" width="16.42578125" style="42" customWidth="1"/>
    <col min="14861" max="14861" width="11.5703125" style="42" bestFit="1" customWidth="1"/>
    <col min="14862" max="14862" width="34.140625" style="42" bestFit="1" customWidth="1"/>
    <col min="14863" max="14863" width="20.140625" style="42" customWidth="1"/>
    <col min="14864" max="15096" width="8.85546875" style="42"/>
    <col min="15097" max="15097" width="8.5703125" style="42" bestFit="1" customWidth="1"/>
    <col min="15098" max="15098" width="12.42578125" style="42" bestFit="1" customWidth="1"/>
    <col min="15099" max="15099" width="48.140625" style="42" customWidth="1"/>
    <col min="15100" max="15111" width="9.7109375" style="42" customWidth="1"/>
    <col min="15112" max="15115" width="14.7109375" style="42" customWidth="1"/>
    <col min="15116" max="15116" width="16.42578125" style="42" customWidth="1"/>
    <col min="15117" max="15117" width="11.5703125" style="42" bestFit="1" customWidth="1"/>
    <col min="15118" max="15118" width="34.140625" style="42" bestFit="1" customWidth="1"/>
    <col min="15119" max="15119" width="20.140625" style="42" customWidth="1"/>
    <col min="15120" max="15352" width="8.85546875" style="42"/>
    <col min="15353" max="15353" width="8.5703125" style="42" bestFit="1" customWidth="1"/>
    <col min="15354" max="15354" width="12.42578125" style="42" bestFit="1" customWidth="1"/>
    <col min="15355" max="15355" width="48.140625" style="42" customWidth="1"/>
    <col min="15356" max="15367" width="9.7109375" style="42" customWidth="1"/>
    <col min="15368" max="15371" width="14.7109375" style="42" customWidth="1"/>
    <col min="15372" max="15372" width="16.42578125" style="42" customWidth="1"/>
    <col min="15373" max="15373" width="11.5703125" style="42" bestFit="1" customWidth="1"/>
    <col min="15374" max="15374" width="34.140625" style="42" bestFit="1" customWidth="1"/>
    <col min="15375" max="15375" width="20.140625" style="42" customWidth="1"/>
    <col min="15376" max="15608" width="8.85546875" style="42"/>
    <col min="15609" max="15609" width="8.5703125" style="42" bestFit="1" customWidth="1"/>
    <col min="15610" max="15610" width="12.42578125" style="42" bestFit="1" customWidth="1"/>
    <col min="15611" max="15611" width="48.140625" style="42" customWidth="1"/>
    <col min="15612" max="15623" width="9.7109375" style="42" customWidth="1"/>
    <col min="15624" max="15627" width="14.7109375" style="42" customWidth="1"/>
    <col min="15628" max="15628" width="16.42578125" style="42" customWidth="1"/>
    <col min="15629" max="15629" width="11.5703125" style="42" bestFit="1" customWidth="1"/>
    <col min="15630" max="15630" width="34.140625" style="42" bestFit="1" customWidth="1"/>
    <col min="15631" max="15631" width="20.140625" style="42" customWidth="1"/>
    <col min="15632" max="15864" width="8.85546875" style="42"/>
    <col min="15865" max="15865" width="8.5703125" style="42" bestFit="1" customWidth="1"/>
    <col min="15866" max="15866" width="12.42578125" style="42" bestFit="1" customWidth="1"/>
    <col min="15867" max="15867" width="48.140625" style="42" customWidth="1"/>
    <col min="15868" max="15879" width="9.7109375" style="42" customWidth="1"/>
    <col min="15880" max="15883" width="14.7109375" style="42" customWidth="1"/>
    <col min="15884" max="15884" width="16.42578125" style="42" customWidth="1"/>
    <col min="15885" max="15885" width="11.5703125" style="42" bestFit="1" customWidth="1"/>
    <col min="15886" max="15886" width="34.140625" style="42" bestFit="1" customWidth="1"/>
    <col min="15887" max="15887" width="20.140625" style="42" customWidth="1"/>
    <col min="15888" max="16120" width="8.85546875" style="42"/>
    <col min="16121" max="16121" width="8.5703125" style="42" bestFit="1" customWidth="1"/>
    <col min="16122" max="16122" width="12.42578125" style="42" bestFit="1" customWidth="1"/>
    <col min="16123" max="16123" width="48.140625" style="42" customWidth="1"/>
    <col min="16124" max="16135" width="9.7109375" style="42" customWidth="1"/>
    <col min="16136" max="16139" width="14.7109375" style="42" customWidth="1"/>
    <col min="16140" max="16140" width="16.42578125" style="42" customWidth="1"/>
    <col min="16141" max="16141" width="11.5703125" style="42" bestFit="1" customWidth="1"/>
    <col min="16142" max="16142" width="34.140625" style="42" bestFit="1" customWidth="1"/>
    <col min="16143" max="16143" width="20.140625" style="42" customWidth="1"/>
    <col min="16144" max="16384" width="8.85546875" style="42"/>
  </cols>
  <sheetData>
    <row r="1" spans="1:36" s="10" customFormat="1">
      <c r="A1" s="353" t="s">
        <v>252</v>
      </c>
      <c r="B1" s="354"/>
      <c r="C1" s="354"/>
      <c r="D1" s="354"/>
      <c r="E1" s="354"/>
      <c r="F1" s="354"/>
      <c r="G1" s="354"/>
      <c r="H1" s="355"/>
      <c r="I1" s="350" t="s">
        <v>259</v>
      </c>
      <c r="J1" s="351"/>
      <c r="K1" s="351"/>
      <c r="L1" s="351"/>
      <c r="M1" s="351"/>
      <c r="N1" s="351"/>
      <c r="O1" s="351"/>
      <c r="P1" s="351"/>
      <c r="Q1" s="352"/>
      <c r="X1" s="92"/>
    </row>
    <row r="2" spans="1:36" s="10" customFormat="1">
      <c r="A2" s="356"/>
      <c r="B2" s="357"/>
      <c r="C2" s="357"/>
      <c r="D2" s="357"/>
      <c r="E2" s="357"/>
      <c r="F2" s="357"/>
      <c r="G2" s="357"/>
      <c r="H2" s="358"/>
      <c r="I2" s="347" t="s">
        <v>255</v>
      </c>
      <c r="J2" s="347"/>
      <c r="K2" s="347"/>
      <c r="L2" s="347"/>
      <c r="M2" s="347" t="s">
        <v>254</v>
      </c>
      <c r="N2" s="347"/>
      <c r="O2" s="347"/>
      <c r="P2" s="347"/>
      <c r="Q2" s="348" t="s">
        <v>17</v>
      </c>
      <c r="X2" s="92"/>
    </row>
    <row r="3" spans="1:36" s="5" customFormat="1" ht="43.5" customHeight="1">
      <c r="A3" s="243" t="s">
        <v>11</v>
      </c>
      <c r="B3" s="246" t="s">
        <v>12</v>
      </c>
      <c r="C3" s="243" t="s">
        <v>13</v>
      </c>
      <c r="D3" s="243" t="s">
        <v>14</v>
      </c>
      <c r="E3" s="243" t="s">
        <v>0</v>
      </c>
      <c r="F3" s="243" t="s">
        <v>15</v>
      </c>
      <c r="G3" s="246" t="s">
        <v>16</v>
      </c>
      <c r="H3" s="243" t="s">
        <v>253</v>
      </c>
      <c r="I3" s="243" t="s">
        <v>256</v>
      </c>
      <c r="J3" s="243" t="s">
        <v>257</v>
      </c>
      <c r="K3" s="243" t="s">
        <v>258</v>
      </c>
      <c r="L3" s="243" t="s">
        <v>253</v>
      </c>
      <c r="M3" s="243" t="s">
        <v>256</v>
      </c>
      <c r="N3" s="243" t="s">
        <v>257</v>
      </c>
      <c r="O3" s="243" t="s">
        <v>258</v>
      </c>
      <c r="P3" s="243" t="s">
        <v>253</v>
      </c>
      <c r="Q3" s="349"/>
      <c r="X3" s="93"/>
    </row>
    <row r="4" spans="1:36" s="34" customFormat="1" ht="63">
      <c r="A4" s="306"/>
      <c r="B4" s="306" t="s">
        <v>182</v>
      </c>
      <c r="C4" s="307" t="s">
        <v>230</v>
      </c>
      <c r="D4" s="271"/>
      <c r="E4" s="272"/>
      <c r="F4" s="272"/>
      <c r="G4" s="273"/>
      <c r="H4" s="274"/>
      <c r="I4" s="365"/>
      <c r="J4" s="274"/>
      <c r="K4" s="274"/>
      <c r="L4" s="274"/>
      <c r="M4" s="274"/>
      <c r="N4" s="274"/>
      <c r="O4" s="274"/>
      <c r="P4" s="274"/>
      <c r="Q4" s="273"/>
      <c r="S4" s="117"/>
      <c r="T4" s="117"/>
    </row>
    <row r="5" spans="1:36" s="34" customFormat="1">
      <c r="A5" s="306" t="s">
        <v>36</v>
      </c>
      <c r="B5" s="306"/>
      <c r="C5" s="308" t="s">
        <v>183</v>
      </c>
      <c r="D5" s="275">
        <v>6</v>
      </c>
      <c r="E5" s="276" t="s">
        <v>106</v>
      </c>
      <c r="F5" s="207">
        <v>1044</v>
      </c>
      <c r="G5" s="207">
        <v>261</v>
      </c>
      <c r="H5" s="208">
        <f>SUM(G5+F5)*D5</f>
        <v>7830</v>
      </c>
      <c r="I5" s="366">
        <v>0</v>
      </c>
      <c r="J5" s="364">
        <v>7.3</v>
      </c>
      <c r="K5" s="208">
        <f>J5+I5</f>
        <v>7.3</v>
      </c>
      <c r="L5" s="208">
        <f>K5*F5</f>
        <v>7621.2</v>
      </c>
      <c r="M5" s="208">
        <f>I5</f>
        <v>0</v>
      </c>
      <c r="N5" s="364">
        <v>7.3</v>
      </c>
      <c r="O5" s="208">
        <f>N5+M5</f>
        <v>7.3</v>
      </c>
      <c r="P5" s="208">
        <f>O5*G5</f>
        <v>1905.3</v>
      </c>
      <c r="Q5" s="207">
        <f>P5+L5</f>
        <v>9526.5</v>
      </c>
      <c r="S5" s="117"/>
      <c r="T5" s="117"/>
      <c r="U5" s="131"/>
      <c r="V5" s="131"/>
    </row>
    <row r="6" spans="1:36" s="35" customFormat="1">
      <c r="A6" s="306" t="s">
        <v>29</v>
      </c>
      <c r="B6" s="306"/>
      <c r="C6" s="308" t="s">
        <v>184</v>
      </c>
      <c r="D6" s="275">
        <v>43.52</v>
      </c>
      <c r="E6" s="276" t="s">
        <v>106</v>
      </c>
      <c r="F6" s="207">
        <v>696</v>
      </c>
      <c r="G6" s="207">
        <v>261</v>
      </c>
      <c r="H6" s="208">
        <f>SUM(G6+F6)*D6</f>
        <v>41648.639999999999</v>
      </c>
      <c r="I6" s="366">
        <v>0</v>
      </c>
      <c r="J6" s="364">
        <v>36.5</v>
      </c>
      <c r="K6" s="364">
        <f t="shared" ref="K6:K20" si="0">J6+I6</f>
        <v>36.5</v>
      </c>
      <c r="L6" s="208">
        <f t="shared" ref="L6:L20" si="1">K6*F6</f>
        <v>25404</v>
      </c>
      <c r="M6" s="208">
        <f t="shared" ref="M6:M20" si="2">I6</f>
        <v>0</v>
      </c>
      <c r="N6" s="364">
        <v>36.5</v>
      </c>
      <c r="O6" s="364">
        <f t="shared" ref="O6:O20" si="3">N6+M6</f>
        <v>36.5</v>
      </c>
      <c r="P6" s="208">
        <f t="shared" ref="P6:P20" si="4">O6*G6</f>
        <v>9526.5</v>
      </c>
      <c r="Q6" s="207">
        <f t="shared" ref="Q6:Q20" si="5">P6+L6</f>
        <v>34930.5</v>
      </c>
      <c r="R6" s="106"/>
      <c r="S6" s="118"/>
      <c r="T6" s="118"/>
      <c r="U6" s="131"/>
      <c r="V6" s="131"/>
      <c r="W6" s="107"/>
      <c r="X6" s="106"/>
      <c r="Y6" s="108"/>
      <c r="Z6" s="108"/>
      <c r="AA6" s="108"/>
      <c r="AB6" s="108"/>
      <c r="AC6" s="108"/>
      <c r="AD6" s="108"/>
      <c r="AE6" s="108"/>
      <c r="AF6" s="108"/>
      <c r="AG6" s="108"/>
      <c r="AH6" s="108"/>
      <c r="AI6" s="108"/>
      <c r="AJ6" s="108"/>
    </row>
    <row r="7" spans="1:36" s="34" customFormat="1">
      <c r="A7" s="306" t="s">
        <v>5</v>
      </c>
      <c r="B7" s="306"/>
      <c r="C7" s="308" t="s">
        <v>185</v>
      </c>
      <c r="D7" s="275">
        <v>15</v>
      </c>
      <c r="E7" s="276" t="s">
        <v>106</v>
      </c>
      <c r="F7" s="207">
        <v>591.6</v>
      </c>
      <c r="G7" s="207">
        <v>261</v>
      </c>
      <c r="H7" s="208">
        <f>SUM(G7+F7)*D7</f>
        <v>12789</v>
      </c>
      <c r="I7" s="366">
        <v>0</v>
      </c>
      <c r="J7" s="208"/>
      <c r="K7" s="208">
        <f t="shared" si="0"/>
        <v>0</v>
      </c>
      <c r="L7" s="208">
        <f t="shared" si="1"/>
        <v>0</v>
      </c>
      <c r="M7" s="208">
        <f t="shared" si="2"/>
        <v>0</v>
      </c>
      <c r="N7" s="208"/>
      <c r="O7" s="208">
        <f t="shared" si="3"/>
        <v>0</v>
      </c>
      <c r="P7" s="208">
        <f t="shared" si="4"/>
        <v>0</v>
      </c>
      <c r="Q7" s="207">
        <f t="shared" si="5"/>
        <v>0</v>
      </c>
      <c r="S7" s="117"/>
      <c r="T7" s="117"/>
      <c r="U7" s="131"/>
      <c r="V7" s="131"/>
    </row>
    <row r="8" spans="1:36" s="60" customFormat="1" ht="31.5">
      <c r="A8" s="309"/>
      <c r="B8" s="309" t="s">
        <v>182</v>
      </c>
      <c r="C8" s="310" t="s">
        <v>186</v>
      </c>
      <c r="D8" s="277"/>
      <c r="E8" s="278"/>
      <c r="F8" s="278"/>
      <c r="G8" s="279"/>
      <c r="H8" s="280"/>
      <c r="I8" s="366"/>
      <c r="J8" s="208"/>
      <c r="K8" s="208">
        <f t="shared" si="0"/>
        <v>0</v>
      </c>
      <c r="L8" s="208">
        <f t="shared" si="1"/>
        <v>0</v>
      </c>
      <c r="M8" s="208">
        <f t="shared" si="2"/>
        <v>0</v>
      </c>
      <c r="N8" s="208"/>
      <c r="O8" s="208">
        <f t="shared" si="3"/>
        <v>0</v>
      </c>
      <c r="P8" s="208">
        <f t="shared" si="4"/>
        <v>0</v>
      </c>
      <c r="Q8" s="207">
        <f t="shared" si="5"/>
        <v>0</v>
      </c>
      <c r="R8" s="34"/>
      <c r="S8" s="117"/>
      <c r="T8" s="117"/>
      <c r="U8" s="131"/>
      <c r="V8" s="131"/>
      <c r="W8" s="34"/>
      <c r="X8" s="34"/>
      <c r="Y8" s="34"/>
      <c r="Z8" s="34"/>
      <c r="AA8" s="34"/>
      <c r="AB8" s="34"/>
      <c r="AC8" s="34"/>
      <c r="AD8" s="34"/>
      <c r="AE8" s="34"/>
      <c r="AF8" s="34"/>
      <c r="AG8" s="34"/>
      <c r="AH8" s="34"/>
      <c r="AI8" s="34"/>
      <c r="AJ8" s="34"/>
    </row>
    <row r="9" spans="1:36" s="61" customFormat="1">
      <c r="A9" s="309" t="s">
        <v>9</v>
      </c>
      <c r="B9" s="309"/>
      <c r="C9" s="311" t="s">
        <v>184</v>
      </c>
      <c r="D9" s="281">
        <v>43.52</v>
      </c>
      <c r="E9" s="282" t="s">
        <v>106</v>
      </c>
      <c r="F9" s="207">
        <v>522</v>
      </c>
      <c r="G9" s="207">
        <v>87</v>
      </c>
      <c r="H9" s="208">
        <f>SUM(G9+F9)*D9</f>
        <v>26503.68</v>
      </c>
      <c r="I9" s="366">
        <v>0</v>
      </c>
      <c r="J9" s="208">
        <v>44</v>
      </c>
      <c r="K9" s="208">
        <f t="shared" si="0"/>
        <v>44</v>
      </c>
      <c r="L9" s="208">
        <f t="shared" si="1"/>
        <v>22968</v>
      </c>
      <c r="M9" s="208">
        <f t="shared" si="2"/>
        <v>0</v>
      </c>
      <c r="N9" s="208">
        <v>44</v>
      </c>
      <c r="O9" s="208">
        <f t="shared" si="3"/>
        <v>44</v>
      </c>
      <c r="P9" s="208">
        <f t="shared" si="4"/>
        <v>3828</v>
      </c>
      <c r="Q9" s="207">
        <f t="shared" si="5"/>
        <v>26796</v>
      </c>
      <c r="R9" s="106"/>
      <c r="S9" s="118"/>
      <c r="T9" s="118"/>
      <c r="U9" s="131"/>
      <c r="V9" s="131"/>
      <c r="W9" s="107"/>
      <c r="X9" s="106"/>
      <c r="Y9" s="108"/>
      <c r="Z9" s="108"/>
      <c r="AA9" s="108"/>
      <c r="AB9" s="108"/>
      <c r="AC9" s="108"/>
      <c r="AD9" s="108"/>
      <c r="AE9" s="108"/>
      <c r="AF9" s="108"/>
      <c r="AG9" s="108"/>
      <c r="AH9" s="108"/>
      <c r="AI9" s="108"/>
      <c r="AJ9" s="108"/>
    </row>
    <row r="10" spans="1:36" s="60" customFormat="1">
      <c r="A10" s="309" t="s">
        <v>21</v>
      </c>
      <c r="B10" s="309"/>
      <c r="C10" s="311" t="s">
        <v>185</v>
      </c>
      <c r="D10" s="281">
        <v>15</v>
      </c>
      <c r="E10" s="282" t="s">
        <v>106</v>
      </c>
      <c r="F10" s="207">
        <v>365.4</v>
      </c>
      <c r="G10" s="207">
        <v>87</v>
      </c>
      <c r="H10" s="208">
        <f>SUM(G10+F10)*D10</f>
        <v>6786</v>
      </c>
      <c r="I10" s="366">
        <v>0</v>
      </c>
      <c r="J10" s="208"/>
      <c r="K10" s="208">
        <f t="shared" si="0"/>
        <v>0</v>
      </c>
      <c r="L10" s="208">
        <f t="shared" si="1"/>
        <v>0</v>
      </c>
      <c r="M10" s="208">
        <f t="shared" si="2"/>
        <v>0</v>
      </c>
      <c r="N10" s="208"/>
      <c r="O10" s="208">
        <f t="shared" si="3"/>
        <v>0</v>
      </c>
      <c r="P10" s="208">
        <f t="shared" si="4"/>
        <v>0</v>
      </c>
      <c r="Q10" s="207">
        <f t="shared" si="5"/>
        <v>0</v>
      </c>
      <c r="R10" s="34"/>
      <c r="S10" s="117"/>
      <c r="T10" s="117"/>
      <c r="U10" s="131"/>
      <c r="V10" s="131"/>
      <c r="W10" s="34"/>
      <c r="X10" s="34"/>
      <c r="Y10" s="34"/>
      <c r="Z10" s="34"/>
      <c r="AA10" s="34"/>
      <c r="AB10" s="34"/>
      <c r="AC10" s="34"/>
      <c r="AD10" s="34"/>
      <c r="AE10" s="34"/>
      <c r="AF10" s="34"/>
      <c r="AG10" s="34"/>
      <c r="AH10" s="34"/>
      <c r="AI10" s="34"/>
      <c r="AJ10" s="34"/>
    </row>
    <row r="11" spans="1:36" s="36" customFormat="1" ht="31.5">
      <c r="A11" s="312"/>
      <c r="B11" s="313" t="s">
        <v>182</v>
      </c>
      <c r="C11" s="314" t="s">
        <v>187</v>
      </c>
      <c r="D11" s="283"/>
      <c r="E11" s="284"/>
      <c r="F11" s="284"/>
      <c r="G11" s="285"/>
      <c r="H11" s="286"/>
      <c r="I11" s="366"/>
      <c r="J11" s="208"/>
      <c r="K11" s="208">
        <f t="shared" si="0"/>
        <v>0</v>
      </c>
      <c r="L11" s="208">
        <f t="shared" si="1"/>
        <v>0</v>
      </c>
      <c r="M11" s="208">
        <f t="shared" si="2"/>
        <v>0</v>
      </c>
      <c r="N11" s="208"/>
      <c r="O11" s="208">
        <f t="shared" si="3"/>
        <v>0</v>
      </c>
      <c r="P11" s="208">
        <f t="shared" si="4"/>
        <v>0</v>
      </c>
      <c r="Q11" s="207">
        <f t="shared" si="5"/>
        <v>0</v>
      </c>
      <c r="R11" s="109"/>
      <c r="S11" s="119"/>
      <c r="T11" s="119"/>
      <c r="U11" s="131"/>
      <c r="V11" s="131"/>
      <c r="W11" s="107"/>
      <c r="X11" s="110"/>
      <c r="Y11" s="110"/>
      <c r="Z11" s="110"/>
      <c r="AA11" s="110"/>
      <c r="AB11" s="110"/>
      <c r="AC11" s="110"/>
      <c r="AD11" s="110"/>
      <c r="AE11" s="110"/>
      <c r="AF11" s="110"/>
      <c r="AG11" s="110"/>
      <c r="AH11" s="110"/>
      <c r="AI11" s="110"/>
      <c r="AJ11" s="110"/>
    </row>
    <row r="12" spans="1:36" s="35" customFormat="1">
      <c r="A12" s="270"/>
      <c r="B12" s="313"/>
      <c r="C12" s="315" t="s">
        <v>188</v>
      </c>
      <c r="D12" s="287"/>
      <c r="E12" s="276"/>
      <c r="F12" s="276"/>
      <c r="G12" s="288"/>
      <c r="H12" s="289"/>
      <c r="I12" s="366"/>
      <c r="J12" s="208"/>
      <c r="K12" s="208">
        <f t="shared" si="0"/>
        <v>0</v>
      </c>
      <c r="L12" s="208">
        <f t="shared" si="1"/>
        <v>0</v>
      </c>
      <c r="M12" s="208">
        <f t="shared" si="2"/>
        <v>0</v>
      </c>
      <c r="N12" s="208"/>
      <c r="O12" s="208">
        <f t="shared" si="3"/>
        <v>0</v>
      </c>
      <c r="P12" s="208">
        <f t="shared" si="4"/>
        <v>0</v>
      </c>
      <c r="Q12" s="207">
        <f t="shared" si="5"/>
        <v>0</v>
      </c>
      <c r="R12" s="106"/>
      <c r="S12" s="118"/>
      <c r="T12" s="118"/>
      <c r="U12" s="131"/>
      <c r="V12" s="131"/>
      <c r="W12" s="107"/>
      <c r="X12" s="106"/>
      <c r="Y12" s="108"/>
      <c r="Z12" s="108"/>
      <c r="AA12" s="108"/>
      <c r="AB12" s="108"/>
      <c r="AC12" s="108"/>
      <c r="AD12" s="108"/>
      <c r="AE12" s="108"/>
      <c r="AF12" s="108"/>
      <c r="AG12" s="108"/>
      <c r="AH12" s="108"/>
      <c r="AI12" s="108"/>
      <c r="AJ12" s="108"/>
    </row>
    <row r="13" spans="1:36" s="35" customFormat="1">
      <c r="A13" s="270" t="s">
        <v>9</v>
      </c>
      <c r="B13" s="313"/>
      <c r="C13" s="308" t="s">
        <v>184</v>
      </c>
      <c r="D13" s="287">
        <v>2</v>
      </c>
      <c r="E13" s="290" t="s">
        <v>123</v>
      </c>
      <c r="F13" s="207">
        <v>10440</v>
      </c>
      <c r="G13" s="207">
        <v>1740</v>
      </c>
      <c r="H13" s="208">
        <f>SUM(G13+F13)*D13</f>
        <v>24360</v>
      </c>
      <c r="I13" s="366">
        <v>0</v>
      </c>
      <c r="J13" s="208">
        <v>3</v>
      </c>
      <c r="K13" s="208">
        <f t="shared" si="0"/>
        <v>3</v>
      </c>
      <c r="L13" s="208">
        <f t="shared" si="1"/>
        <v>31320</v>
      </c>
      <c r="M13" s="208">
        <f t="shared" si="2"/>
        <v>0</v>
      </c>
      <c r="N13" s="208">
        <v>3</v>
      </c>
      <c r="O13" s="208">
        <f t="shared" si="3"/>
        <v>3</v>
      </c>
      <c r="P13" s="208">
        <f t="shared" si="4"/>
        <v>5220</v>
      </c>
      <c r="Q13" s="207">
        <f t="shared" si="5"/>
        <v>36540</v>
      </c>
      <c r="R13" s="106"/>
      <c r="S13" s="118"/>
      <c r="T13" s="118"/>
      <c r="U13" s="131"/>
      <c r="V13" s="131"/>
      <c r="W13" s="107"/>
      <c r="X13" s="106"/>
      <c r="Y13" s="108"/>
      <c r="Z13" s="108"/>
      <c r="AA13" s="108"/>
      <c r="AB13" s="108"/>
      <c r="AC13" s="108"/>
      <c r="AD13" s="108"/>
      <c r="AE13" s="108"/>
      <c r="AF13" s="108"/>
      <c r="AG13" s="108"/>
      <c r="AH13" s="108"/>
      <c r="AI13" s="108"/>
      <c r="AJ13" s="108"/>
    </row>
    <row r="14" spans="1:36" s="35" customFormat="1">
      <c r="A14" s="270" t="s">
        <v>21</v>
      </c>
      <c r="B14" s="313"/>
      <c r="C14" s="308" t="s">
        <v>183</v>
      </c>
      <c r="D14" s="287">
        <v>1</v>
      </c>
      <c r="E14" s="290" t="s">
        <v>115</v>
      </c>
      <c r="F14" s="207">
        <v>15660</v>
      </c>
      <c r="G14" s="207">
        <v>1740</v>
      </c>
      <c r="H14" s="208">
        <f>SUM(G14+F14)*D14</f>
        <v>17400</v>
      </c>
      <c r="I14" s="366">
        <v>0</v>
      </c>
      <c r="J14" s="208"/>
      <c r="K14" s="208">
        <f t="shared" si="0"/>
        <v>0</v>
      </c>
      <c r="L14" s="208">
        <f t="shared" si="1"/>
        <v>0</v>
      </c>
      <c r="M14" s="208">
        <f t="shared" si="2"/>
        <v>0</v>
      </c>
      <c r="N14" s="208"/>
      <c r="O14" s="208">
        <f t="shared" si="3"/>
        <v>0</v>
      </c>
      <c r="P14" s="208">
        <f t="shared" si="4"/>
        <v>0</v>
      </c>
      <c r="Q14" s="207">
        <f t="shared" si="5"/>
        <v>0</v>
      </c>
      <c r="R14" s="106"/>
      <c r="S14" s="118"/>
      <c r="T14" s="118"/>
      <c r="U14" s="131"/>
      <c r="V14" s="131"/>
      <c r="W14" s="107"/>
      <c r="X14" s="106"/>
      <c r="Y14" s="108"/>
      <c r="Z14" s="108"/>
      <c r="AA14" s="108"/>
      <c r="AB14" s="108"/>
      <c r="AC14" s="108"/>
      <c r="AD14" s="108"/>
      <c r="AE14" s="108"/>
      <c r="AF14" s="108"/>
      <c r="AG14" s="108"/>
      <c r="AH14" s="108"/>
      <c r="AI14" s="108"/>
      <c r="AJ14" s="108"/>
    </row>
    <row r="15" spans="1:36" s="35" customFormat="1">
      <c r="A15" s="270"/>
      <c r="B15" s="313"/>
      <c r="C15" s="315" t="s">
        <v>189</v>
      </c>
      <c r="D15" s="287"/>
      <c r="E15" s="276"/>
      <c r="F15" s="276"/>
      <c r="G15" s="288"/>
      <c r="H15" s="289"/>
      <c r="I15" s="366"/>
      <c r="J15" s="208"/>
      <c r="K15" s="208">
        <f t="shared" si="0"/>
        <v>0</v>
      </c>
      <c r="L15" s="208">
        <f t="shared" si="1"/>
        <v>0</v>
      </c>
      <c r="M15" s="208">
        <f t="shared" si="2"/>
        <v>0</v>
      </c>
      <c r="N15" s="208"/>
      <c r="O15" s="208">
        <f t="shared" si="3"/>
        <v>0</v>
      </c>
      <c r="P15" s="208">
        <f t="shared" si="4"/>
        <v>0</v>
      </c>
      <c r="Q15" s="207">
        <f t="shared" si="5"/>
        <v>0</v>
      </c>
      <c r="R15" s="106"/>
      <c r="S15" s="118"/>
      <c r="T15" s="118"/>
      <c r="U15" s="131"/>
      <c r="V15" s="131"/>
      <c r="W15" s="107"/>
      <c r="X15" s="106"/>
      <c r="Y15" s="108"/>
      <c r="Z15" s="108"/>
      <c r="AA15" s="108"/>
      <c r="AB15" s="108"/>
      <c r="AC15" s="108"/>
      <c r="AD15" s="108"/>
      <c r="AE15" s="108"/>
      <c r="AF15" s="108"/>
      <c r="AG15" s="108"/>
      <c r="AH15" s="108"/>
      <c r="AI15" s="108"/>
      <c r="AJ15" s="108"/>
    </row>
    <row r="16" spans="1:36" s="35" customFormat="1">
      <c r="A16" s="270" t="s">
        <v>23</v>
      </c>
      <c r="B16" s="313"/>
      <c r="C16" s="308" t="s">
        <v>185</v>
      </c>
      <c r="D16" s="291">
        <v>18</v>
      </c>
      <c r="E16" s="290" t="s">
        <v>123</v>
      </c>
      <c r="F16" s="207">
        <v>2175</v>
      </c>
      <c r="G16" s="207">
        <v>870</v>
      </c>
      <c r="H16" s="208">
        <f>SUM(G16+F16)*D16</f>
        <v>54810</v>
      </c>
      <c r="I16" s="366">
        <v>0</v>
      </c>
      <c r="J16" s="208">
        <v>18</v>
      </c>
      <c r="K16" s="208">
        <f t="shared" si="0"/>
        <v>18</v>
      </c>
      <c r="L16" s="208">
        <f t="shared" si="1"/>
        <v>39150</v>
      </c>
      <c r="M16" s="208">
        <f t="shared" si="2"/>
        <v>0</v>
      </c>
      <c r="N16" s="208">
        <v>18</v>
      </c>
      <c r="O16" s="208">
        <f t="shared" si="3"/>
        <v>18</v>
      </c>
      <c r="P16" s="208">
        <f t="shared" si="4"/>
        <v>15660</v>
      </c>
      <c r="Q16" s="207">
        <f t="shared" si="5"/>
        <v>54810</v>
      </c>
      <c r="R16" s="106"/>
      <c r="S16" s="118"/>
      <c r="T16" s="118"/>
      <c r="U16" s="131"/>
      <c r="V16" s="131"/>
      <c r="W16" s="107"/>
      <c r="X16" s="106"/>
      <c r="Y16" s="108"/>
      <c r="Z16" s="108"/>
      <c r="AA16" s="108"/>
      <c r="AB16" s="108"/>
      <c r="AC16" s="108"/>
      <c r="AD16" s="108"/>
      <c r="AE16" s="108"/>
      <c r="AF16" s="108"/>
      <c r="AG16" s="108"/>
      <c r="AH16" s="108"/>
      <c r="AI16" s="108"/>
      <c r="AJ16" s="108"/>
    </row>
    <row r="17" spans="1:36" s="35" customFormat="1">
      <c r="A17" s="270"/>
      <c r="B17" s="313"/>
      <c r="C17" s="315" t="s">
        <v>190</v>
      </c>
      <c r="D17" s="287"/>
      <c r="E17" s="290"/>
      <c r="F17" s="276"/>
      <c r="G17" s="288"/>
      <c r="H17" s="289"/>
      <c r="I17" s="366"/>
      <c r="J17" s="208"/>
      <c r="K17" s="208">
        <f t="shared" si="0"/>
        <v>0</v>
      </c>
      <c r="L17" s="208">
        <f t="shared" si="1"/>
        <v>0</v>
      </c>
      <c r="M17" s="208">
        <f t="shared" si="2"/>
        <v>0</v>
      </c>
      <c r="N17" s="208"/>
      <c r="O17" s="208">
        <f t="shared" si="3"/>
        <v>0</v>
      </c>
      <c r="P17" s="208">
        <f t="shared" si="4"/>
        <v>0</v>
      </c>
      <c r="Q17" s="207">
        <f t="shared" si="5"/>
        <v>0</v>
      </c>
      <c r="R17" s="106"/>
      <c r="S17" s="118"/>
      <c r="T17" s="118"/>
      <c r="U17" s="131"/>
      <c r="V17" s="131"/>
      <c r="W17" s="107"/>
      <c r="X17" s="106"/>
      <c r="Y17" s="108"/>
      <c r="Z17" s="108"/>
      <c r="AA17" s="108"/>
      <c r="AB17" s="108"/>
      <c r="AC17" s="108"/>
      <c r="AD17" s="108"/>
      <c r="AE17" s="108"/>
      <c r="AF17" s="108"/>
      <c r="AG17" s="108"/>
      <c r="AH17" s="108"/>
      <c r="AI17" s="108"/>
      <c r="AJ17" s="108"/>
    </row>
    <row r="18" spans="1:36" s="35" customFormat="1">
      <c r="A18" s="270" t="s">
        <v>26</v>
      </c>
      <c r="B18" s="313"/>
      <c r="C18" s="308" t="s">
        <v>231</v>
      </c>
      <c r="D18" s="287">
        <v>1</v>
      </c>
      <c r="E18" s="290" t="s">
        <v>115</v>
      </c>
      <c r="F18" s="207">
        <v>102660</v>
      </c>
      <c r="G18" s="207">
        <v>3045</v>
      </c>
      <c r="H18" s="208">
        <f>SUM(G18+F18)*D18</f>
        <v>105705</v>
      </c>
      <c r="I18" s="366">
        <v>0</v>
      </c>
      <c r="J18" s="208">
        <v>1</v>
      </c>
      <c r="K18" s="208">
        <f t="shared" si="0"/>
        <v>1</v>
      </c>
      <c r="L18" s="208">
        <f t="shared" si="1"/>
        <v>102660</v>
      </c>
      <c r="M18" s="208">
        <f t="shared" si="2"/>
        <v>0</v>
      </c>
      <c r="N18" s="208">
        <v>1</v>
      </c>
      <c r="O18" s="208">
        <f t="shared" si="3"/>
        <v>1</v>
      </c>
      <c r="P18" s="208">
        <f t="shared" si="4"/>
        <v>3045</v>
      </c>
      <c r="Q18" s="207">
        <f t="shared" si="5"/>
        <v>105705</v>
      </c>
      <c r="R18" s="106"/>
      <c r="S18" s="118"/>
      <c r="T18" s="118"/>
      <c r="U18" s="131"/>
      <c r="V18" s="131"/>
      <c r="W18" s="107"/>
      <c r="X18" s="106"/>
      <c r="Y18" s="108"/>
      <c r="Z18" s="108"/>
      <c r="AA18" s="108"/>
      <c r="AB18" s="108"/>
      <c r="AC18" s="108"/>
      <c r="AD18" s="108"/>
      <c r="AE18" s="108"/>
      <c r="AF18" s="108"/>
      <c r="AG18" s="108"/>
      <c r="AH18" s="108"/>
      <c r="AI18" s="108"/>
      <c r="AJ18" s="108"/>
    </row>
    <row r="19" spans="1:36" s="61" customFormat="1" ht="47.25">
      <c r="A19" s="316"/>
      <c r="B19" s="317"/>
      <c r="C19" s="318" t="s">
        <v>191</v>
      </c>
      <c r="D19" s="291"/>
      <c r="E19" s="292"/>
      <c r="F19" s="282"/>
      <c r="G19" s="293"/>
      <c r="H19" s="294"/>
      <c r="I19" s="366"/>
      <c r="J19" s="208"/>
      <c r="K19" s="208">
        <f t="shared" si="0"/>
        <v>0</v>
      </c>
      <c r="L19" s="208">
        <f t="shared" si="1"/>
        <v>0</v>
      </c>
      <c r="M19" s="208">
        <f t="shared" si="2"/>
        <v>0</v>
      </c>
      <c r="N19" s="208"/>
      <c r="O19" s="208">
        <f t="shared" si="3"/>
        <v>0</v>
      </c>
      <c r="P19" s="208">
        <f t="shared" si="4"/>
        <v>0</v>
      </c>
      <c r="Q19" s="207">
        <f t="shared" si="5"/>
        <v>0</v>
      </c>
      <c r="R19" s="106"/>
      <c r="S19" s="118"/>
      <c r="T19" s="118"/>
      <c r="U19" s="131"/>
      <c r="V19" s="131"/>
      <c r="W19" s="107"/>
      <c r="X19" s="106"/>
      <c r="Y19" s="108"/>
      <c r="Z19" s="108"/>
      <c r="AA19" s="108"/>
      <c r="AB19" s="108"/>
      <c r="AC19" s="108"/>
      <c r="AD19" s="108"/>
      <c r="AE19" s="108"/>
      <c r="AF19" s="108"/>
      <c r="AG19" s="108"/>
      <c r="AH19" s="108"/>
      <c r="AI19" s="108"/>
      <c r="AJ19" s="108"/>
    </row>
    <row r="20" spans="1:36" s="35" customFormat="1">
      <c r="A20" s="270" t="s">
        <v>27</v>
      </c>
      <c r="B20" s="313"/>
      <c r="C20" s="308" t="s">
        <v>192</v>
      </c>
      <c r="D20" s="291">
        <v>50</v>
      </c>
      <c r="E20" s="276" t="s">
        <v>106</v>
      </c>
      <c r="F20" s="207">
        <v>870</v>
      </c>
      <c r="G20" s="207">
        <v>304.5</v>
      </c>
      <c r="H20" s="208">
        <f>SUM(G20+F20)*D20</f>
        <v>58725</v>
      </c>
      <c r="I20" s="366">
        <v>0</v>
      </c>
      <c r="J20" s="208">
        <v>76</v>
      </c>
      <c r="K20" s="208">
        <f t="shared" si="0"/>
        <v>76</v>
      </c>
      <c r="L20" s="208">
        <f t="shared" si="1"/>
        <v>66120</v>
      </c>
      <c r="M20" s="208">
        <f t="shared" si="2"/>
        <v>0</v>
      </c>
      <c r="N20" s="208">
        <v>76</v>
      </c>
      <c r="O20" s="208">
        <f t="shared" si="3"/>
        <v>76</v>
      </c>
      <c r="P20" s="208">
        <f t="shared" si="4"/>
        <v>23142</v>
      </c>
      <c r="Q20" s="207">
        <f t="shared" si="5"/>
        <v>89262</v>
      </c>
      <c r="R20" s="106"/>
      <c r="S20" s="118"/>
      <c r="T20" s="118"/>
      <c r="U20" s="131"/>
      <c r="V20" s="131"/>
      <c r="W20" s="107"/>
      <c r="X20" s="106"/>
      <c r="Y20" s="108"/>
      <c r="Z20" s="108"/>
      <c r="AA20" s="108"/>
      <c r="AB20" s="108"/>
      <c r="AC20" s="108"/>
      <c r="AD20" s="108"/>
      <c r="AE20" s="108"/>
      <c r="AF20" s="108"/>
      <c r="AG20" s="108"/>
      <c r="AH20" s="108"/>
      <c r="AI20" s="108"/>
      <c r="AJ20" s="108"/>
    </row>
    <row r="21" spans="1:36" s="37" customFormat="1">
      <c r="A21" s="319"/>
      <c r="B21" s="319"/>
      <c r="C21" s="320" t="s">
        <v>193</v>
      </c>
      <c r="D21" s="295"/>
      <c r="E21" s="295"/>
      <c r="F21" s="295"/>
      <c r="G21" s="295"/>
      <c r="H21" s="296"/>
      <c r="I21" s="367"/>
      <c r="J21" s="296"/>
      <c r="K21" s="296"/>
      <c r="L21" s="296"/>
      <c r="M21" s="296"/>
      <c r="N21" s="296"/>
      <c r="O21" s="296"/>
      <c r="P21" s="296"/>
      <c r="Q21" s="295"/>
      <c r="S21" s="120"/>
      <c r="T21" s="120"/>
      <c r="U21" s="131"/>
      <c r="V21" s="131"/>
    </row>
    <row r="22" spans="1:36" s="38" customFormat="1" ht="31.5">
      <c r="A22" s="313"/>
      <c r="B22" s="321" t="s">
        <v>194</v>
      </c>
      <c r="C22" s="322" t="s">
        <v>195</v>
      </c>
      <c r="D22" s="297"/>
      <c r="E22" s="276"/>
      <c r="F22" s="276"/>
      <c r="G22" s="298"/>
      <c r="H22" s="299"/>
      <c r="I22" s="368"/>
      <c r="J22" s="299"/>
      <c r="K22" s="299"/>
      <c r="L22" s="299"/>
      <c r="M22" s="299"/>
      <c r="N22" s="299"/>
      <c r="O22" s="299"/>
      <c r="P22" s="299"/>
      <c r="Q22" s="298"/>
      <c r="R22" s="108"/>
      <c r="S22" s="121"/>
      <c r="T22" s="121"/>
      <c r="U22" s="131"/>
      <c r="V22" s="131"/>
      <c r="W22" s="108"/>
    </row>
    <row r="23" spans="1:36" s="38" customFormat="1">
      <c r="A23" s="270" t="s">
        <v>36</v>
      </c>
      <c r="B23" s="323"/>
      <c r="C23" s="308" t="s">
        <v>196</v>
      </c>
      <c r="D23" s="297">
        <v>9</v>
      </c>
      <c r="E23" s="276" t="s">
        <v>115</v>
      </c>
      <c r="F23" s="207">
        <v>5133</v>
      </c>
      <c r="G23" s="207">
        <v>870</v>
      </c>
      <c r="H23" s="208">
        <f>SUM(G23+F23)*D23</f>
        <v>54027</v>
      </c>
      <c r="I23" s="366">
        <v>0</v>
      </c>
      <c r="J23" s="208">
        <v>13</v>
      </c>
      <c r="K23" s="208">
        <f t="shared" ref="K23:K32" si="6">J23+I23</f>
        <v>13</v>
      </c>
      <c r="L23" s="208">
        <f t="shared" ref="L23:L32" si="7">K23*F23</f>
        <v>66729</v>
      </c>
      <c r="M23" s="208">
        <f t="shared" ref="M23:M32" si="8">I23</f>
        <v>0</v>
      </c>
      <c r="N23" s="208">
        <v>13</v>
      </c>
      <c r="O23" s="208">
        <f t="shared" ref="O23:O32" si="9">N23+M23</f>
        <v>13</v>
      </c>
      <c r="P23" s="208">
        <f t="shared" ref="P23:P32" si="10">O23*G23</f>
        <v>11310</v>
      </c>
      <c r="Q23" s="207">
        <f t="shared" ref="Q23:Q32" si="11">P23+L23</f>
        <v>78039</v>
      </c>
      <c r="R23" s="108"/>
      <c r="S23" s="121"/>
      <c r="T23" s="121"/>
      <c r="U23" s="131"/>
      <c r="V23" s="131"/>
      <c r="W23" s="108"/>
    </row>
    <row r="24" spans="1:36" s="35" customFormat="1" ht="47.25">
      <c r="A24" s="312"/>
      <c r="B24" s="313" t="s">
        <v>182</v>
      </c>
      <c r="C24" s="307" t="s">
        <v>197</v>
      </c>
      <c r="D24" s="287"/>
      <c r="E24" s="290"/>
      <c r="F24" s="284"/>
      <c r="G24" s="285"/>
      <c r="H24" s="286"/>
      <c r="I24" s="366"/>
      <c r="J24" s="208"/>
      <c r="K24" s="208">
        <f t="shared" si="6"/>
        <v>0</v>
      </c>
      <c r="L24" s="208">
        <f t="shared" si="7"/>
        <v>0</v>
      </c>
      <c r="M24" s="208">
        <f t="shared" si="8"/>
        <v>0</v>
      </c>
      <c r="N24" s="208"/>
      <c r="O24" s="208">
        <f t="shared" si="9"/>
        <v>0</v>
      </c>
      <c r="P24" s="208">
        <f t="shared" si="10"/>
        <v>0</v>
      </c>
      <c r="Q24" s="207">
        <f t="shared" si="11"/>
        <v>0</v>
      </c>
      <c r="R24" s="109"/>
      <c r="S24" s="119"/>
      <c r="T24" s="119"/>
      <c r="U24" s="131"/>
      <c r="V24" s="131"/>
      <c r="W24" s="107"/>
      <c r="X24" s="108"/>
      <c r="Y24" s="111"/>
      <c r="Z24" s="108"/>
      <c r="AA24" s="108"/>
      <c r="AB24" s="108"/>
      <c r="AC24" s="108"/>
      <c r="AD24" s="108"/>
      <c r="AE24" s="108"/>
      <c r="AF24" s="108"/>
      <c r="AG24" s="108"/>
      <c r="AH24" s="108"/>
      <c r="AI24" s="108"/>
      <c r="AJ24" s="108"/>
    </row>
    <row r="25" spans="1:36" s="38" customFormat="1" ht="141.75">
      <c r="A25" s="312" t="s">
        <v>29</v>
      </c>
      <c r="B25" s="313"/>
      <c r="C25" s="324" t="s">
        <v>198</v>
      </c>
      <c r="D25" s="291">
        <v>6</v>
      </c>
      <c r="E25" s="290" t="s">
        <v>123</v>
      </c>
      <c r="F25" s="207">
        <v>147900</v>
      </c>
      <c r="G25" s="207">
        <v>5916</v>
      </c>
      <c r="H25" s="208">
        <f t="shared" ref="H25:H32" si="12">SUM(G25+F25)*D25</f>
        <v>922896</v>
      </c>
      <c r="I25" s="366">
        <v>1.5</v>
      </c>
      <c r="J25" s="363">
        <v>4.5</v>
      </c>
      <c r="K25" s="364">
        <f t="shared" si="6"/>
        <v>6</v>
      </c>
      <c r="L25" s="208">
        <f t="shared" si="7"/>
        <v>887400</v>
      </c>
      <c r="M25" s="363">
        <f t="shared" si="8"/>
        <v>1.5</v>
      </c>
      <c r="N25" s="363">
        <v>4.5</v>
      </c>
      <c r="O25" s="208">
        <f t="shared" si="9"/>
        <v>6</v>
      </c>
      <c r="P25" s="208">
        <f t="shared" si="10"/>
        <v>35496</v>
      </c>
      <c r="Q25" s="207">
        <f t="shared" si="11"/>
        <v>922896</v>
      </c>
      <c r="S25" s="122"/>
      <c r="T25" s="123"/>
      <c r="U25" s="131"/>
      <c r="V25" s="131"/>
    </row>
    <row r="26" spans="1:36" s="62" customFormat="1" ht="141.75">
      <c r="A26" s="325" t="s">
        <v>5</v>
      </c>
      <c r="B26" s="317"/>
      <c r="C26" s="267" t="s">
        <v>232</v>
      </c>
      <c r="D26" s="291">
        <v>5</v>
      </c>
      <c r="E26" s="292" t="s">
        <v>123</v>
      </c>
      <c r="F26" s="207">
        <v>128760</v>
      </c>
      <c r="G26" s="207">
        <v>5220</v>
      </c>
      <c r="H26" s="208">
        <f t="shared" si="12"/>
        <v>669900</v>
      </c>
      <c r="I26" s="366">
        <v>0</v>
      </c>
      <c r="J26" s="208">
        <v>5</v>
      </c>
      <c r="K26" s="208">
        <f t="shared" si="6"/>
        <v>5</v>
      </c>
      <c r="L26" s="208">
        <f t="shared" si="7"/>
        <v>643800</v>
      </c>
      <c r="M26" s="208">
        <f t="shared" si="8"/>
        <v>0</v>
      </c>
      <c r="N26" s="208">
        <v>5</v>
      </c>
      <c r="O26" s="208">
        <f t="shared" si="9"/>
        <v>5</v>
      </c>
      <c r="P26" s="208">
        <f t="shared" si="10"/>
        <v>26100</v>
      </c>
      <c r="Q26" s="207">
        <f t="shared" si="11"/>
        <v>669900</v>
      </c>
      <c r="R26" s="38"/>
      <c r="S26" s="122"/>
      <c r="T26" s="123"/>
      <c r="U26" s="131"/>
      <c r="V26" s="131"/>
      <c r="W26" s="38"/>
      <c r="X26" s="38"/>
      <c r="Y26" s="38"/>
      <c r="Z26" s="38"/>
      <c r="AA26" s="38"/>
      <c r="AB26" s="38"/>
      <c r="AC26" s="38"/>
      <c r="AD26" s="38"/>
      <c r="AE26" s="38"/>
      <c r="AF26" s="38"/>
      <c r="AG26" s="38"/>
      <c r="AH26" s="38"/>
      <c r="AI26" s="38"/>
      <c r="AJ26" s="38"/>
    </row>
    <row r="27" spans="1:36" s="38" customFormat="1" ht="47.25">
      <c r="A27" s="312" t="s">
        <v>9</v>
      </c>
      <c r="B27" s="313"/>
      <c r="C27" s="324" t="s">
        <v>199</v>
      </c>
      <c r="D27" s="291">
        <v>6</v>
      </c>
      <c r="E27" s="290" t="s">
        <v>123</v>
      </c>
      <c r="F27" s="207">
        <v>10005</v>
      </c>
      <c r="G27" s="207">
        <v>870</v>
      </c>
      <c r="H27" s="208">
        <f t="shared" si="12"/>
        <v>65250</v>
      </c>
      <c r="I27" s="366">
        <v>0</v>
      </c>
      <c r="J27" s="208">
        <v>6</v>
      </c>
      <c r="K27" s="208">
        <f t="shared" si="6"/>
        <v>6</v>
      </c>
      <c r="L27" s="208">
        <f t="shared" si="7"/>
        <v>60030</v>
      </c>
      <c r="M27" s="208">
        <f t="shared" si="8"/>
        <v>0</v>
      </c>
      <c r="N27" s="208">
        <v>6</v>
      </c>
      <c r="O27" s="208">
        <f t="shared" si="9"/>
        <v>6</v>
      </c>
      <c r="P27" s="208">
        <f t="shared" si="10"/>
        <v>5220</v>
      </c>
      <c r="Q27" s="207">
        <f t="shared" si="11"/>
        <v>65250</v>
      </c>
      <c r="S27" s="122"/>
      <c r="T27" s="123"/>
      <c r="U27" s="131"/>
      <c r="V27" s="131"/>
    </row>
    <row r="28" spans="1:36" s="38" customFormat="1" ht="31.5">
      <c r="A28" s="312" t="s">
        <v>21</v>
      </c>
      <c r="B28" s="313"/>
      <c r="C28" s="324" t="s">
        <v>200</v>
      </c>
      <c r="D28" s="291">
        <v>5</v>
      </c>
      <c r="E28" s="290" t="s">
        <v>123</v>
      </c>
      <c r="F28" s="207">
        <v>36540</v>
      </c>
      <c r="G28" s="207">
        <v>1305</v>
      </c>
      <c r="H28" s="208">
        <f t="shared" si="12"/>
        <v>189225</v>
      </c>
      <c r="I28" s="366">
        <v>0</v>
      </c>
      <c r="J28" s="208">
        <v>5</v>
      </c>
      <c r="K28" s="208">
        <f t="shared" si="6"/>
        <v>5</v>
      </c>
      <c r="L28" s="208">
        <f t="shared" si="7"/>
        <v>182700</v>
      </c>
      <c r="M28" s="208">
        <f t="shared" si="8"/>
        <v>0</v>
      </c>
      <c r="N28" s="208">
        <v>5</v>
      </c>
      <c r="O28" s="208">
        <f t="shared" si="9"/>
        <v>5</v>
      </c>
      <c r="P28" s="208">
        <f t="shared" si="10"/>
        <v>6525</v>
      </c>
      <c r="Q28" s="207">
        <f t="shared" si="11"/>
        <v>189225</v>
      </c>
      <c r="S28" s="122"/>
      <c r="T28" s="123"/>
      <c r="U28" s="131"/>
      <c r="V28" s="131"/>
    </row>
    <row r="29" spans="1:36" s="34" customFormat="1" ht="31.5">
      <c r="A29" s="268" t="s">
        <v>23</v>
      </c>
      <c r="B29" s="326"/>
      <c r="C29" s="327" t="s">
        <v>201</v>
      </c>
      <c r="D29" s="291">
        <v>4</v>
      </c>
      <c r="E29" s="272" t="s">
        <v>123</v>
      </c>
      <c r="F29" s="207">
        <v>19140</v>
      </c>
      <c r="G29" s="207">
        <v>2610</v>
      </c>
      <c r="H29" s="208">
        <f t="shared" si="12"/>
        <v>87000</v>
      </c>
      <c r="I29" s="366">
        <v>0</v>
      </c>
      <c r="J29" s="208">
        <v>4</v>
      </c>
      <c r="K29" s="208">
        <f t="shared" si="6"/>
        <v>4</v>
      </c>
      <c r="L29" s="208">
        <f t="shared" si="7"/>
        <v>76560</v>
      </c>
      <c r="M29" s="208">
        <f t="shared" si="8"/>
        <v>0</v>
      </c>
      <c r="N29" s="208">
        <v>4</v>
      </c>
      <c r="O29" s="208">
        <f t="shared" si="9"/>
        <v>4</v>
      </c>
      <c r="P29" s="208">
        <f t="shared" si="10"/>
        <v>10440</v>
      </c>
      <c r="Q29" s="207">
        <f t="shared" si="11"/>
        <v>87000</v>
      </c>
      <c r="R29" s="112"/>
      <c r="S29" s="123"/>
      <c r="T29" s="123"/>
      <c r="U29" s="131"/>
      <c r="V29" s="131"/>
      <c r="W29" s="38"/>
      <c r="Y29" s="113"/>
    </row>
    <row r="30" spans="1:36" s="39" customFormat="1" ht="31.5">
      <c r="A30" s="328" t="s">
        <v>26</v>
      </c>
      <c r="B30" s="329"/>
      <c r="C30" s="327" t="s">
        <v>202</v>
      </c>
      <c r="D30" s="300">
        <v>3</v>
      </c>
      <c r="E30" s="272" t="s">
        <v>123</v>
      </c>
      <c r="F30" s="207">
        <v>39150</v>
      </c>
      <c r="G30" s="207">
        <v>2610</v>
      </c>
      <c r="H30" s="208">
        <f t="shared" si="12"/>
        <v>125280</v>
      </c>
      <c r="I30" s="366">
        <v>0</v>
      </c>
      <c r="J30" s="208">
        <v>3</v>
      </c>
      <c r="K30" s="208">
        <f t="shared" si="6"/>
        <v>3</v>
      </c>
      <c r="L30" s="208">
        <f t="shared" si="7"/>
        <v>117450</v>
      </c>
      <c r="M30" s="208">
        <f t="shared" si="8"/>
        <v>0</v>
      </c>
      <c r="N30" s="208">
        <v>3</v>
      </c>
      <c r="O30" s="208">
        <f t="shared" si="9"/>
        <v>3</v>
      </c>
      <c r="P30" s="208">
        <f t="shared" si="10"/>
        <v>7830</v>
      </c>
      <c r="Q30" s="207">
        <f t="shared" si="11"/>
        <v>125280</v>
      </c>
      <c r="R30" s="114"/>
      <c r="S30" s="123"/>
      <c r="T30" s="123"/>
      <c r="U30" s="131"/>
      <c r="V30" s="131"/>
    </row>
    <row r="31" spans="1:36" s="34" customFormat="1">
      <c r="A31" s="268"/>
      <c r="B31" s="326"/>
      <c r="C31" s="330" t="s">
        <v>203</v>
      </c>
      <c r="D31" s="301"/>
      <c r="E31" s="290"/>
      <c r="F31" s="302"/>
      <c r="G31" s="302"/>
      <c r="H31" s="208">
        <f t="shared" si="12"/>
        <v>0</v>
      </c>
      <c r="I31" s="366"/>
      <c r="J31" s="208"/>
      <c r="K31" s="208">
        <f t="shared" si="6"/>
        <v>0</v>
      </c>
      <c r="L31" s="208">
        <f t="shared" si="7"/>
        <v>0</v>
      </c>
      <c r="M31" s="208">
        <f t="shared" si="8"/>
        <v>0</v>
      </c>
      <c r="N31" s="208"/>
      <c r="O31" s="208">
        <f t="shared" si="9"/>
        <v>0</v>
      </c>
      <c r="P31" s="208">
        <f t="shared" si="10"/>
        <v>0</v>
      </c>
      <c r="Q31" s="207">
        <f t="shared" si="11"/>
        <v>0</v>
      </c>
      <c r="R31" s="112"/>
      <c r="S31" s="123"/>
      <c r="T31" s="123"/>
      <c r="U31" s="131"/>
      <c r="V31" s="131"/>
      <c r="W31" s="38"/>
      <c r="Y31" s="113"/>
    </row>
    <row r="32" spans="1:36" s="34" customFormat="1" ht="47.25">
      <c r="A32" s="268" t="s">
        <v>27</v>
      </c>
      <c r="B32" s="326"/>
      <c r="C32" s="327" t="s">
        <v>204</v>
      </c>
      <c r="D32" s="301">
        <v>1</v>
      </c>
      <c r="E32" s="290" t="s">
        <v>115</v>
      </c>
      <c r="F32" s="207">
        <v>50025</v>
      </c>
      <c r="G32" s="207">
        <v>2610</v>
      </c>
      <c r="H32" s="208">
        <f t="shared" si="12"/>
        <v>52635</v>
      </c>
      <c r="I32" s="366">
        <v>0</v>
      </c>
      <c r="J32" s="208">
        <v>1</v>
      </c>
      <c r="K32" s="208">
        <f t="shared" si="6"/>
        <v>1</v>
      </c>
      <c r="L32" s="208">
        <f t="shared" si="7"/>
        <v>50025</v>
      </c>
      <c r="M32" s="208">
        <f t="shared" si="8"/>
        <v>0</v>
      </c>
      <c r="N32" s="208">
        <v>1</v>
      </c>
      <c r="O32" s="208">
        <f t="shared" si="9"/>
        <v>1</v>
      </c>
      <c r="P32" s="208">
        <f t="shared" si="10"/>
        <v>2610</v>
      </c>
      <c r="Q32" s="207">
        <f t="shared" si="11"/>
        <v>52635</v>
      </c>
      <c r="R32" s="112"/>
      <c r="S32" s="123"/>
      <c r="T32" s="123"/>
      <c r="U32" s="131"/>
      <c r="V32" s="131"/>
      <c r="W32" s="38"/>
      <c r="Y32" s="113"/>
    </row>
    <row r="33" spans="1:36" s="37" customFormat="1">
      <c r="A33" s="319"/>
      <c r="B33" s="319"/>
      <c r="C33" s="320" t="s">
        <v>205</v>
      </c>
      <c r="D33" s="295"/>
      <c r="E33" s="295"/>
      <c r="F33" s="295"/>
      <c r="G33" s="295"/>
      <c r="H33" s="296"/>
      <c r="I33" s="367"/>
      <c r="J33" s="296"/>
      <c r="K33" s="296"/>
      <c r="L33" s="296"/>
      <c r="M33" s="296"/>
      <c r="N33" s="296"/>
      <c r="O33" s="296"/>
      <c r="P33" s="296"/>
      <c r="Q33" s="295"/>
      <c r="S33" s="120"/>
      <c r="T33" s="120"/>
      <c r="U33" s="131"/>
      <c r="V33" s="131"/>
    </row>
    <row r="34" spans="1:36" s="39" customFormat="1" ht="31.5">
      <c r="A34" s="328" t="s">
        <v>36</v>
      </c>
      <c r="B34" s="329"/>
      <c r="C34" s="331" t="s">
        <v>233</v>
      </c>
      <c r="D34" s="287">
        <v>6</v>
      </c>
      <c r="E34" s="272" t="s">
        <v>123</v>
      </c>
      <c r="F34" s="207">
        <v>13485</v>
      </c>
      <c r="G34" s="207">
        <v>609</v>
      </c>
      <c r="H34" s="208">
        <f t="shared" ref="H34:H43" si="13">SUM(G34+F34)*D34</f>
        <v>84564</v>
      </c>
      <c r="I34" s="366">
        <v>0</v>
      </c>
      <c r="J34" s="208">
        <v>6</v>
      </c>
      <c r="K34" s="208">
        <f t="shared" ref="K34:K43" si="14">J34+I34</f>
        <v>6</v>
      </c>
      <c r="L34" s="208">
        <f t="shared" ref="L34:L43" si="15">K34*F34</f>
        <v>80910</v>
      </c>
      <c r="M34" s="208">
        <f t="shared" ref="M34:M43" si="16">I34</f>
        <v>0</v>
      </c>
      <c r="N34" s="208">
        <v>6</v>
      </c>
      <c r="O34" s="208">
        <f t="shared" ref="O34:O43" si="17">N34+M34</f>
        <v>6</v>
      </c>
      <c r="P34" s="208">
        <f t="shared" ref="P34:P43" si="18">O34*G34</f>
        <v>3654</v>
      </c>
      <c r="Q34" s="207">
        <f t="shared" ref="Q34:Q43" si="19">P34+L34</f>
        <v>84564</v>
      </c>
      <c r="R34" s="114"/>
      <c r="S34" s="123"/>
      <c r="T34" s="123"/>
      <c r="U34" s="131"/>
      <c r="V34" s="131"/>
    </row>
    <row r="35" spans="1:36" s="39" customFormat="1" ht="31.5">
      <c r="A35" s="328" t="s">
        <v>29</v>
      </c>
      <c r="B35" s="329"/>
      <c r="C35" s="331" t="s">
        <v>234</v>
      </c>
      <c r="D35" s="287">
        <v>3</v>
      </c>
      <c r="E35" s="272" t="s">
        <v>123</v>
      </c>
      <c r="F35" s="207">
        <v>5916</v>
      </c>
      <c r="G35" s="207">
        <v>870</v>
      </c>
      <c r="H35" s="208">
        <f t="shared" si="13"/>
        <v>20358</v>
      </c>
      <c r="I35" s="366">
        <v>0</v>
      </c>
      <c r="J35" s="208">
        <v>3</v>
      </c>
      <c r="K35" s="208">
        <f t="shared" si="14"/>
        <v>3</v>
      </c>
      <c r="L35" s="208">
        <f t="shared" si="15"/>
        <v>17748</v>
      </c>
      <c r="M35" s="208">
        <f t="shared" si="16"/>
        <v>0</v>
      </c>
      <c r="N35" s="208">
        <v>3</v>
      </c>
      <c r="O35" s="208">
        <f t="shared" si="17"/>
        <v>3</v>
      </c>
      <c r="P35" s="208">
        <f t="shared" si="18"/>
        <v>2610</v>
      </c>
      <c r="Q35" s="207">
        <f t="shared" si="19"/>
        <v>20358</v>
      </c>
      <c r="R35" s="114"/>
      <c r="S35" s="123"/>
      <c r="T35" s="123"/>
      <c r="U35" s="131"/>
      <c r="V35" s="131"/>
    </row>
    <row r="36" spans="1:36" s="39" customFormat="1" ht="31.5">
      <c r="A36" s="328" t="s">
        <v>29</v>
      </c>
      <c r="B36" s="329"/>
      <c r="C36" s="327" t="s">
        <v>206</v>
      </c>
      <c r="D36" s="287">
        <v>3</v>
      </c>
      <c r="E36" s="272" t="s">
        <v>123</v>
      </c>
      <c r="F36" s="207">
        <v>9135</v>
      </c>
      <c r="G36" s="207">
        <v>870</v>
      </c>
      <c r="H36" s="208">
        <f t="shared" si="13"/>
        <v>30015</v>
      </c>
      <c r="I36" s="366">
        <v>0</v>
      </c>
      <c r="J36" s="208">
        <v>3</v>
      </c>
      <c r="K36" s="208">
        <f t="shared" si="14"/>
        <v>3</v>
      </c>
      <c r="L36" s="208">
        <f t="shared" si="15"/>
        <v>27405</v>
      </c>
      <c r="M36" s="208">
        <f t="shared" si="16"/>
        <v>0</v>
      </c>
      <c r="N36" s="208">
        <v>3</v>
      </c>
      <c r="O36" s="208">
        <f t="shared" si="17"/>
        <v>3</v>
      </c>
      <c r="P36" s="208">
        <f t="shared" si="18"/>
        <v>2610</v>
      </c>
      <c r="Q36" s="207">
        <f t="shared" si="19"/>
        <v>30015</v>
      </c>
      <c r="R36" s="114"/>
      <c r="S36" s="123"/>
      <c r="T36" s="123"/>
      <c r="U36" s="131"/>
      <c r="V36" s="131"/>
    </row>
    <row r="37" spans="1:36" s="39" customFormat="1" ht="31.5">
      <c r="A37" s="328" t="s">
        <v>5</v>
      </c>
      <c r="B37" s="329"/>
      <c r="C37" s="327" t="s">
        <v>207</v>
      </c>
      <c r="D37" s="287">
        <v>6</v>
      </c>
      <c r="E37" s="272" t="s">
        <v>123</v>
      </c>
      <c r="F37" s="207">
        <v>5220</v>
      </c>
      <c r="G37" s="207">
        <v>870</v>
      </c>
      <c r="H37" s="208">
        <f t="shared" si="13"/>
        <v>36540</v>
      </c>
      <c r="I37" s="366">
        <v>0</v>
      </c>
      <c r="J37" s="208">
        <v>6</v>
      </c>
      <c r="K37" s="208">
        <f t="shared" si="14"/>
        <v>6</v>
      </c>
      <c r="L37" s="208">
        <f t="shared" si="15"/>
        <v>31320</v>
      </c>
      <c r="M37" s="208">
        <f t="shared" si="16"/>
        <v>0</v>
      </c>
      <c r="N37" s="208">
        <v>6</v>
      </c>
      <c r="O37" s="208">
        <f t="shared" si="17"/>
        <v>6</v>
      </c>
      <c r="P37" s="208">
        <f t="shared" si="18"/>
        <v>5220</v>
      </c>
      <c r="Q37" s="207">
        <f t="shared" si="19"/>
        <v>36540</v>
      </c>
      <c r="R37" s="114"/>
      <c r="S37" s="123"/>
      <c r="T37" s="123"/>
      <c r="U37" s="131"/>
      <c r="V37" s="131"/>
    </row>
    <row r="38" spans="1:36" s="34" customFormat="1" ht="47.25">
      <c r="A38" s="268" t="s">
        <v>27</v>
      </c>
      <c r="B38" s="326"/>
      <c r="C38" s="267" t="s">
        <v>235</v>
      </c>
      <c r="D38" s="287">
        <v>3</v>
      </c>
      <c r="E38" s="290" t="s">
        <v>123</v>
      </c>
      <c r="F38" s="207">
        <v>95700</v>
      </c>
      <c r="G38" s="207">
        <v>2610</v>
      </c>
      <c r="H38" s="208">
        <f t="shared" si="13"/>
        <v>294930</v>
      </c>
      <c r="I38" s="366"/>
      <c r="J38" s="208">
        <v>3</v>
      </c>
      <c r="K38" s="208">
        <f t="shared" si="14"/>
        <v>3</v>
      </c>
      <c r="L38" s="208">
        <f t="shared" si="15"/>
        <v>287100</v>
      </c>
      <c r="M38" s="208">
        <f t="shared" si="16"/>
        <v>0</v>
      </c>
      <c r="N38" s="208">
        <v>3</v>
      </c>
      <c r="O38" s="208">
        <f t="shared" si="17"/>
        <v>3</v>
      </c>
      <c r="P38" s="208">
        <f t="shared" si="18"/>
        <v>7830</v>
      </c>
      <c r="Q38" s="207">
        <f t="shared" si="19"/>
        <v>294930</v>
      </c>
      <c r="R38" s="112"/>
      <c r="S38" s="123"/>
      <c r="T38" s="123"/>
      <c r="U38" s="131"/>
      <c r="V38" s="131"/>
      <c r="W38" s="38"/>
      <c r="Y38" s="113"/>
    </row>
    <row r="39" spans="1:36" s="40" customFormat="1" ht="63">
      <c r="A39" s="306" t="s">
        <v>37</v>
      </c>
      <c r="B39" s="268" t="s">
        <v>208</v>
      </c>
      <c r="C39" s="324" t="s">
        <v>209</v>
      </c>
      <c r="D39" s="303">
        <v>1</v>
      </c>
      <c r="E39" s="272" t="s">
        <v>7</v>
      </c>
      <c r="F39" s="207">
        <v>13050</v>
      </c>
      <c r="G39" s="207">
        <v>8700</v>
      </c>
      <c r="H39" s="208">
        <f t="shared" si="13"/>
        <v>21750</v>
      </c>
      <c r="I39" s="366">
        <v>0</v>
      </c>
      <c r="J39" s="208">
        <v>1</v>
      </c>
      <c r="K39" s="208">
        <f t="shared" si="14"/>
        <v>1</v>
      </c>
      <c r="L39" s="208">
        <f t="shared" si="15"/>
        <v>13050</v>
      </c>
      <c r="M39" s="208">
        <f t="shared" si="16"/>
        <v>0</v>
      </c>
      <c r="N39" s="208">
        <v>1</v>
      </c>
      <c r="O39" s="208">
        <f t="shared" si="17"/>
        <v>1</v>
      </c>
      <c r="P39" s="208">
        <f t="shared" si="18"/>
        <v>8700</v>
      </c>
      <c r="Q39" s="207">
        <f t="shared" si="19"/>
        <v>21750</v>
      </c>
      <c r="R39" s="34"/>
      <c r="S39" s="117"/>
      <c r="T39" s="117"/>
      <c r="U39" s="131"/>
      <c r="V39" s="131"/>
      <c r="W39" s="34"/>
    </row>
    <row r="40" spans="1:36" s="41" customFormat="1">
      <c r="A40" s="306"/>
      <c r="B40" s="268" t="s">
        <v>210</v>
      </c>
      <c r="C40" s="332" t="s">
        <v>4</v>
      </c>
      <c r="D40" s="303"/>
      <c r="E40" s="272"/>
      <c r="F40" s="272"/>
      <c r="G40" s="304"/>
      <c r="H40" s="208">
        <f t="shared" si="13"/>
        <v>0</v>
      </c>
      <c r="I40" s="366"/>
      <c r="J40" s="208"/>
      <c r="K40" s="208">
        <f t="shared" si="14"/>
        <v>0</v>
      </c>
      <c r="L40" s="208">
        <f t="shared" si="15"/>
        <v>0</v>
      </c>
      <c r="M40" s="208">
        <f t="shared" si="16"/>
        <v>0</v>
      </c>
      <c r="N40" s="208"/>
      <c r="O40" s="208">
        <f t="shared" si="17"/>
        <v>0</v>
      </c>
      <c r="P40" s="208">
        <f t="shared" si="18"/>
        <v>0</v>
      </c>
      <c r="Q40" s="207">
        <f t="shared" si="19"/>
        <v>0</v>
      </c>
      <c r="R40" s="34"/>
      <c r="S40" s="117"/>
      <c r="T40" s="117"/>
      <c r="U40" s="131"/>
      <c r="V40" s="131"/>
      <c r="W40" s="34"/>
    </row>
    <row r="41" spans="1:36" s="41" customFormat="1" ht="31.5">
      <c r="A41" s="306" t="s">
        <v>38</v>
      </c>
      <c r="B41" s="333"/>
      <c r="C41" s="267" t="s">
        <v>248</v>
      </c>
      <c r="D41" s="303">
        <v>1</v>
      </c>
      <c r="E41" s="272" t="s">
        <v>7</v>
      </c>
      <c r="F41" s="207">
        <v>0</v>
      </c>
      <c r="G41" s="207">
        <v>21750</v>
      </c>
      <c r="H41" s="208">
        <f t="shared" si="13"/>
        <v>21750</v>
      </c>
      <c r="I41" s="366">
        <v>0.5</v>
      </c>
      <c r="J41" s="363">
        <v>0.5</v>
      </c>
      <c r="K41" s="208">
        <f t="shared" si="14"/>
        <v>1</v>
      </c>
      <c r="L41" s="208">
        <f t="shared" si="15"/>
        <v>0</v>
      </c>
      <c r="M41" s="363">
        <f t="shared" si="16"/>
        <v>0.5</v>
      </c>
      <c r="N41" s="363">
        <v>0.5</v>
      </c>
      <c r="O41" s="208">
        <f t="shared" si="17"/>
        <v>1</v>
      </c>
      <c r="P41" s="208">
        <f t="shared" si="18"/>
        <v>21750</v>
      </c>
      <c r="Q41" s="207">
        <f t="shared" si="19"/>
        <v>21750</v>
      </c>
      <c r="R41" s="34"/>
      <c r="S41" s="117"/>
      <c r="T41" s="117"/>
      <c r="U41" s="131"/>
      <c r="V41" s="131"/>
      <c r="W41" s="34"/>
    </row>
    <row r="42" spans="1:36" s="63" customFormat="1">
      <c r="A42" s="309"/>
      <c r="B42" s="269" t="s">
        <v>210</v>
      </c>
      <c r="C42" s="334" t="s">
        <v>211</v>
      </c>
      <c r="D42" s="305"/>
      <c r="E42" s="278"/>
      <c r="F42" s="278"/>
      <c r="G42" s="279"/>
      <c r="H42" s="208">
        <f t="shared" si="13"/>
        <v>0</v>
      </c>
      <c r="I42" s="366"/>
      <c r="J42" s="208"/>
      <c r="K42" s="208">
        <f t="shared" si="14"/>
        <v>0</v>
      </c>
      <c r="L42" s="208">
        <f t="shared" si="15"/>
        <v>0</v>
      </c>
      <c r="M42" s="208">
        <f t="shared" si="16"/>
        <v>0</v>
      </c>
      <c r="N42" s="208"/>
      <c r="O42" s="208">
        <f t="shared" si="17"/>
        <v>0</v>
      </c>
      <c r="P42" s="208">
        <f t="shared" si="18"/>
        <v>0</v>
      </c>
      <c r="Q42" s="207">
        <f t="shared" si="19"/>
        <v>0</v>
      </c>
      <c r="R42" s="34"/>
      <c r="S42" s="117"/>
      <c r="T42" s="117"/>
      <c r="U42" s="131"/>
      <c r="V42" s="131"/>
      <c r="W42" s="34"/>
      <c r="X42" s="41"/>
      <c r="Y42" s="41"/>
      <c r="Z42" s="41"/>
      <c r="AA42" s="41"/>
      <c r="AB42" s="41"/>
      <c r="AC42" s="41"/>
      <c r="AD42" s="41"/>
      <c r="AE42" s="41"/>
      <c r="AF42" s="41"/>
      <c r="AG42" s="41"/>
      <c r="AH42" s="41"/>
      <c r="AI42" s="41"/>
      <c r="AJ42" s="41"/>
    </row>
    <row r="43" spans="1:36" s="63" customFormat="1">
      <c r="A43" s="309" t="s">
        <v>142</v>
      </c>
      <c r="B43" s="269"/>
      <c r="C43" s="267" t="s">
        <v>212</v>
      </c>
      <c r="D43" s="305">
        <v>1</v>
      </c>
      <c r="E43" s="278" t="s">
        <v>7</v>
      </c>
      <c r="F43" s="207">
        <v>0</v>
      </c>
      <c r="G43" s="207">
        <v>0</v>
      </c>
      <c r="H43" s="208">
        <f t="shared" si="13"/>
        <v>0</v>
      </c>
      <c r="I43" s="366"/>
      <c r="J43" s="208"/>
      <c r="K43" s="208">
        <f t="shared" si="14"/>
        <v>0</v>
      </c>
      <c r="L43" s="208">
        <f t="shared" si="15"/>
        <v>0</v>
      </c>
      <c r="M43" s="208">
        <f t="shared" si="16"/>
        <v>0</v>
      </c>
      <c r="N43" s="208"/>
      <c r="O43" s="208">
        <f t="shared" si="17"/>
        <v>0</v>
      </c>
      <c r="P43" s="208">
        <f t="shared" si="18"/>
        <v>0</v>
      </c>
      <c r="Q43" s="207">
        <f t="shared" si="19"/>
        <v>0</v>
      </c>
      <c r="R43" s="115"/>
      <c r="S43" s="124"/>
      <c r="T43" s="124"/>
      <c r="U43" s="131"/>
      <c r="V43" s="131"/>
      <c r="W43" s="115"/>
      <c r="X43" s="41"/>
      <c r="Y43" s="41"/>
      <c r="Z43" s="41"/>
      <c r="AA43" s="41"/>
      <c r="AB43" s="41"/>
      <c r="AC43" s="41"/>
      <c r="AD43" s="41"/>
      <c r="AE43" s="41"/>
      <c r="AF43" s="41"/>
      <c r="AG43" s="41"/>
      <c r="AH43" s="41"/>
      <c r="AI43" s="41"/>
      <c r="AJ43" s="41"/>
    </row>
    <row r="44" spans="1:36" s="37" customFormat="1">
      <c r="A44" s="176"/>
      <c r="B44" s="176"/>
      <c r="C44" s="177" t="s">
        <v>213</v>
      </c>
      <c r="D44" s="295"/>
      <c r="E44" s="295"/>
      <c r="F44" s="295"/>
      <c r="G44" s="295"/>
      <c r="H44" s="296"/>
      <c r="I44" s="296"/>
      <c r="J44" s="296"/>
      <c r="K44" s="296"/>
      <c r="L44" s="296"/>
      <c r="M44" s="296"/>
      <c r="N44" s="296"/>
      <c r="O44" s="296"/>
      <c r="P44" s="296"/>
      <c r="Q44" s="295"/>
      <c r="S44" s="120"/>
      <c r="T44" s="120"/>
    </row>
    <row r="45" spans="1:36" ht="11.25" customHeight="1">
      <c r="A45" s="361"/>
      <c r="B45" s="361"/>
      <c r="C45" s="361"/>
      <c r="D45" s="361"/>
      <c r="E45" s="361"/>
      <c r="F45" s="361"/>
      <c r="G45" s="361"/>
      <c r="H45" s="362"/>
      <c r="I45" s="362"/>
      <c r="J45" s="362"/>
      <c r="K45" s="362"/>
      <c r="L45" s="362"/>
      <c r="M45" s="362"/>
      <c r="N45" s="362"/>
      <c r="O45" s="362"/>
      <c r="P45" s="362"/>
      <c r="Q45" s="361"/>
      <c r="R45" s="116"/>
      <c r="S45" s="125"/>
      <c r="T45" s="125"/>
      <c r="U45" s="116"/>
      <c r="V45" s="116"/>
      <c r="W45" s="116"/>
    </row>
    <row r="46" spans="1:36" ht="28.5" customHeight="1">
      <c r="A46" s="178"/>
      <c r="B46" s="178"/>
      <c r="C46" s="179" t="s">
        <v>214</v>
      </c>
      <c r="D46" s="179"/>
      <c r="E46" s="180"/>
      <c r="F46" s="172"/>
      <c r="G46" s="173"/>
      <c r="H46" s="200">
        <f>SUM(H5:H44)</f>
        <v>3032677.3200000003</v>
      </c>
      <c r="I46" s="369"/>
      <c r="J46" s="200"/>
      <c r="K46" s="200"/>
      <c r="L46" s="200">
        <f>SUM(L5:L44)</f>
        <v>2837470.2</v>
      </c>
      <c r="M46" s="200"/>
      <c r="N46" s="200"/>
      <c r="O46" s="200"/>
      <c r="P46" s="200">
        <f>SUM(P5:P44)</f>
        <v>220231.8</v>
      </c>
      <c r="Q46" s="173">
        <f t="shared" ref="Q46" si="20">SUM(Q4:Q43)</f>
        <v>3057702</v>
      </c>
      <c r="R46" s="40"/>
      <c r="S46" s="126"/>
      <c r="T46" s="126"/>
      <c r="U46" s="40"/>
      <c r="V46" s="40"/>
      <c r="W46" s="40"/>
    </row>
    <row r="47" spans="1:36">
      <c r="A47" s="43"/>
      <c r="B47" s="43"/>
      <c r="C47" s="38"/>
      <c r="D47" s="44"/>
      <c r="E47" s="45"/>
      <c r="F47" s="45"/>
      <c r="G47" s="46"/>
      <c r="H47" s="46"/>
      <c r="I47" s="46"/>
      <c r="J47" s="46"/>
      <c r="K47" s="46"/>
      <c r="L47" s="46"/>
      <c r="M47" s="46"/>
      <c r="N47" s="46"/>
      <c r="O47" s="46"/>
      <c r="P47" s="46"/>
      <c r="Q47" s="44"/>
      <c r="R47" s="33"/>
      <c r="S47" s="127"/>
      <c r="T47" s="123"/>
      <c r="U47" s="41"/>
      <c r="V47" s="41"/>
      <c r="W47" s="41"/>
    </row>
    <row r="48" spans="1:36">
      <c r="A48" s="43"/>
      <c r="B48" s="43"/>
      <c r="C48" s="38"/>
      <c r="D48" s="44"/>
      <c r="E48" s="45"/>
      <c r="F48" s="45"/>
      <c r="G48" s="46"/>
      <c r="H48" s="46"/>
      <c r="I48" s="46"/>
      <c r="J48" s="46"/>
      <c r="K48" s="46"/>
      <c r="L48" s="46"/>
      <c r="M48" s="46"/>
      <c r="N48" s="46"/>
      <c r="O48" s="46"/>
      <c r="P48" s="46"/>
      <c r="Q48" s="33"/>
      <c r="R48" s="33"/>
      <c r="S48" s="128"/>
      <c r="T48" s="128"/>
      <c r="U48" s="41"/>
      <c r="V48" s="41"/>
      <c r="W48" s="41"/>
    </row>
    <row r="49" spans="1:23">
      <c r="A49" s="38"/>
      <c r="B49" s="38"/>
      <c r="C49" s="38"/>
      <c r="D49" s="47"/>
      <c r="E49" s="33"/>
      <c r="F49" s="33"/>
      <c r="G49" s="33"/>
      <c r="H49" s="33"/>
      <c r="I49" s="33"/>
      <c r="J49" s="33"/>
      <c r="K49" s="33"/>
      <c r="L49" s="33"/>
      <c r="M49" s="33"/>
      <c r="N49" s="33"/>
      <c r="O49" s="33"/>
      <c r="P49" s="33"/>
      <c r="Q49" s="44"/>
      <c r="R49" s="33"/>
      <c r="S49" s="128"/>
      <c r="T49" s="128"/>
      <c r="U49" s="41"/>
      <c r="V49" s="41"/>
      <c r="W49" s="41"/>
    </row>
    <row r="50" spans="1:23">
      <c r="A50" s="43"/>
      <c r="B50" s="43"/>
      <c r="C50" s="38"/>
      <c r="D50" s="44"/>
      <c r="E50" s="45"/>
      <c r="F50" s="45"/>
      <c r="G50" s="46"/>
      <c r="H50" s="46"/>
      <c r="I50" s="46"/>
      <c r="J50" s="46"/>
      <c r="K50" s="46"/>
      <c r="L50" s="46"/>
      <c r="M50" s="46"/>
      <c r="N50" s="46"/>
      <c r="O50" s="46"/>
      <c r="P50" s="46"/>
      <c r="Q50" s="44"/>
      <c r="R50" s="33"/>
      <c r="S50" s="128"/>
      <c r="T50" s="128"/>
      <c r="U50" s="41"/>
      <c r="V50" s="41"/>
      <c r="W50" s="41"/>
    </row>
    <row r="51" spans="1:23">
      <c r="A51" s="43"/>
      <c r="B51" s="43"/>
      <c r="C51" s="38"/>
      <c r="D51" s="44"/>
      <c r="E51" s="45"/>
      <c r="F51" s="45"/>
      <c r="G51" s="46"/>
      <c r="H51" s="46"/>
      <c r="I51" s="46"/>
      <c r="J51" s="46"/>
      <c r="K51" s="46"/>
      <c r="L51" s="46"/>
      <c r="M51" s="46"/>
      <c r="N51" s="46"/>
      <c r="O51" s="46"/>
      <c r="P51" s="46"/>
      <c r="Q51" s="44"/>
      <c r="R51" s="33"/>
      <c r="S51" s="128"/>
      <c r="T51" s="128"/>
      <c r="U51" s="41"/>
      <c r="V51" s="41"/>
      <c r="W51" s="41"/>
    </row>
    <row r="52" spans="1:23">
      <c r="A52" s="43"/>
      <c r="B52" s="43"/>
      <c r="C52" s="38"/>
      <c r="D52" s="44"/>
      <c r="E52" s="45"/>
      <c r="F52" s="45"/>
      <c r="G52" s="46"/>
      <c r="H52" s="46"/>
      <c r="I52" s="46"/>
      <c r="J52" s="46"/>
      <c r="K52" s="46"/>
      <c r="L52" s="46"/>
      <c r="M52" s="46"/>
      <c r="N52" s="46"/>
      <c r="O52" s="46"/>
      <c r="P52" s="46"/>
      <c r="Q52" s="44"/>
      <c r="R52" s="33"/>
      <c r="S52" s="128"/>
      <c r="T52" s="128"/>
      <c r="U52" s="41"/>
      <c r="V52" s="41"/>
      <c r="W52" s="41"/>
    </row>
    <row r="53" spans="1:23">
      <c r="A53" s="43"/>
      <c r="B53" s="43"/>
      <c r="C53" s="38"/>
      <c r="D53" s="44"/>
      <c r="E53" s="45"/>
      <c r="F53" s="45"/>
      <c r="G53" s="46"/>
      <c r="H53" s="46"/>
      <c r="I53" s="46"/>
      <c r="J53" s="46"/>
      <c r="K53" s="46"/>
      <c r="L53" s="46"/>
      <c r="M53" s="46"/>
      <c r="N53" s="46"/>
      <c r="O53" s="46"/>
      <c r="P53" s="46"/>
      <c r="Q53" s="44"/>
      <c r="R53" s="33"/>
      <c r="S53" s="128"/>
      <c r="T53" s="128"/>
      <c r="U53" s="41"/>
      <c r="V53" s="41"/>
      <c r="W53" s="41"/>
    </row>
    <row r="54" spans="1:23">
      <c r="A54" s="43"/>
      <c r="B54" s="43"/>
      <c r="C54" s="38"/>
      <c r="D54" s="44"/>
      <c r="E54" s="45"/>
      <c r="F54" s="45"/>
      <c r="G54" s="46"/>
      <c r="H54" s="46"/>
      <c r="I54" s="46"/>
      <c r="J54" s="46"/>
      <c r="K54" s="46"/>
      <c r="L54" s="46"/>
      <c r="M54" s="46"/>
      <c r="N54" s="46"/>
      <c r="O54" s="46"/>
      <c r="P54" s="46"/>
      <c r="S54" s="128"/>
      <c r="T54" s="128"/>
    </row>
    <row r="55" spans="1:23">
      <c r="S55" s="128"/>
      <c r="T55" s="128"/>
    </row>
    <row r="56" spans="1:23">
      <c r="S56" s="128"/>
      <c r="T56" s="128"/>
    </row>
    <row r="57" spans="1:23">
      <c r="S57" s="128"/>
      <c r="T57" s="128"/>
    </row>
    <row r="58" spans="1:23">
      <c r="S58" s="128"/>
      <c r="T58" s="128"/>
    </row>
    <row r="59" spans="1:23">
      <c r="S59" s="128"/>
      <c r="T59" s="128"/>
    </row>
    <row r="60" spans="1:23">
      <c r="S60" s="128"/>
      <c r="T60" s="128"/>
    </row>
    <row r="61" spans="1:23">
      <c r="S61" s="128"/>
      <c r="T61" s="128"/>
    </row>
    <row r="62" spans="1:23">
      <c r="S62" s="128"/>
      <c r="T62" s="128"/>
    </row>
    <row r="63" spans="1:23">
      <c r="S63" s="128"/>
      <c r="T63" s="128"/>
    </row>
    <row r="64" spans="1:23">
      <c r="S64" s="128"/>
      <c r="T64" s="128"/>
    </row>
    <row r="65" spans="19:20">
      <c r="S65" s="128"/>
      <c r="T65" s="128"/>
    </row>
  </sheetData>
  <mergeCells count="6">
    <mergeCell ref="A45:Q45"/>
    <mergeCell ref="I1:Q1"/>
    <mergeCell ref="I2:L2"/>
    <mergeCell ref="M2:P2"/>
    <mergeCell ref="Q2:Q3"/>
    <mergeCell ref="A1:H2"/>
  </mergeCells>
  <printOptions horizontalCentered="1" gridLinesSet="0"/>
  <pageMargins left="0.51181102362204722" right="0.51181102362204722" top="1.0629921259842521" bottom="0.94488188976377963" header="0.31496062992125984" footer="0.31496062992125984"/>
  <pageSetup paperSize="9" scale="57"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1" max="12" man="1"/>
    <brk id="33" max="12"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E372E-AF20-4AF8-BAD4-E1D8F76E68D1}">
  <ds:schemaRefs>
    <ds:schemaRef ds:uri="http://schemas.microsoft.com/sharepoint/v3/contenttype/forms"/>
  </ds:schemaRefs>
</ds:datastoreItem>
</file>

<file path=customXml/itemProps2.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Grand Summary</vt:lpstr>
      <vt:lpstr>HVAC</vt:lpstr>
      <vt:lpstr>FIRE</vt:lpstr>
      <vt:lpstr>PLUMBING</vt:lpstr>
      <vt:lpstr>FIRE!Print_Area</vt:lpstr>
      <vt:lpstr>'Grand Summary'!Print_Area</vt:lpstr>
      <vt:lpstr>HVAC!Print_Area</vt:lpstr>
      <vt:lpstr>PLUMBING!Print_Area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2024-10-28T11:35:09Z</dcterms:modified>
</cp:coreProperties>
</file>