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D26FF0F7-5015-4AE0-BDB7-252085DD1601}" xr6:coauthVersionLast="47"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 name="Vos" sheetId="11" r:id="rId4"/>
  </sheets>
  <definedNames>
    <definedName name="_xlnm.Print_Area" localSheetId="1">HVAC!$A$1:$K$162</definedName>
    <definedName name="_xlnm.Print_Area" localSheetId="0">Summary!$A$1:$E$37</definedName>
    <definedName name="_xlnm.Print_Titles" localSheetId="2">Fire!$5:$7</definedName>
    <definedName name="_xlnm.Print_Titles" localSheetId="1">HVAC!$5:$7</definedName>
  </definedNames>
  <calcPr calcId="181029"/>
</workbook>
</file>

<file path=xl/calcChain.xml><?xml version="1.0" encoding="utf-8"?>
<calcChain xmlns="http://schemas.openxmlformats.org/spreadsheetml/2006/main">
  <c r="C22" i="11" l="1"/>
  <c r="M46" i="8" l="1"/>
  <c r="H81" i="8" l="1"/>
  <c r="H57" i="8"/>
  <c r="H75" i="8"/>
  <c r="H74" i="8"/>
  <c r="H73" i="8"/>
  <c r="H70" i="8"/>
  <c r="J70" i="8" s="1"/>
  <c r="K70" i="8" s="1"/>
  <c r="H51" i="8"/>
  <c r="I51" i="8" s="1"/>
  <c r="H50" i="8"/>
  <c r="I50" i="8" s="1"/>
  <c r="H49" i="8"/>
  <c r="J49" i="8" s="1"/>
  <c r="H46" i="8"/>
  <c r="J46" i="8" s="1"/>
  <c r="I48" i="8"/>
  <c r="I49" i="8"/>
  <c r="I47" i="8"/>
  <c r="H56" i="6"/>
  <c r="I56" i="6" s="1"/>
  <c r="H57" i="6"/>
  <c r="J57" i="6" s="1"/>
  <c r="H58" i="6"/>
  <c r="I58" i="6" s="1"/>
  <c r="H59" i="6"/>
  <c r="I59" i="6" s="1"/>
  <c r="H60" i="6"/>
  <c r="H61" i="6"/>
  <c r="J61" i="6" s="1"/>
  <c r="I10" i="6"/>
  <c r="J10" i="6"/>
  <c r="K10" i="6"/>
  <c r="I11" i="6"/>
  <c r="K11" i="6" s="1"/>
  <c r="J11" i="6"/>
  <c r="I12" i="6"/>
  <c r="J12" i="6"/>
  <c r="K12" i="6" s="1"/>
  <c r="I13" i="6"/>
  <c r="J13" i="6"/>
  <c r="K13" i="6"/>
  <c r="I14" i="6"/>
  <c r="J14" i="6"/>
  <c r="K14" i="6"/>
  <c r="I15" i="6"/>
  <c r="K15" i="6" s="1"/>
  <c r="J15" i="6"/>
  <c r="I16" i="6"/>
  <c r="J16" i="6"/>
  <c r="K16" i="6" s="1"/>
  <c r="I17" i="6"/>
  <c r="J17" i="6"/>
  <c r="K17" i="6"/>
  <c r="I18" i="6"/>
  <c r="J18" i="6"/>
  <c r="K18" i="6"/>
  <c r="I19" i="6"/>
  <c r="J19" i="6"/>
  <c r="K19" i="6" s="1"/>
  <c r="I20" i="6"/>
  <c r="J20" i="6"/>
  <c r="K20" i="6" s="1"/>
  <c r="I21" i="6"/>
  <c r="J21" i="6"/>
  <c r="K21" i="6"/>
  <c r="I22" i="6"/>
  <c r="J22" i="6"/>
  <c r="K22" i="6"/>
  <c r="I23" i="6"/>
  <c r="J23" i="6"/>
  <c r="K23" i="6" s="1"/>
  <c r="I24" i="6"/>
  <c r="J24" i="6"/>
  <c r="K24" i="6" s="1"/>
  <c r="I25" i="6"/>
  <c r="J25" i="6"/>
  <c r="K25" i="6"/>
  <c r="I26" i="6"/>
  <c r="J26" i="6"/>
  <c r="K26" i="6" s="1"/>
  <c r="I27" i="6"/>
  <c r="J27" i="6"/>
  <c r="K27" i="6" s="1"/>
  <c r="I28" i="6"/>
  <c r="J28" i="6"/>
  <c r="K28" i="6" s="1"/>
  <c r="I29" i="6"/>
  <c r="J29" i="6"/>
  <c r="K29" i="6"/>
  <c r="I30" i="6"/>
  <c r="J30" i="6"/>
  <c r="K30" i="6"/>
  <c r="I31" i="6"/>
  <c r="J31" i="6"/>
  <c r="K31" i="6" s="1"/>
  <c r="I32" i="6"/>
  <c r="J32" i="6"/>
  <c r="K32" i="6" s="1"/>
  <c r="I33" i="6"/>
  <c r="J33" i="6"/>
  <c r="K33" i="6"/>
  <c r="I34" i="6"/>
  <c r="J34" i="6"/>
  <c r="K34" i="6"/>
  <c r="I35" i="6"/>
  <c r="J35" i="6"/>
  <c r="K35" i="6" s="1"/>
  <c r="I36" i="6"/>
  <c r="J36" i="6"/>
  <c r="K36" i="6" s="1"/>
  <c r="I37" i="6"/>
  <c r="J37" i="6"/>
  <c r="K37" i="6"/>
  <c r="I38" i="6"/>
  <c r="J38" i="6"/>
  <c r="K38" i="6"/>
  <c r="I39" i="6"/>
  <c r="J39" i="6"/>
  <c r="K39" i="6" s="1"/>
  <c r="I40" i="6"/>
  <c r="J40" i="6"/>
  <c r="K40" i="6" s="1"/>
  <c r="I41" i="6"/>
  <c r="J41" i="6"/>
  <c r="K41" i="6"/>
  <c r="I42" i="6"/>
  <c r="J42" i="6"/>
  <c r="K42" i="6"/>
  <c r="I43" i="6"/>
  <c r="J43" i="6"/>
  <c r="K43" i="6" s="1"/>
  <c r="I44" i="6"/>
  <c r="J44" i="6"/>
  <c r="K44" i="6" s="1"/>
  <c r="I45" i="6"/>
  <c r="J45" i="6"/>
  <c r="K45" i="6"/>
  <c r="I46" i="6"/>
  <c r="J46" i="6"/>
  <c r="K46" i="6"/>
  <c r="I47" i="6"/>
  <c r="K47" i="6" s="1"/>
  <c r="J47" i="6"/>
  <c r="I48" i="6"/>
  <c r="J48" i="6"/>
  <c r="K48" i="6" s="1"/>
  <c r="I49" i="6"/>
  <c r="J49" i="6"/>
  <c r="K49" i="6" s="1"/>
  <c r="I50" i="6"/>
  <c r="J50" i="6"/>
  <c r="K50" i="6"/>
  <c r="I51" i="6"/>
  <c r="J51" i="6"/>
  <c r="K51" i="6" s="1"/>
  <c r="I52" i="6"/>
  <c r="J52" i="6"/>
  <c r="K52" i="6" s="1"/>
  <c r="I53" i="6"/>
  <c r="J53" i="6"/>
  <c r="K53" i="6"/>
  <c r="I54" i="6"/>
  <c r="J54" i="6"/>
  <c r="K54" i="6"/>
  <c r="I55" i="6"/>
  <c r="J55" i="6"/>
  <c r="K55" i="6" s="1"/>
  <c r="I60" i="6"/>
  <c r="J60" i="6"/>
  <c r="K60" i="6" s="1"/>
  <c r="I62" i="6"/>
  <c r="J62" i="6"/>
  <c r="K62" i="6"/>
  <c r="I63" i="6"/>
  <c r="J63" i="6"/>
  <c r="K63" i="6" s="1"/>
  <c r="I64" i="6"/>
  <c r="J64" i="6"/>
  <c r="K64" i="6" s="1"/>
  <c r="I65" i="6"/>
  <c r="J65" i="6"/>
  <c r="K65" i="6"/>
  <c r="I66" i="6"/>
  <c r="J66" i="6"/>
  <c r="K66" i="6"/>
  <c r="I67" i="6"/>
  <c r="K67" i="6" s="1"/>
  <c r="J67" i="6"/>
  <c r="I68" i="6"/>
  <c r="J68" i="6"/>
  <c r="K68" i="6" s="1"/>
  <c r="I69" i="6"/>
  <c r="J69" i="6"/>
  <c r="K69" i="6"/>
  <c r="I70" i="6"/>
  <c r="J70" i="6"/>
  <c r="K70" i="6"/>
  <c r="I71" i="6"/>
  <c r="K71" i="6" s="1"/>
  <c r="J71" i="6"/>
  <c r="I72" i="6"/>
  <c r="J72" i="6"/>
  <c r="K72" i="6" s="1"/>
  <c r="I73" i="6"/>
  <c r="J73" i="6"/>
  <c r="K73" i="6"/>
  <c r="I74" i="6"/>
  <c r="J74" i="6"/>
  <c r="K74" i="6" s="1"/>
  <c r="I75" i="6"/>
  <c r="J75" i="6"/>
  <c r="I76" i="6"/>
  <c r="J76" i="6"/>
  <c r="K76" i="6" s="1"/>
  <c r="I77" i="6"/>
  <c r="J77" i="6"/>
  <c r="K77" i="6" s="1"/>
  <c r="I78" i="6"/>
  <c r="J78" i="6"/>
  <c r="K78" i="6"/>
  <c r="I79" i="6"/>
  <c r="J79" i="6"/>
  <c r="K9" i="6"/>
  <c r="J9" i="6"/>
  <c r="I9" i="6"/>
  <c r="J161" i="8"/>
  <c r="K161" i="8" s="1"/>
  <c r="I161" i="8"/>
  <c r="K160" i="8"/>
  <c r="J160" i="8"/>
  <c r="I160" i="8"/>
  <c r="J159" i="8"/>
  <c r="K159" i="8" s="1"/>
  <c r="I159" i="8"/>
  <c r="J158" i="8"/>
  <c r="K158" i="8" s="1"/>
  <c r="I158" i="8"/>
  <c r="J157" i="8"/>
  <c r="K157" i="8" s="1"/>
  <c r="I157" i="8"/>
  <c r="K156" i="8"/>
  <c r="J156" i="8"/>
  <c r="I156" i="8"/>
  <c r="J155" i="8"/>
  <c r="K155" i="8" s="1"/>
  <c r="I155" i="8"/>
  <c r="J154" i="8"/>
  <c r="K154" i="8" s="1"/>
  <c r="I154" i="8"/>
  <c r="J153" i="8"/>
  <c r="K153" i="8" s="1"/>
  <c r="I153" i="8"/>
  <c r="J152" i="8"/>
  <c r="K152" i="8" s="1"/>
  <c r="I152" i="8"/>
  <c r="I10" i="8"/>
  <c r="J10" i="8"/>
  <c r="K10" i="8"/>
  <c r="I11" i="8"/>
  <c r="K11" i="8" s="1"/>
  <c r="J11" i="8"/>
  <c r="I12" i="8"/>
  <c r="J12" i="8"/>
  <c r="K12" i="8" s="1"/>
  <c r="I13" i="8"/>
  <c r="J13" i="8"/>
  <c r="K13" i="8"/>
  <c r="I14" i="8"/>
  <c r="J14" i="8"/>
  <c r="K14" i="8"/>
  <c r="I15" i="8"/>
  <c r="K15" i="8" s="1"/>
  <c r="J15" i="8"/>
  <c r="I16" i="8"/>
  <c r="J16" i="8"/>
  <c r="K16" i="8" s="1"/>
  <c r="I17" i="8"/>
  <c r="J17" i="8"/>
  <c r="K17" i="8"/>
  <c r="I18" i="8"/>
  <c r="J18" i="8"/>
  <c r="K18" i="8"/>
  <c r="I19" i="8"/>
  <c r="K19" i="8" s="1"/>
  <c r="J19" i="8"/>
  <c r="I20" i="8"/>
  <c r="J20" i="8"/>
  <c r="K20" i="8" s="1"/>
  <c r="I21" i="8"/>
  <c r="J21" i="8"/>
  <c r="K21" i="8"/>
  <c r="I22" i="8"/>
  <c r="J22" i="8"/>
  <c r="K22" i="8"/>
  <c r="I23" i="8"/>
  <c r="K23" i="8" s="1"/>
  <c r="J23" i="8"/>
  <c r="I24" i="8"/>
  <c r="J24" i="8"/>
  <c r="K24" i="8" s="1"/>
  <c r="I25" i="8"/>
  <c r="J25" i="8"/>
  <c r="K25" i="8"/>
  <c r="I26" i="8"/>
  <c r="J26" i="8"/>
  <c r="K26" i="8"/>
  <c r="I27" i="8"/>
  <c r="K27" i="8" s="1"/>
  <c r="J27" i="8"/>
  <c r="I28" i="8"/>
  <c r="J28" i="8"/>
  <c r="K28" i="8" s="1"/>
  <c r="I29" i="8"/>
  <c r="J29" i="8"/>
  <c r="K29" i="8"/>
  <c r="I30" i="8"/>
  <c r="J30" i="8"/>
  <c r="K30" i="8"/>
  <c r="I31" i="8"/>
  <c r="K31" i="8" s="1"/>
  <c r="J31" i="8"/>
  <c r="I32" i="8"/>
  <c r="J32" i="8"/>
  <c r="K32" i="8" s="1"/>
  <c r="I33" i="8"/>
  <c r="J33" i="8"/>
  <c r="K33" i="8"/>
  <c r="I34" i="8"/>
  <c r="J34" i="8"/>
  <c r="K34" i="8"/>
  <c r="I35" i="8"/>
  <c r="K35" i="8" s="1"/>
  <c r="J35" i="8"/>
  <c r="I36" i="8"/>
  <c r="J36" i="8"/>
  <c r="K36" i="8" s="1"/>
  <c r="I37" i="8"/>
  <c r="J37" i="8"/>
  <c r="K37" i="8"/>
  <c r="I38" i="8"/>
  <c r="J38" i="8"/>
  <c r="K38" i="8"/>
  <c r="I39" i="8"/>
  <c r="K39" i="8" s="1"/>
  <c r="J39" i="8"/>
  <c r="I40" i="8"/>
  <c r="J40" i="8"/>
  <c r="K40" i="8" s="1"/>
  <c r="I41" i="8"/>
  <c r="J41" i="8"/>
  <c r="K41" i="8"/>
  <c r="I42" i="8"/>
  <c r="J42" i="8"/>
  <c r="K42" i="8"/>
  <c r="I43" i="8"/>
  <c r="J43" i="8"/>
  <c r="I44" i="8"/>
  <c r="J44" i="8"/>
  <c r="K44" i="8" s="1"/>
  <c r="I45" i="8"/>
  <c r="J45" i="8"/>
  <c r="K45" i="8"/>
  <c r="J47" i="8"/>
  <c r="J51" i="8"/>
  <c r="I52" i="8"/>
  <c r="J52" i="8"/>
  <c r="I53" i="8"/>
  <c r="J53" i="8"/>
  <c r="K53" i="8" s="1"/>
  <c r="I54" i="8"/>
  <c r="J54" i="8"/>
  <c r="K54" i="8" s="1"/>
  <c r="I55" i="8"/>
  <c r="K55" i="8" s="1"/>
  <c r="J55" i="8"/>
  <c r="I56" i="8"/>
  <c r="J56" i="8"/>
  <c r="K56" i="8" s="1"/>
  <c r="I57" i="8"/>
  <c r="K57" i="8" s="1"/>
  <c r="J57" i="8"/>
  <c r="I58" i="8"/>
  <c r="K58" i="8" s="1"/>
  <c r="J58" i="8"/>
  <c r="I59" i="8"/>
  <c r="K59" i="8" s="1"/>
  <c r="J59" i="8"/>
  <c r="I60" i="8"/>
  <c r="J60" i="8"/>
  <c r="I61" i="8"/>
  <c r="J61" i="8"/>
  <c r="K61" i="8"/>
  <c r="I62" i="8"/>
  <c r="J62" i="8"/>
  <c r="K62" i="8"/>
  <c r="I63" i="8"/>
  <c r="K63" i="8" s="1"/>
  <c r="J63" i="8"/>
  <c r="I64" i="8"/>
  <c r="J64" i="8"/>
  <c r="K64" i="8" s="1"/>
  <c r="I65" i="8"/>
  <c r="J65" i="8"/>
  <c r="K65" i="8"/>
  <c r="I66" i="8"/>
  <c r="J66" i="8"/>
  <c r="K66" i="8"/>
  <c r="I67" i="8"/>
  <c r="K67" i="8" s="1"/>
  <c r="J67" i="8"/>
  <c r="I68" i="8"/>
  <c r="J68" i="8"/>
  <c r="K68" i="8" s="1"/>
  <c r="I69" i="8"/>
  <c r="J69" i="8"/>
  <c r="K69" i="8"/>
  <c r="I70" i="8"/>
  <c r="I71" i="8"/>
  <c r="J71" i="8"/>
  <c r="I72" i="8"/>
  <c r="J72" i="8"/>
  <c r="K72" i="8" s="1"/>
  <c r="I73" i="8"/>
  <c r="J73" i="8"/>
  <c r="K73" i="8" s="1"/>
  <c r="I74" i="8"/>
  <c r="J74" i="8"/>
  <c r="K74" i="8"/>
  <c r="I75" i="8"/>
  <c r="J75" i="8"/>
  <c r="I76" i="8"/>
  <c r="J76" i="8"/>
  <c r="K76" i="8" s="1"/>
  <c r="I77" i="8"/>
  <c r="J77" i="8"/>
  <c r="K77" i="8"/>
  <c r="I78" i="8"/>
  <c r="J78" i="8"/>
  <c r="K78" i="8" s="1"/>
  <c r="I79" i="8"/>
  <c r="K79" i="8" s="1"/>
  <c r="J79" i="8"/>
  <c r="I80" i="8"/>
  <c r="J80" i="8"/>
  <c r="K80" i="8" s="1"/>
  <c r="I81" i="8"/>
  <c r="J81" i="8"/>
  <c r="K81" i="8" s="1"/>
  <c r="I82" i="8"/>
  <c r="J82" i="8"/>
  <c r="K82" i="8"/>
  <c r="I83" i="8"/>
  <c r="J83" i="8"/>
  <c r="I84" i="8"/>
  <c r="J84" i="8"/>
  <c r="K84" i="8" s="1"/>
  <c r="I85" i="8"/>
  <c r="J85" i="8"/>
  <c r="K85" i="8"/>
  <c r="I86" i="8"/>
  <c r="J86" i="8"/>
  <c r="K86" i="8"/>
  <c r="I87" i="8"/>
  <c r="K87" i="8" s="1"/>
  <c r="J87" i="8"/>
  <c r="I88" i="8"/>
  <c r="J88" i="8"/>
  <c r="K88" i="8" s="1"/>
  <c r="I89" i="8"/>
  <c r="J89" i="8"/>
  <c r="K89" i="8"/>
  <c r="I90" i="8"/>
  <c r="J90" i="8"/>
  <c r="K90" i="8" s="1"/>
  <c r="I91" i="8"/>
  <c r="K91" i="8" s="1"/>
  <c r="J91" i="8"/>
  <c r="I92" i="8"/>
  <c r="J92" i="8"/>
  <c r="K92" i="8" s="1"/>
  <c r="I93" i="8"/>
  <c r="J93" i="8"/>
  <c r="K93" i="8"/>
  <c r="I94" i="8"/>
  <c r="J94" i="8"/>
  <c r="K94" i="8"/>
  <c r="I95" i="8"/>
  <c r="K95" i="8" s="1"/>
  <c r="J95" i="8"/>
  <c r="I96" i="8"/>
  <c r="J96" i="8"/>
  <c r="K96" i="8" s="1"/>
  <c r="I97" i="8"/>
  <c r="J97" i="8"/>
  <c r="K97" i="8"/>
  <c r="I98" i="8"/>
  <c r="K98" i="8" s="1"/>
  <c r="J98" i="8"/>
  <c r="I99" i="8"/>
  <c r="K99" i="8" s="1"/>
  <c r="J99" i="8"/>
  <c r="I100" i="8"/>
  <c r="J100" i="8"/>
  <c r="K100" i="8" s="1"/>
  <c r="I101" i="8"/>
  <c r="J101" i="8"/>
  <c r="K101" i="8"/>
  <c r="I102" i="8"/>
  <c r="J102" i="8"/>
  <c r="K102" i="8"/>
  <c r="I103" i="8"/>
  <c r="K103" i="8" s="1"/>
  <c r="J103" i="8"/>
  <c r="I104" i="8"/>
  <c r="J104" i="8"/>
  <c r="K104" i="8" s="1"/>
  <c r="I105" i="8"/>
  <c r="J105" i="8"/>
  <c r="K105" i="8"/>
  <c r="I106" i="8"/>
  <c r="J106" i="8"/>
  <c r="K106" i="8" s="1"/>
  <c r="I107" i="8"/>
  <c r="K107" i="8" s="1"/>
  <c r="J107" i="8"/>
  <c r="I108" i="8"/>
  <c r="J108" i="8"/>
  <c r="K108" i="8" s="1"/>
  <c r="I109" i="8"/>
  <c r="J109" i="8"/>
  <c r="K109" i="8"/>
  <c r="I110" i="8"/>
  <c r="J110" i="8"/>
  <c r="K110" i="8"/>
  <c r="I111" i="8"/>
  <c r="K111" i="8" s="1"/>
  <c r="J111" i="8"/>
  <c r="I112" i="8"/>
  <c r="J112" i="8"/>
  <c r="K112" i="8" s="1"/>
  <c r="I113" i="8"/>
  <c r="J113" i="8"/>
  <c r="K113" i="8"/>
  <c r="I114" i="8"/>
  <c r="J114" i="8"/>
  <c r="K114" i="8"/>
  <c r="I115" i="8"/>
  <c r="K115" i="8" s="1"/>
  <c r="J115" i="8"/>
  <c r="I116" i="8"/>
  <c r="J116" i="8"/>
  <c r="K116" i="8" s="1"/>
  <c r="I117" i="8"/>
  <c r="J117" i="8"/>
  <c r="K117" i="8"/>
  <c r="I118" i="8"/>
  <c r="J118" i="8"/>
  <c r="K118" i="8"/>
  <c r="I119" i="8"/>
  <c r="K119" i="8" s="1"/>
  <c r="J119" i="8"/>
  <c r="I120" i="8"/>
  <c r="J120" i="8"/>
  <c r="K120" i="8" s="1"/>
  <c r="I121" i="8"/>
  <c r="J121" i="8"/>
  <c r="K121" i="8"/>
  <c r="I122" i="8"/>
  <c r="J122" i="8"/>
  <c r="K122" i="8"/>
  <c r="I123" i="8"/>
  <c r="K123" i="8" s="1"/>
  <c r="J123" i="8"/>
  <c r="I124" i="8"/>
  <c r="J124" i="8"/>
  <c r="K124" i="8" s="1"/>
  <c r="I125" i="8"/>
  <c r="J125" i="8"/>
  <c r="K125" i="8"/>
  <c r="I126" i="8"/>
  <c r="J126" i="8"/>
  <c r="K126" i="8"/>
  <c r="I127" i="8"/>
  <c r="K127" i="8" s="1"/>
  <c r="J127" i="8"/>
  <c r="I128" i="8"/>
  <c r="J128" i="8"/>
  <c r="K128" i="8" s="1"/>
  <c r="I129" i="8"/>
  <c r="J129" i="8"/>
  <c r="K129" i="8"/>
  <c r="I130" i="8"/>
  <c r="J130" i="8"/>
  <c r="K130" i="8"/>
  <c r="I131" i="8"/>
  <c r="K131" i="8" s="1"/>
  <c r="J131" i="8"/>
  <c r="I132" i="8"/>
  <c r="J132" i="8"/>
  <c r="K132" i="8" s="1"/>
  <c r="I133" i="8"/>
  <c r="J133" i="8"/>
  <c r="K133" i="8"/>
  <c r="I134" i="8"/>
  <c r="J134" i="8"/>
  <c r="K134" i="8"/>
  <c r="I135" i="8"/>
  <c r="K135" i="8" s="1"/>
  <c r="J135" i="8"/>
  <c r="I136" i="8"/>
  <c r="J136" i="8"/>
  <c r="K136" i="8" s="1"/>
  <c r="I137" i="8"/>
  <c r="J137" i="8"/>
  <c r="K137" i="8"/>
  <c r="I138" i="8"/>
  <c r="J138" i="8"/>
  <c r="K138" i="8"/>
  <c r="I139" i="8"/>
  <c r="K139" i="8" s="1"/>
  <c r="J139" i="8"/>
  <c r="I140" i="8"/>
  <c r="J140" i="8"/>
  <c r="K140" i="8" s="1"/>
  <c r="I141" i="8"/>
  <c r="J141" i="8"/>
  <c r="K141" i="8"/>
  <c r="I142" i="8"/>
  <c r="J142" i="8"/>
  <c r="K142" i="8"/>
  <c r="I143" i="8"/>
  <c r="K143" i="8" s="1"/>
  <c r="J143" i="8"/>
  <c r="I144" i="8"/>
  <c r="J144" i="8"/>
  <c r="K144" i="8" s="1"/>
  <c r="I145" i="8"/>
  <c r="J145" i="8"/>
  <c r="K145" i="8"/>
  <c r="I146" i="8"/>
  <c r="J146" i="8"/>
  <c r="K146" i="8"/>
  <c r="I147" i="8"/>
  <c r="K147" i="8" s="1"/>
  <c r="J147" i="8"/>
  <c r="I148" i="8"/>
  <c r="J148" i="8"/>
  <c r="K148" i="8" s="1"/>
  <c r="I149" i="8"/>
  <c r="J149" i="8"/>
  <c r="K149" i="8"/>
  <c r="K9" i="8"/>
  <c r="J9" i="8"/>
  <c r="I9" i="8"/>
  <c r="K43" i="8" l="1"/>
  <c r="K83" i="8"/>
  <c r="K60" i="8"/>
  <c r="K71" i="8"/>
  <c r="K75" i="8"/>
  <c r="J50" i="8"/>
  <c r="K50" i="8" s="1"/>
  <c r="K51" i="8"/>
  <c r="K47" i="8"/>
  <c r="K52" i="8"/>
  <c r="I46" i="8"/>
  <c r="K46" i="8" s="1"/>
  <c r="J48" i="8"/>
  <c r="K48" i="8" s="1"/>
  <c r="K49" i="8"/>
  <c r="K79" i="6"/>
  <c r="K75" i="6"/>
  <c r="J56" i="6"/>
  <c r="K56" i="6" s="1"/>
  <c r="I57" i="6"/>
  <c r="K57" i="6" s="1"/>
  <c r="J58" i="6"/>
  <c r="K58" i="6" s="1"/>
  <c r="J59" i="6"/>
  <c r="K59" i="6" s="1"/>
  <c r="I61" i="6"/>
  <c r="K61" i="6" s="1"/>
  <c r="D20" i="9" l="1"/>
  <c r="C20" i="9"/>
  <c r="G10" i="6" l="1"/>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153" i="8"/>
  <c r="G154" i="8"/>
  <c r="G155" i="8"/>
  <c r="G156" i="8"/>
  <c r="G157" i="8"/>
  <c r="G158" i="8"/>
  <c r="G159" i="8"/>
  <c r="G160" i="8"/>
  <c r="G161" i="8"/>
  <c r="G152"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9" i="6"/>
  <c r="G9" i="8"/>
  <c r="G162" i="8" l="1"/>
  <c r="G81" i="6"/>
  <c r="I81" i="6"/>
  <c r="C18" i="9" s="1"/>
  <c r="I162" i="8"/>
  <c r="C17" i="9" s="1"/>
  <c r="J81" i="6"/>
  <c r="D18" i="9" s="1"/>
  <c r="J162" i="8"/>
  <c r="D17" i="9" s="1"/>
  <c r="K81" i="6" l="1"/>
  <c r="K162" i="8"/>
  <c r="E17" i="9" l="1"/>
  <c r="E18" i="9" l="1"/>
  <c r="E22" i="9" s="1"/>
</calcChain>
</file>

<file path=xl/sharedStrings.xml><?xml version="1.0" encoding="utf-8"?>
<sst xmlns="http://schemas.openxmlformats.org/spreadsheetml/2006/main" count="458" uniqueCount="242">
  <si>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</si>
  <si>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</si>
  <si>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</si>
  <si>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</si>
  <si>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</si>
  <si>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</si>
  <si>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</si>
  <si>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</si>
  <si>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</si>
  <si>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</si>
  <si>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</si>
  <si>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</si>
  <si>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</si>
  <si>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</si>
  <si>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</si>
  <si>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</si>
  <si>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</si>
  <si>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</si>
  <si>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</si>
  <si>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</si>
  <si>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</si>
  <si>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</si>
  <si>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</si>
  <si>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</si>
  <si>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</si>
  <si>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</si>
  <si>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</si>
  <si>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</si>
  <si>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</si>
  <si>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</si>
  <si>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</si>
  <si>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</si>
  <si>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</si>
  <si>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</si>
  <si>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</si>
  <si>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</si>
  <si>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</si>
  <si>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</si>
  <si>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</si>
  <si>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</si>
  <si>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</si>
  <si>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</si>
  <si>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</si>
  <si>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</si>
  <si>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</si>
  <si>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</si>
  <si>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</si>
  <si>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</si>
  <si>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</si>
  <si>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</si>
  <si>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</si>
  <si>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</si>
  <si>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</si>
  <si>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</si>
  <si>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</si>
  <si>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</si>
  <si>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</si>
  <si>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</si>
  <si>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</si>
  <si>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</si>
  <si>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</si>
  <si>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</si>
  <si>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</si>
  <si>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</si>
  <si>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</si>
  <si>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</si>
  <si>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</si>
  <si>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</si>
  <si>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</si>
  <si>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</si>
  <si>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</si>
  <si>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</si>
  <si>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</si>
  <si>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</si>
  <si>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</si>
  <si>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</si>
  <si>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</si>
  <si>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</si>
  <si>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</si>
  <si>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</si>
  <si>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</si>
  <si>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</si>
  <si>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</si>
  <si>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</si>
  <si>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</si>
  <si>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</si>
  <si>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</si>
  <si>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</si>
  <si>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</si>
  <si>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</si>
  <si>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</si>
  <si>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</si>
  <si>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</si>
  <si>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</si>
  <si>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</si>
  <si>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</si>
  <si>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</si>
  <si>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</si>
  <si>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</si>
  <si>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</si>
  <si>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</si>
  <si>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</si>
  <si>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</si>
  <si>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</si>
  <si>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</si>
  <si>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</si>
  <si>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</si>
  <si>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</si>
  <si>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</si>
  <si>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</si>
  <si>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</si>
  <si>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</si>
  <si>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</si>
  <si>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</si>
  <si>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</si>
  <si>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</si>
  <si>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</si>
  <si>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</si>
  <si>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</si>
  <si>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</si>
  <si>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</si>
  <si>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</si>
  <si>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</si>
  <si>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</si>
  <si>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</si>
  <si>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</si>
  <si>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</si>
  <si>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</si>
  <si>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</si>
  <si>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</si>
  <si>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</si>
  <si>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</si>
  <si>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</si>
  <si>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</si>
  <si>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</si>
  <si>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</si>
  <si>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</si>
  <si>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</si>
  <si>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</si>
  <si>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</si>
  <si>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</si>
  <si>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</si>
  <si>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</si>
  <si>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</si>
  <si>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</si>
  <si>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</si>
  <si>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</si>
  <si>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</si>
  <si>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</si>
  <si>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</si>
  <si>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</si>
  <si>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</si>
  <si>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</si>
  <si>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</si>
  <si>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</si>
  <si>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</si>
  <si>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</si>
  <si>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</si>
  <si>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</si>
  <si>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</si>
  <si>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</si>
  <si>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</si>
  <si>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</si>
  <si>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</si>
  <si>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</si>
  <si>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</si>
  <si>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</si>
  <si>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</si>
  <si>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</si>
  <si>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</si>
  <si>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</si>
  <si>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</si>
  <si>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</si>
  <si>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</si>
  <si>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</si>
  <si>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</si>
  <si>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</si>
  <si>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</si>
  <si>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</si>
  <si>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</si>
  <si>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</si>
  <si>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</si>
  <si>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</si>
  <si>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</si>
  <si>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</si>
  <si>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</si>
  <si>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</si>
  <si>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</si>
  <si>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</si>
  <si>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</si>
  <si>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</si>
  <si>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</si>
  <si>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</si>
  <si>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</si>
  <si>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</si>
  <si>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</si>
  <si>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</si>
  <si>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</si>
  <si>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</si>
  <si>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</si>
  <si>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</si>
  <si>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</si>
  <si>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</si>
  <si>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</si>
  <si>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</si>
  <si>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</si>
  <si>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</si>
  <si>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</si>
  <si>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</si>
  <si>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</si>
  <si>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</si>
  <si>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</si>
  <si>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</si>
  <si>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</si>
  <si>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</si>
  <si>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</si>
  <si>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</si>
  <si>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</si>
  <si>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</si>
  <si>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</si>
  <si>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</si>
  <si>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</si>
  <si>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</si>
  <si>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Sr #</t>
  </si>
  <si>
    <r>
      <rPr>
        <b/>
        <sz val="14"/>
        <color indexed="9"/>
        <rFont val="Arial"/>
        <family val="2"/>
      </rPr>
      <t>DESCRIPTION</t>
    </r>
  </si>
  <si>
    <t xml:space="preserve">AMOUNT </t>
  </si>
  <si>
    <t>Total amount Rs.</t>
  </si>
  <si>
    <t>SUMMARY OF RUNNING BILL NO 2</t>
  </si>
  <si>
    <t>RUNNING BILL NO 2</t>
  </si>
  <si>
    <t>Billed Qty</t>
  </si>
  <si>
    <t>MATERIAL AMOUNT</t>
  </si>
  <si>
    <t>LABOUR AMOUNT</t>
  </si>
  <si>
    <t>existing</t>
  </si>
  <si>
    <t>05 Nos Vairation amount</t>
  </si>
  <si>
    <t>26-10-2024</t>
  </si>
  <si>
    <t>Summary of Variation Orders - Gul Ahmed Energy Limited</t>
  </si>
  <si>
    <t>*</t>
  </si>
  <si>
    <t>Variation order of spare parts</t>
  </si>
  <si>
    <t>Variation order of Copper piping</t>
  </si>
  <si>
    <t>Variation order of Additional casstte type units and Y Joints</t>
  </si>
  <si>
    <t>Variation order of Wall mounted indoor units</t>
  </si>
  <si>
    <t>Variation order of re route of ducting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</si>
</sst>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32"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6"/>
      <color indexed="8"/>
      <name val="Calibri"/>
      <family val="2"/>
      <scheme val="minor"/>
    </font>
    <font>
      <b/>
      <sz val="12"/>
      <name val="Calibri"/>
      <family val="2"/>
      <scheme val="minor"/>
    </font>
    <font>
      <b/>
      <sz val="12"/>
      <color theme="1"/>
      <name val="Calibri"/>
      <family val="2"/>
      <scheme val="minor"/>
    </font>
    <font>
      <b/>
      <u/>
      <sz val="18"/>
      <name val="Arial"/>
      <family val="2"/>
    </font>
    <font>
      <b/>
      <u/>
      <sz val="16"/>
      <name val="Arial"/>
      <family val="2"/>
    </font>
    <font>
      <b/>
      <u/>
      <sz val="14"/>
      <name val="Arial"/>
      <family val="2"/>
    </font>
    <font>
      <b/>
      <sz val="14"/>
      <name val="Arial"/>
      <family val="2"/>
    </font>
    <font>
      <b/>
      <sz val="14"/>
      <color theme="0"/>
      <name val="Arial"/>
      <family val="2"/>
    </font>
    <font>
      <sz val="14"/>
      <color theme="0"/>
      <name val="Arial"/>
      <family val="2"/>
    </font>
    <font>
      <b/>
      <sz val="14"/>
      <color indexed="9"/>
      <name val="Arial"/>
      <family val="2"/>
    </font>
    <font>
      <sz val="14"/>
      <name val="Arial"/>
      <family val="2"/>
    </font>
    <font>
      <b/>
      <i/>
      <sz val="14"/>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5">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cellStyleXfs>
  <cellXfs count="169">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1"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22" fillId="0" borderId="1" xfId="0" applyFont="1" applyBorder="1" applyAlignment="1" applyProtection="1">
      <alignment horizontal="center" vertical="center" wrapText="1"/>
      <protection locked="0"/>
    </xf>
    <xf numFmtId="49" fontId="21"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1" fillId="2"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22"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1" fillId="0" borderId="1" xfId="0" applyFont="1" applyBorder="1" applyAlignment="1" applyProtection="1">
      <alignment horizontal="center" vertical="center" wrapText="1"/>
      <protection locked="0"/>
    </xf>
    <xf numFmtId="3" fontId="22" fillId="0" borderId="1" xfId="0" applyNumberFormat="1" applyFont="1" applyBorder="1" applyAlignment="1" applyProtection="1">
      <alignment horizontal="center" vertical="center"/>
      <protection locked="0"/>
    </xf>
    <xf numFmtId="0" fontId="22" fillId="0" borderId="0" xfId="0" applyFont="1"/>
    <xf numFmtId="164" fontId="22" fillId="0" borderId="0" xfId="1" applyNumberFormat="1" applyFont="1" applyAlignment="1">
      <alignment horizontal="right" vertical="center"/>
    </xf>
    <xf numFmtId="0" fontId="21"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2"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21" fillId="0" borderId="1" xfId="0" applyFont="1" applyBorder="1" applyAlignment="1">
      <alignment horizontal="center" vertical="center"/>
    </xf>
    <xf numFmtId="0" fontId="22"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2" fillId="0" borderId="1" xfId="0" applyNumberFormat="1" applyFont="1" applyBorder="1" applyProtection="1">
      <protection locked="0"/>
    </xf>
    <xf numFmtId="164" fontId="22"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2" fillId="0" borderId="1" xfId="0" applyFont="1" applyBorder="1" applyAlignment="1">
      <alignment vertical="top" wrapText="1"/>
    </xf>
    <xf numFmtId="0" fontId="22" fillId="0" borderId="1" xfId="0" applyFont="1" applyBorder="1" applyAlignment="1" applyProtection="1">
      <alignment vertical="top" wrapText="1"/>
      <protection locked="0"/>
    </xf>
    <xf numFmtId="0" fontId="22"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1" fillId="0" borderId="1" xfId="0" applyFont="1" applyBorder="1" applyAlignment="1">
      <alignment vertical="center" wrapText="1"/>
    </xf>
    <xf numFmtId="0" fontId="7" fillId="0" borderId="1" xfId="0" applyFont="1" applyBorder="1" applyAlignment="1">
      <alignment horizontal="justify" vertical="center" wrapText="1"/>
    </xf>
    <xf numFmtId="0" fontId="22"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1" fillId="0" borderId="1" xfId="0" applyFont="1" applyBorder="1" applyAlignment="1">
      <alignment horizontal="justify" vertical="center" wrapText="1"/>
    </xf>
    <xf numFmtId="0" fontId="21" fillId="0" borderId="1" xfId="0" applyFont="1" applyBorder="1" applyAlignment="1" applyProtection="1">
      <alignment vertical="center" wrapText="1"/>
      <protection locked="0"/>
    </xf>
    <xf numFmtId="0" fontId="22" fillId="0" borderId="1" xfId="0" applyFont="1" applyBorder="1" applyAlignment="1">
      <alignment horizontal="left" vertical="top" wrapText="1"/>
    </xf>
    <xf numFmtId="0" fontId="22"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164" fontId="17" fillId="0" borderId="1" xfId="1" applyNumberFormat="1" applyFont="1" applyFill="1" applyBorder="1" applyAlignment="1" applyProtection="1">
      <alignment horizontal="right" vertical="center"/>
      <protection locked="0"/>
    </xf>
    <xf numFmtId="3" fontId="17" fillId="0" borderId="1" xfId="0" applyNumberFormat="1" applyFont="1" applyBorder="1" applyAlignment="1" applyProtection="1">
      <alignment vertical="center"/>
      <protection locked="0"/>
    </xf>
    <xf numFmtId="0" fontId="10" fillId="0" borderId="0" xfId="2" applyFont="1" applyAlignment="1">
      <alignment horizontal="right" vertical="center"/>
    </xf>
    <xf numFmtId="0" fontId="10" fillId="0" borderId="0" xfId="0" applyFont="1"/>
    <xf numFmtId="0" fontId="25" fillId="0" borderId="0" xfId="0" applyFont="1" applyAlignment="1">
      <alignment horizontal="center" vertical="top" wrapText="1"/>
    </xf>
    <xf numFmtId="0" fontId="26" fillId="0" borderId="0" xfId="0" applyFont="1" applyAlignment="1">
      <alignment horizontal="center" vertical="top" wrapText="1"/>
    </xf>
    <xf numFmtId="0" fontId="27" fillId="3" borderId="10" xfId="0" applyFont="1" applyFill="1" applyBorder="1" applyAlignment="1">
      <alignment horizontal="center" vertical="center"/>
    </xf>
    <xf numFmtId="0" fontId="28" fillId="3" borderId="10" xfId="0" applyFont="1" applyFill="1" applyBorder="1" applyAlignment="1">
      <alignment horizontal="center" vertical="center"/>
    </xf>
    <xf numFmtId="166" fontId="29" fillId="3" borderId="10" xfId="4" applyNumberFormat="1" applyFont="1" applyFill="1" applyBorder="1" applyAlignment="1">
      <alignment horizontal="center" vertical="center"/>
    </xf>
    <xf numFmtId="0" fontId="30" fillId="0" borderId="0" xfId="0" applyFont="1"/>
    <xf numFmtId="0" fontId="30" fillId="0" borderId="10" xfId="0" applyFont="1" applyBorder="1" applyAlignment="1">
      <alignment horizontal="left" vertical="top" indent="1"/>
    </xf>
    <xf numFmtId="0" fontId="30" fillId="0" borderId="10" xfId="0" applyFont="1" applyBorder="1" applyAlignment="1">
      <alignment horizontal="left" vertical="top"/>
    </xf>
    <xf numFmtId="166" fontId="30" fillId="0" borderId="11" xfId="4" applyNumberFormat="1" applyFont="1" applyBorder="1" applyAlignment="1">
      <alignment horizontal="left" vertical="top" indent="4"/>
    </xf>
    <xf numFmtId="0" fontId="30" fillId="0" borderId="6" xfId="0" applyFont="1" applyBorder="1" applyAlignment="1">
      <alignment horizontal="center" vertical="center"/>
    </xf>
    <xf numFmtId="0" fontId="30" fillId="0" borderId="6" xfId="0" applyFont="1" applyBorder="1" applyAlignment="1">
      <alignment horizontal="left" vertical="center"/>
    </xf>
    <xf numFmtId="166" fontId="30" fillId="0" borderId="11" xfId="4" applyNumberFormat="1" applyFont="1" applyBorder="1" applyAlignment="1">
      <alignment horizontal="left" vertical="center"/>
    </xf>
    <xf numFmtId="0" fontId="10" fillId="0" borderId="0" xfId="0" applyFont="1" applyAlignment="1">
      <alignment vertical="center"/>
    </xf>
    <xf numFmtId="0" fontId="30" fillId="0" borderId="6" xfId="0" applyFont="1" applyBorder="1" applyAlignment="1">
      <alignment horizontal="left" vertical="top" indent="1"/>
    </xf>
    <xf numFmtId="0" fontId="30" fillId="0" borderId="6" xfId="0" applyFont="1" applyBorder="1" applyAlignment="1">
      <alignment horizontal="left" vertical="top"/>
    </xf>
    <xf numFmtId="0" fontId="30" fillId="0" borderId="5" xfId="0" applyFont="1" applyBorder="1" applyAlignment="1">
      <alignment horizontal="left" vertical="top" indent="1"/>
    </xf>
    <xf numFmtId="0" fontId="26" fillId="0" borderId="5" xfId="0" applyFont="1" applyBorder="1" applyAlignment="1">
      <alignment horizontal="right" vertical="center"/>
    </xf>
    <xf numFmtId="166" fontId="26" fillId="0" borderId="5" xfId="4" applyNumberFormat="1" applyFont="1" applyBorder="1" applyAlignment="1">
      <alignment horizontal="center" vertical="center"/>
    </xf>
    <xf numFmtId="165" fontId="10" fillId="0" borderId="0" xfId="0" applyNumberFormat="1" applyFont="1"/>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21" fillId="2" borderId="4"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5" fillId="0" borderId="0" xfId="0" applyFont="1" applyAlignment="1">
      <alignment horizontal="center" vertical="center"/>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20" fillId="0" borderId="4"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3" fillId="0" borderId="0" xfId="0" applyFont="1" applyAlignment="1">
      <alignment horizontal="center" vertical="top" wrapText="1"/>
    </xf>
    <xf numFmtId="0" fontId="24" fillId="0" borderId="0" xfId="0" applyFont="1" applyAlignment="1">
      <alignment horizontal="center" vertical="top" wrapText="1"/>
    </xf>
    <xf numFmtId="0" fontId="31" fillId="0" borderId="0" xfId="0" applyFont="1" applyAlignment="1">
      <alignment horizontal="left" vertical="top" wrapText="1"/>
    </xf>
    <xf numFmtId="43" fontId="17" fillId="0" borderId="1" xfId="1" applyNumberFormat="1" applyFont="1" applyBorder="1" applyAlignment="1" applyProtection="1">
      <alignment horizontal="right" vertical="center"/>
      <protection locked="0"/>
    </xf>
    <xf numFmtId="43" fontId="17" fillId="2" borderId="1" xfId="0" applyNumberFormat="1" applyFont="1" applyFill="1" applyBorder="1" applyAlignment="1" applyProtection="1">
      <alignment horizontal="center" vertical="center"/>
      <protection locked="0"/>
    </xf>
    <xf numFmtId="14" fontId="10" fillId="0" borderId="0" xfId="0" quotePrefix="1" applyNumberFormat="1" applyFont="1" applyAlignment="1">
      <alignment horizontal="right"/>
    </xf>
  </cellXfs>
  <cellStyles count="5">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419100</xdr:colOff>
      <xdr:row>0</xdr:row>
      <xdr:rowOff>0</xdr:rowOff>
    </xdr:from>
    <xdr:to>
      <xdr:col>28</xdr:col>
      <xdr:colOff>524996</xdr:colOff>
      <xdr:row>38</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12268200" y="0"/>
          <a:ext cx="8030696" cy="794495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7"/>
  <sheetViews>
    <sheetView tabSelected="1" workbookViewId="0">
      <selection activeCell="C26" sqref="C26"/>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200</v>
      </c>
      <c r="E5" s="11">
        <v>45591</v>
      </c>
    </row>
    <row r="6" spans="1:9" s="8" customFormat="1" ht="18.75" x14ac:dyDescent="0.25">
      <c r="A6" s="147"/>
      <c r="B6" s="147"/>
      <c r="C6" s="12"/>
      <c r="D6" s="12"/>
      <c r="E6" s="13"/>
    </row>
    <row r="7" spans="1:9" s="1" customFormat="1" ht="16.5" x14ac:dyDescent="0.3">
      <c r="A7" s="146" t="s">
        <v>65</v>
      </c>
      <c r="B7" s="146"/>
      <c r="C7" s="146"/>
      <c r="D7" s="5"/>
      <c r="E7" s="5"/>
      <c r="F7" s="5"/>
      <c r="G7" s="5"/>
      <c r="H7" s="5"/>
      <c r="I7" s="6"/>
    </row>
    <row r="8" spans="1:9" s="1" customFormat="1" ht="16.5" x14ac:dyDescent="0.3">
      <c r="A8" s="146" t="s">
        <v>66</v>
      </c>
      <c r="B8" s="146"/>
      <c r="C8" s="146"/>
      <c r="D8" s="146"/>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48" t="s">
        <v>227</v>
      </c>
      <c r="B13" s="148"/>
      <c r="C13" s="148"/>
      <c r="D13" s="148"/>
      <c r="E13" s="148"/>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row>
    <row r="16" spans="1:9" ht="18.75" x14ac:dyDescent="0.2">
      <c r="A16" s="24"/>
      <c r="B16" s="22"/>
      <c r="C16" s="24"/>
      <c r="D16" s="22"/>
      <c r="E16" s="26"/>
    </row>
    <row r="17" spans="1:5" ht="18.75" x14ac:dyDescent="0.2">
      <c r="A17" s="24">
        <v>1</v>
      </c>
      <c r="B17" s="125" t="s">
        <v>194</v>
      </c>
      <c r="C17" s="26">
        <f>HVAC!I162</f>
        <v>9660534.3759999983</v>
      </c>
      <c r="D17" s="17">
        <f>HVAC!J162</f>
        <v>1660595.2325000002</v>
      </c>
      <c r="E17" s="26">
        <f>D17+C17</f>
        <v>11321129.608499998</v>
      </c>
    </row>
    <row r="18" spans="1:5" ht="18.75" x14ac:dyDescent="0.2">
      <c r="A18" s="24">
        <v>2</v>
      </c>
      <c r="B18" s="125" t="s">
        <v>195</v>
      </c>
      <c r="C18" s="26">
        <f>Fire!I81</f>
        <v>2651624.2999999998</v>
      </c>
      <c r="D18" s="17">
        <f>Fire!J81</f>
        <v>405662.5</v>
      </c>
      <c r="E18" s="26">
        <f>D18+C18</f>
        <v>3057286.8</v>
      </c>
    </row>
    <row r="19" spans="1:5" ht="18.75" x14ac:dyDescent="0.2">
      <c r="A19" s="24"/>
      <c r="B19" s="125"/>
      <c r="C19" s="24"/>
      <c r="D19" s="22"/>
      <c r="E19" s="26"/>
    </row>
    <row r="20" spans="1:5" ht="18.75" x14ac:dyDescent="0.2">
      <c r="A20" s="24">
        <v>3</v>
      </c>
      <c r="B20" s="125" t="s">
        <v>233</v>
      </c>
      <c r="C20" s="26">
        <f>Fire!I83</f>
        <v>0</v>
      </c>
      <c r="D20" s="17">
        <f>Fire!J83</f>
        <v>0</v>
      </c>
      <c r="E20" s="26">
        <v>4965180</v>
      </c>
    </row>
    <row r="21" spans="1:5" ht="19.5" thickBot="1" x14ac:dyDescent="0.25">
      <c r="A21" s="24"/>
      <c r="B21" s="22"/>
      <c r="C21" s="24"/>
      <c r="D21" s="22"/>
      <c r="E21" s="26"/>
    </row>
    <row r="22" spans="1:5" ht="21.75" thickBot="1" x14ac:dyDescent="0.25">
      <c r="A22" s="23"/>
      <c r="B22" s="25" t="s">
        <v>196</v>
      </c>
      <c r="C22" s="27"/>
      <c r="D22" s="28"/>
      <c r="E22" s="27">
        <f>SUM(E17:E20)</f>
        <v>19343596.408499997</v>
      </c>
    </row>
    <row r="23" spans="1:5" ht="15" x14ac:dyDescent="0.2">
      <c r="E23" s="19"/>
    </row>
    <row r="24" spans="1:5" x14ac:dyDescent="0.2">
      <c r="E24" s="20"/>
    </row>
    <row r="25" spans="1:5" x14ac:dyDescent="0.2">
      <c r="E25" s="21"/>
    </row>
    <row r="26" spans="1:5" x14ac:dyDescent="0.2">
      <c r="D26" s="21"/>
      <c r="E26" s="20"/>
    </row>
    <row r="27" spans="1:5" x14ac:dyDescent="0.2">
      <c r="E27" s="21"/>
    </row>
  </sheetData>
  <mergeCells count="4">
    <mergeCell ref="A8:D8"/>
    <mergeCell ref="A6:B6"/>
    <mergeCell ref="A13:E13"/>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5"/>
  <sheetViews>
    <sheetView view="pageBreakPreview" topLeftCell="A21" zoomScale="60" zoomScaleNormal="110" workbookViewId="0">
      <selection activeCell="F25" sqref="F25"/>
    </sheetView>
  </sheetViews>
  <sheetFormatPr defaultRowHeight="17.25" x14ac:dyDescent="0.3"/>
  <cols>
    <col min="1" max="1" width="6.7109375" style="2" customWidth="1"/>
    <col min="2" max="2" width="61.140625" style="3" customWidth="1"/>
    <col min="3" max="3" width="5.85546875" style="1" customWidth="1"/>
    <col min="4" max="4" width="6.7109375" style="4" customWidth="1"/>
    <col min="5" max="5" width="12.140625" style="1" bestFit="1" customWidth="1"/>
    <col min="6" max="6" width="13.140625" style="1" customWidth="1"/>
    <col min="7" max="7" width="13.42578125" style="1" bestFit="1" customWidth="1"/>
    <col min="8" max="8" width="11.28515625" style="1" customWidth="1"/>
    <col min="9" max="9" width="12.5703125" style="1" customWidth="1"/>
    <col min="10" max="10" width="14.28515625" style="1" customWidth="1"/>
    <col min="11" max="11" width="14.7109375" style="1" customWidth="1"/>
    <col min="12" max="12" width="9.140625" style="1"/>
    <col min="13" max="14" width="9.140625" style="29"/>
    <col min="15" max="16384" width="9.140625" style="1"/>
  </cols>
  <sheetData>
    <row r="1" spans="1:14" ht="20.25" x14ac:dyDescent="0.3">
      <c r="A1" s="156" t="s">
        <v>65</v>
      </c>
      <c r="B1" s="156"/>
      <c r="C1" s="156"/>
      <c r="D1" s="156"/>
      <c r="E1" s="156"/>
      <c r="F1" s="156"/>
      <c r="G1" s="156"/>
      <c r="H1" s="156"/>
      <c r="I1" s="156"/>
      <c r="J1" s="156"/>
      <c r="K1" s="156"/>
    </row>
    <row r="2" spans="1:14" ht="20.25" x14ac:dyDescent="0.3">
      <c r="A2" s="156" t="s">
        <v>66</v>
      </c>
      <c r="B2" s="156"/>
      <c r="C2" s="156"/>
      <c r="D2" s="156"/>
      <c r="E2" s="156"/>
      <c r="F2" s="156"/>
      <c r="G2" s="156"/>
      <c r="H2" s="156"/>
      <c r="I2" s="156"/>
      <c r="J2" s="156"/>
      <c r="K2" s="156"/>
    </row>
    <row r="3" spans="1:14" ht="20.25" x14ac:dyDescent="0.3">
      <c r="A3" s="152"/>
      <c r="B3" s="152"/>
      <c r="C3" s="152"/>
      <c r="D3" s="35"/>
      <c r="E3" s="36"/>
      <c r="F3" s="36"/>
      <c r="G3" s="36"/>
      <c r="H3" s="36"/>
      <c r="I3" s="36"/>
      <c r="J3" s="36"/>
      <c r="K3" s="37"/>
    </row>
    <row r="4" spans="1:14" ht="9" customHeight="1" x14ac:dyDescent="0.3">
      <c r="A4" s="38"/>
      <c r="B4" s="39"/>
      <c r="C4" s="40"/>
      <c r="D4" s="41"/>
      <c r="E4" s="40"/>
      <c r="F4" s="40"/>
      <c r="G4" s="40"/>
      <c r="H4" s="40"/>
      <c r="I4" s="40"/>
      <c r="J4" s="40"/>
      <c r="K4" s="40"/>
    </row>
    <row r="5" spans="1:14" customFormat="1" ht="26.25" customHeight="1" x14ac:dyDescent="0.25">
      <c r="A5" s="157" t="s">
        <v>64</v>
      </c>
      <c r="B5" s="158"/>
      <c r="C5" s="158"/>
      <c r="D5" s="158"/>
      <c r="E5" s="158"/>
      <c r="F5" s="158"/>
      <c r="G5" s="159"/>
      <c r="H5" s="157" t="s">
        <v>228</v>
      </c>
      <c r="I5" s="158"/>
      <c r="J5" s="158"/>
      <c r="K5" s="159"/>
      <c r="M5" s="42"/>
      <c r="N5" s="42"/>
    </row>
    <row r="6" spans="1:14" s="43" customFormat="1" ht="15.75" customHeight="1" x14ac:dyDescent="0.25">
      <c r="A6" s="154" t="s">
        <v>46</v>
      </c>
      <c r="B6" s="154" t="s">
        <v>47</v>
      </c>
      <c r="C6" s="154" t="s">
        <v>48</v>
      </c>
      <c r="D6" s="154" t="s">
        <v>49</v>
      </c>
      <c r="E6" s="154" t="s">
        <v>199</v>
      </c>
      <c r="F6" s="154" t="s">
        <v>198</v>
      </c>
      <c r="G6" s="153" t="s">
        <v>24</v>
      </c>
      <c r="H6" s="153" t="s">
        <v>229</v>
      </c>
      <c r="I6" s="153" t="s">
        <v>230</v>
      </c>
      <c r="J6" s="153" t="s">
        <v>231</v>
      </c>
      <c r="K6" s="153" t="s">
        <v>24</v>
      </c>
      <c r="M6" s="44"/>
      <c r="N6" s="44"/>
    </row>
    <row r="7" spans="1:14" s="43" customFormat="1" ht="15.75" customHeight="1" x14ac:dyDescent="0.25">
      <c r="A7" s="155"/>
      <c r="B7" s="155"/>
      <c r="C7" s="155"/>
      <c r="D7" s="155"/>
      <c r="E7" s="155"/>
      <c r="F7" s="155"/>
      <c r="G7" s="153"/>
      <c r="H7" s="153"/>
      <c r="I7" s="153"/>
      <c r="J7" s="153"/>
      <c r="K7" s="153"/>
      <c r="M7" s="44"/>
      <c r="N7" s="44"/>
    </row>
    <row r="8" spans="1:14" s="48" customFormat="1" ht="34.5" x14ac:dyDescent="0.25">
      <c r="A8" s="45"/>
      <c r="B8" s="46" t="s">
        <v>67</v>
      </c>
      <c r="C8" s="45"/>
      <c r="D8" s="45"/>
      <c r="E8" s="47"/>
      <c r="F8" s="47"/>
      <c r="G8" s="47"/>
      <c r="H8" s="47"/>
      <c r="I8" s="47"/>
      <c r="J8" s="47"/>
      <c r="K8" s="47"/>
      <c r="M8" s="49"/>
      <c r="N8" s="49"/>
    </row>
    <row r="9" spans="1:14" s="60" customFormat="1" ht="31.5" x14ac:dyDescent="0.25">
      <c r="A9" s="57">
        <v>1</v>
      </c>
      <c r="B9" s="58" t="s">
        <v>68</v>
      </c>
      <c r="C9" s="57">
        <v>1</v>
      </c>
      <c r="D9" s="57" t="s">
        <v>0</v>
      </c>
      <c r="E9" s="59">
        <v>8500</v>
      </c>
      <c r="F9" s="59">
        <v>12750</v>
      </c>
      <c r="G9" s="59">
        <f>SUM(E9+F9)*C9</f>
        <v>21250</v>
      </c>
      <c r="H9" s="59">
        <v>1</v>
      </c>
      <c r="I9" s="59">
        <f>H9*E9</f>
        <v>8500</v>
      </c>
      <c r="J9" s="59">
        <f>H9*F9</f>
        <v>12750</v>
      </c>
      <c r="K9" s="59">
        <f>J9+I9</f>
        <v>21250</v>
      </c>
      <c r="M9" s="42"/>
      <c r="N9" s="42"/>
    </row>
    <row r="10" spans="1:14" s="60" customFormat="1" ht="31.5" x14ac:dyDescent="0.25">
      <c r="A10" s="57">
        <v>2</v>
      </c>
      <c r="B10" s="58" t="s">
        <v>69</v>
      </c>
      <c r="C10" s="57">
        <v>1</v>
      </c>
      <c r="D10" s="57" t="s">
        <v>0</v>
      </c>
      <c r="E10" s="59">
        <v>8500</v>
      </c>
      <c r="F10" s="59">
        <v>8500</v>
      </c>
      <c r="G10" s="59">
        <f t="shared" ref="G10:G73" si="0">SUM(E10+F10)*C10</f>
        <v>17000</v>
      </c>
      <c r="H10" s="59">
        <v>0</v>
      </c>
      <c r="I10" s="59">
        <f t="shared" ref="I10:I73" si="1">H10*E10</f>
        <v>0</v>
      </c>
      <c r="J10" s="59">
        <f t="shared" ref="J10:J73" si="2">H10*F10</f>
        <v>0</v>
      </c>
      <c r="K10" s="59">
        <f t="shared" ref="K10:K73" si="3">J10+I10</f>
        <v>0</v>
      </c>
      <c r="M10" s="42"/>
      <c r="N10" s="42"/>
    </row>
    <row r="11" spans="1:14" s="60" customFormat="1" ht="31.5" x14ac:dyDescent="0.25">
      <c r="A11" s="57">
        <v>3</v>
      </c>
      <c r="B11" s="58" t="s">
        <v>70</v>
      </c>
      <c r="C11" s="57">
        <v>1</v>
      </c>
      <c r="D11" s="57" t="s">
        <v>0</v>
      </c>
      <c r="E11" s="59">
        <v>0</v>
      </c>
      <c r="F11" s="59">
        <v>233750</v>
      </c>
      <c r="G11" s="59">
        <f t="shared" si="0"/>
        <v>233750</v>
      </c>
      <c r="H11" s="59">
        <v>1</v>
      </c>
      <c r="I11" s="59">
        <f t="shared" si="1"/>
        <v>0</v>
      </c>
      <c r="J11" s="59">
        <f t="shared" si="2"/>
        <v>233750</v>
      </c>
      <c r="K11" s="59">
        <f t="shared" si="3"/>
        <v>233750</v>
      </c>
      <c r="M11" s="42"/>
      <c r="N11" s="42"/>
    </row>
    <row r="12" spans="1:14" s="60" customFormat="1" ht="47.25" x14ac:dyDescent="0.25">
      <c r="A12" s="57">
        <v>4</v>
      </c>
      <c r="B12" s="58" t="s">
        <v>71</v>
      </c>
      <c r="C12" s="57">
        <v>1</v>
      </c>
      <c r="D12" s="57" t="s">
        <v>0</v>
      </c>
      <c r="E12" s="59">
        <v>0</v>
      </c>
      <c r="F12" s="59">
        <v>76500</v>
      </c>
      <c r="G12" s="59">
        <f t="shared" si="0"/>
        <v>76500</v>
      </c>
      <c r="H12" s="59">
        <v>1</v>
      </c>
      <c r="I12" s="59">
        <f t="shared" si="1"/>
        <v>0</v>
      </c>
      <c r="J12" s="59">
        <f t="shared" si="2"/>
        <v>76500</v>
      </c>
      <c r="K12" s="59">
        <f t="shared" si="3"/>
        <v>76500</v>
      </c>
      <c r="M12" s="42"/>
      <c r="N12" s="42"/>
    </row>
    <row r="13" spans="1:14" s="60" customFormat="1" ht="31.5" x14ac:dyDescent="0.25">
      <c r="A13" s="57">
        <v>5</v>
      </c>
      <c r="B13" s="58" t="s">
        <v>72</v>
      </c>
      <c r="C13" s="57">
        <v>1</v>
      </c>
      <c r="D13" s="57" t="s">
        <v>0</v>
      </c>
      <c r="E13" s="59">
        <v>17000</v>
      </c>
      <c r="F13" s="59">
        <v>34000</v>
      </c>
      <c r="G13" s="59">
        <f t="shared" si="0"/>
        <v>51000</v>
      </c>
      <c r="H13" s="59">
        <v>1</v>
      </c>
      <c r="I13" s="59">
        <f t="shared" si="1"/>
        <v>17000</v>
      </c>
      <c r="J13" s="59">
        <f t="shared" si="2"/>
        <v>34000</v>
      </c>
      <c r="K13" s="59">
        <f t="shared" si="3"/>
        <v>51000</v>
      </c>
      <c r="M13" s="42"/>
      <c r="N13" s="42"/>
    </row>
    <row r="14" spans="1:14" s="60" customFormat="1" ht="78.75" x14ac:dyDescent="0.25">
      <c r="A14" s="57">
        <v>6</v>
      </c>
      <c r="B14" s="58" t="s">
        <v>73</v>
      </c>
      <c r="C14" s="57">
        <v>1</v>
      </c>
      <c r="D14" s="57" t="s">
        <v>0</v>
      </c>
      <c r="E14" s="59">
        <v>0</v>
      </c>
      <c r="F14" s="59">
        <v>51000</v>
      </c>
      <c r="G14" s="59">
        <f t="shared" si="0"/>
        <v>51000</v>
      </c>
      <c r="H14" s="59">
        <v>1</v>
      </c>
      <c r="I14" s="59">
        <f t="shared" si="1"/>
        <v>0</v>
      </c>
      <c r="J14" s="59">
        <f t="shared" si="2"/>
        <v>51000</v>
      </c>
      <c r="K14" s="59">
        <f t="shared" si="3"/>
        <v>51000</v>
      </c>
      <c r="M14" s="42"/>
      <c r="N14" s="42"/>
    </row>
    <row r="15" spans="1:14" s="60" customFormat="1" ht="63" x14ac:dyDescent="0.25">
      <c r="A15" s="57">
        <v>7</v>
      </c>
      <c r="B15" s="58" t="s">
        <v>74</v>
      </c>
      <c r="C15" s="57">
        <v>1</v>
      </c>
      <c r="D15" s="57" t="s">
        <v>0</v>
      </c>
      <c r="E15" s="59">
        <v>0</v>
      </c>
      <c r="F15" s="59">
        <v>76500</v>
      </c>
      <c r="G15" s="59">
        <f t="shared" si="0"/>
        <v>76500</v>
      </c>
      <c r="H15" s="59">
        <v>1</v>
      </c>
      <c r="I15" s="59">
        <f t="shared" si="1"/>
        <v>0</v>
      </c>
      <c r="J15" s="59">
        <f t="shared" si="2"/>
        <v>76500</v>
      </c>
      <c r="K15" s="59">
        <f t="shared" si="3"/>
        <v>76500</v>
      </c>
      <c r="M15" s="42"/>
      <c r="N15" s="42"/>
    </row>
    <row r="16" spans="1:14" s="60" customFormat="1" ht="63" x14ac:dyDescent="0.25">
      <c r="A16" s="57">
        <v>8</v>
      </c>
      <c r="B16" s="58" t="s">
        <v>75</v>
      </c>
      <c r="C16" s="57">
        <v>1</v>
      </c>
      <c r="D16" s="57" t="s">
        <v>0</v>
      </c>
      <c r="E16" s="59">
        <v>0</v>
      </c>
      <c r="F16" s="59">
        <v>42500</v>
      </c>
      <c r="G16" s="59">
        <f t="shared" si="0"/>
        <v>42500</v>
      </c>
      <c r="H16" s="59">
        <v>1</v>
      </c>
      <c r="I16" s="59">
        <f t="shared" si="1"/>
        <v>0</v>
      </c>
      <c r="J16" s="59">
        <f t="shared" si="2"/>
        <v>42500</v>
      </c>
      <c r="K16" s="59">
        <f t="shared" si="3"/>
        <v>42500</v>
      </c>
      <c r="M16" s="42"/>
      <c r="N16" s="42"/>
    </row>
    <row r="17" spans="1:14" s="60" customFormat="1" ht="110.25" x14ac:dyDescent="0.25">
      <c r="A17" s="57"/>
      <c r="B17" s="58" t="s">
        <v>76</v>
      </c>
      <c r="C17" s="61"/>
      <c r="D17" s="62"/>
      <c r="E17" s="63"/>
      <c r="F17" s="63"/>
      <c r="G17" s="59">
        <f t="shared" si="0"/>
        <v>0</v>
      </c>
      <c r="H17" s="63"/>
      <c r="I17" s="59">
        <f t="shared" si="1"/>
        <v>0</v>
      </c>
      <c r="J17" s="59">
        <f t="shared" si="2"/>
        <v>0</v>
      </c>
      <c r="K17" s="59">
        <f t="shared" si="3"/>
        <v>0</v>
      </c>
      <c r="M17" s="42"/>
      <c r="N17" s="42"/>
    </row>
    <row r="18" spans="1:14" s="60" customFormat="1" ht="15.75" x14ac:dyDescent="0.25">
      <c r="A18" s="57"/>
      <c r="B18" s="64"/>
      <c r="C18" s="61"/>
      <c r="D18" s="62"/>
      <c r="E18" s="63"/>
      <c r="F18" s="63"/>
      <c r="G18" s="59">
        <f t="shared" si="0"/>
        <v>0</v>
      </c>
      <c r="H18" s="63"/>
      <c r="I18" s="59">
        <f t="shared" si="1"/>
        <v>0</v>
      </c>
      <c r="J18" s="59">
        <f t="shared" si="2"/>
        <v>0</v>
      </c>
      <c r="K18" s="59">
        <f t="shared" si="3"/>
        <v>0</v>
      </c>
      <c r="M18" s="42"/>
      <c r="N18" s="42"/>
    </row>
    <row r="19" spans="1:14" s="60" customFormat="1" ht="31.5" x14ac:dyDescent="0.25">
      <c r="A19" s="57"/>
      <c r="B19" s="65" t="s">
        <v>201</v>
      </c>
      <c r="C19" s="61"/>
      <c r="D19" s="62"/>
      <c r="E19" s="63"/>
      <c r="F19" s="63"/>
      <c r="G19" s="59">
        <f t="shared" si="0"/>
        <v>0</v>
      </c>
      <c r="H19" s="63"/>
      <c r="I19" s="59">
        <f t="shared" si="1"/>
        <v>0</v>
      </c>
      <c r="J19" s="59">
        <f t="shared" si="2"/>
        <v>0</v>
      </c>
      <c r="K19" s="59">
        <f t="shared" si="3"/>
        <v>0</v>
      </c>
      <c r="M19" s="42"/>
      <c r="N19" s="42"/>
    </row>
    <row r="20" spans="1:14" s="60" customFormat="1" ht="31.5" x14ac:dyDescent="0.25">
      <c r="A20" s="57"/>
      <c r="B20" s="66" t="s">
        <v>77</v>
      </c>
      <c r="C20" s="67"/>
      <c r="D20" s="67"/>
      <c r="E20" s="68"/>
      <c r="F20" s="68"/>
      <c r="G20" s="59">
        <f t="shared" si="0"/>
        <v>0</v>
      </c>
      <c r="H20" s="68"/>
      <c r="I20" s="59">
        <f t="shared" si="1"/>
        <v>0</v>
      </c>
      <c r="J20" s="59">
        <f t="shared" si="2"/>
        <v>0</v>
      </c>
      <c r="K20" s="59">
        <f t="shared" si="3"/>
        <v>0</v>
      </c>
      <c r="M20" s="42"/>
      <c r="N20" s="42"/>
    </row>
    <row r="21" spans="1:14" s="60" customFormat="1" ht="15.75" x14ac:dyDescent="0.25">
      <c r="A21" s="57">
        <v>1</v>
      </c>
      <c r="B21" s="64" t="s">
        <v>202</v>
      </c>
      <c r="C21" s="61"/>
      <c r="D21" s="62"/>
      <c r="E21" s="63"/>
      <c r="F21" s="63"/>
      <c r="G21" s="59">
        <f t="shared" si="0"/>
        <v>0</v>
      </c>
      <c r="H21" s="63"/>
      <c r="I21" s="59">
        <f t="shared" si="1"/>
        <v>0</v>
      </c>
      <c r="J21" s="59">
        <f t="shared" si="2"/>
        <v>0</v>
      </c>
      <c r="K21" s="59">
        <f t="shared" si="3"/>
        <v>0</v>
      </c>
      <c r="M21" s="42"/>
      <c r="N21" s="42"/>
    </row>
    <row r="22" spans="1:14" s="60" customFormat="1" ht="15.75" x14ac:dyDescent="0.25">
      <c r="A22" s="57" t="s">
        <v>57</v>
      </c>
      <c r="B22" s="64" t="s">
        <v>78</v>
      </c>
      <c r="C22" s="57">
        <v>1</v>
      </c>
      <c r="D22" s="57" t="s">
        <v>0</v>
      </c>
      <c r="E22" s="59">
        <v>0</v>
      </c>
      <c r="F22" s="59">
        <v>85000</v>
      </c>
      <c r="G22" s="59">
        <f t="shared" si="0"/>
        <v>85000</v>
      </c>
      <c r="H22" s="59">
        <v>1</v>
      </c>
      <c r="I22" s="59">
        <f t="shared" si="1"/>
        <v>0</v>
      </c>
      <c r="J22" s="59">
        <f t="shared" si="2"/>
        <v>85000</v>
      </c>
      <c r="K22" s="59">
        <f t="shared" si="3"/>
        <v>85000</v>
      </c>
      <c r="M22" s="42"/>
      <c r="N22" s="42"/>
    </row>
    <row r="23" spans="1:14" s="60" customFormat="1" ht="15.75" x14ac:dyDescent="0.25">
      <c r="A23" s="57" t="s">
        <v>58</v>
      </c>
      <c r="B23" s="64" t="s">
        <v>79</v>
      </c>
      <c r="C23" s="57">
        <v>1</v>
      </c>
      <c r="D23" s="57" t="s">
        <v>0</v>
      </c>
      <c r="E23" s="59">
        <v>0</v>
      </c>
      <c r="F23" s="59">
        <v>1530000</v>
      </c>
      <c r="G23" s="59">
        <f t="shared" si="0"/>
        <v>1530000</v>
      </c>
      <c r="H23" s="59"/>
      <c r="I23" s="59">
        <f t="shared" si="1"/>
        <v>0</v>
      </c>
      <c r="J23" s="59">
        <f t="shared" si="2"/>
        <v>0</v>
      </c>
      <c r="K23" s="59">
        <f t="shared" si="3"/>
        <v>0</v>
      </c>
      <c r="M23" s="42"/>
      <c r="N23" s="42"/>
    </row>
    <row r="24" spans="1:14" s="60" customFormat="1" ht="15.75" x14ac:dyDescent="0.25">
      <c r="A24" s="57" t="s">
        <v>59</v>
      </c>
      <c r="B24" s="64" t="s">
        <v>80</v>
      </c>
      <c r="C24" s="57">
        <v>1</v>
      </c>
      <c r="D24" s="57" t="s">
        <v>0</v>
      </c>
      <c r="E24" s="59">
        <v>140250</v>
      </c>
      <c r="F24" s="59">
        <v>8500</v>
      </c>
      <c r="G24" s="59">
        <f t="shared" si="0"/>
        <v>148750</v>
      </c>
      <c r="H24" s="59"/>
      <c r="I24" s="59">
        <f t="shared" si="1"/>
        <v>0</v>
      </c>
      <c r="J24" s="59">
        <f t="shared" si="2"/>
        <v>0</v>
      </c>
      <c r="K24" s="59">
        <f t="shared" si="3"/>
        <v>0</v>
      </c>
      <c r="M24" s="42"/>
      <c r="N24" s="42"/>
    </row>
    <row r="25" spans="1:14" s="60" customFormat="1" ht="15.75" x14ac:dyDescent="0.25">
      <c r="A25" s="57"/>
      <c r="B25" s="64"/>
      <c r="C25" s="57"/>
      <c r="D25" s="57"/>
      <c r="E25" s="63"/>
      <c r="F25" s="63"/>
      <c r="G25" s="59">
        <f t="shared" si="0"/>
        <v>0</v>
      </c>
      <c r="H25" s="63"/>
      <c r="I25" s="59">
        <f t="shared" si="1"/>
        <v>0</v>
      </c>
      <c r="J25" s="59">
        <f t="shared" si="2"/>
        <v>0</v>
      </c>
      <c r="K25" s="59">
        <f t="shared" si="3"/>
        <v>0</v>
      </c>
      <c r="M25" s="42"/>
      <c r="N25" s="42"/>
    </row>
    <row r="26" spans="1:14" s="60" customFormat="1" ht="31.5" x14ac:dyDescent="0.25">
      <c r="A26" s="57"/>
      <c r="B26" s="65" t="s">
        <v>203</v>
      </c>
      <c r="C26" s="57"/>
      <c r="D26" s="57"/>
      <c r="E26" s="63"/>
      <c r="F26" s="63"/>
      <c r="G26" s="59">
        <f t="shared" si="0"/>
        <v>0</v>
      </c>
      <c r="H26" s="63"/>
      <c r="I26" s="59">
        <f t="shared" si="1"/>
        <v>0</v>
      </c>
      <c r="J26" s="59">
        <f t="shared" si="2"/>
        <v>0</v>
      </c>
      <c r="K26" s="59">
        <f t="shared" si="3"/>
        <v>0</v>
      </c>
      <c r="M26" s="42"/>
      <c r="N26" s="42"/>
    </row>
    <row r="27" spans="1:14" s="60" customFormat="1" ht="31.5" x14ac:dyDescent="0.25">
      <c r="A27" s="57"/>
      <c r="B27" s="66" t="s">
        <v>81</v>
      </c>
      <c r="C27" s="67"/>
      <c r="D27" s="67"/>
      <c r="E27" s="68"/>
      <c r="F27" s="68"/>
      <c r="G27" s="59">
        <f t="shared" si="0"/>
        <v>0</v>
      </c>
      <c r="H27" s="68"/>
      <c r="I27" s="59">
        <f t="shared" si="1"/>
        <v>0</v>
      </c>
      <c r="J27" s="59">
        <f t="shared" si="2"/>
        <v>0</v>
      </c>
      <c r="K27" s="59">
        <f t="shared" si="3"/>
        <v>0</v>
      </c>
      <c r="M27" s="42"/>
      <c r="N27" s="42"/>
    </row>
    <row r="28" spans="1:14" s="71" customFormat="1" ht="15.75" x14ac:dyDescent="0.25">
      <c r="A28" s="67"/>
      <c r="B28" s="66" t="s">
        <v>82</v>
      </c>
      <c r="C28" s="69"/>
      <c r="D28" s="70"/>
      <c r="E28" s="63"/>
      <c r="F28" s="63"/>
      <c r="G28" s="59">
        <f t="shared" si="0"/>
        <v>0</v>
      </c>
      <c r="H28" s="63"/>
      <c r="I28" s="59">
        <f t="shared" si="1"/>
        <v>0</v>
      </c>
      <c r="J28" s="59">
        <f t="shared" si="2"/>
        <v>0</v>
      </c>
      <c r="K28" s="59">
        <f t="shared" si="3"/>
        <v>0</v>
      </c>
      <c r="M28" s="42"/>
      <c r="N28" s="42"/>
    </row>
    <row r="29" spans="1:14" s="71" customFormat="1" ht="78.75" x14ac:dyDescent="0.25">
      <c r="A29" s="57">
        <v>1</v>
      </c>
      <c r="B29" s="64" t="s">
        <v>83</v>
      </c>
      <c r="C29" s="57">
        <v>1</v>
      </c>
      <c r="D29" s="57" t="s">
        <v>0</v>
      </c>
      <c r="E29" s="59">
        <v>467500</v>
      </c>
      <c r="F29" s="59">
        <v>76500</v>
      </c>
      <c r="G29" s="59">
        <f t="shared" si="0"/>
        <v>544000</v>
      </c>
      <c r="H29" s="59">
        <v>1</v>
      </c>
      <c r="I29" s="59">
        <f t="shared" si="1"/>
        <v>467500</v>
      </c>
      <c r="J29" s="59">
        <f t="shared" si="2"/>
        <v>76500</v>
      </c>
      <c r="K29" s="59">
        <f t="shared" si="3"/>
        <v>544000</v>
      </c>
      <c r="M29" s="42"/>
      <c r="N29" s="42"/>
    </row>
    <row r="30" spans="1:14" s="71" customFormat="1" ht="15.75" x14ac:dyDescent="0.25">
      <c r="A30" s="67"/>
      <c r="B30" s="66" t="s">
        <v>84</v>
      </c>
      <c r="C30" s="57"/>
      <c r="D30" s="57"/>
      <c r="E30" s="63"/>
      <c r="F30" s="63"/>
      <c r="G30" s="59">
        <f t="shared" si="0"/>
        <v>0</v>
      </c>
      <c r="H30" s="63"/>
      <c r="I30" s="59">
        <f t="shared" si="1"/>
        <v>0</v>
      </c>
      <c r="J30" s="59">
        <f t="shared" si="2"/>
        <v>0</v>
      </c>
      <c r="K30" s="59">
        <f t="shared" si="3"/>
        <v>0</v>
      </c>
      <c r="M30" s="42"/>
      <c r="N30" s="42"/>
    </row>
    <row r="31" spans="1:14" s="71" customFormat="1" ht="47.25" x14ac:dyDescent="0.25">
      <c r="A31" s="72">
        <v>2</v>
      </c>
      <c r="B31" s="64" t="s">
        <v>85</v>
      </c>
      <c r="C31" s="57" t="s">
        <v>86</v>
      </c>
      <c r="D31" s="57" t="s">
        <v>0</v>
      </c>
      <c r="E31" s="59">
        <v>106250</v>
      </c>
      <c r="F31" s="59">
        <v>21250</v>
      </c>
      <c r="G31" s="59">
        <f t="shared" si="0"/>
        <v>127500</v>
      </c>
      <c r="H31" s="59">
        <v>1</v>
      </c>
      <c r="I31" s="59">
        <f t="shared" si="1"/>
        <v>106250</v>
      </c>
      <c r="J31" s="59">
        <f t="shared" si="2"/>
        <v>21250</v>
      </c>
      <c r="K31" s="59">
        <f t="shared" si="3"/>
        <v>127500</v>
      </c>
      <c r="M31" s="42"/>
      <c r="N31" s="42"/>
    </row>
    <row r="32" spans="1:14" s="71" customFormat="1" ht="15.75" x14ac:dyDescent="0.25">
      <c r="A32" s="73"/>
      <c r="B32" s="66" t="s">
        <v>87</v>
      </c>
      <c r="C32" s="57"/>
      <c r="D32" s="57"/>
      <c r="E32" s="63"/>
      <c r="F32" s="63"/>
      <c r="G32" s="59">
        <f t="shared" si="0"/>
        <v>0</v>
      </c>
      <c r="H32" s="63"/>
      <c r="I32" s="59">
        <f t="shared" si="1"/>
        <v>0</v>
      </c>
      <c r="J32" s="59">
        <f t="shared" si="2"/>
        <v>0</v>
      </c>
      <c r="K32" s="59">
        <f t="shared" si="3"/>
        <v>0</v>
      </c>
      <c r="M32" s="42"/>
      <c r="N32" s="42"/>
    </row>
    <row r="33" spans="1:15" s="71" customFormat="1" ht="47.25" x14ac:dyDescent="0.25">
      <c r="A33" s="72">
        <v>3</v>
      </c>
      <c r="B33" s="64" t="s">
        <v>88</v>
      </c>
      <c r="C33" s="57" t="s">
        <v>86</v>
      </c>
      <c r="D33" s="57" t="s">
        <v>0</v>
      </c>
      <c r="E33" s="59">
        <v>153000</v>
      </c>
      <c r="F33" s="59">
        <v>21250</v>
      </c>
      <c r="G33" s="59">
        <f t="shared" si="0"/>
        <v>174250</v>
      </c>
      <c r="H33" s="59">
        <v>1</v>
      </c>
      <c r="I33" s="59">
        <f t="shared" si="1"/>
        <v>153000</v>
      </c>
      <c r="J33" s="59">
        <f t="shared" si="2"/>
        <v>21250</v>
      </c>
      <c r="K33" s="59">
        <f t="shared" si="3"/>
        <v>174250</v>
      </c>
      <c r="M33" s="42"/>
      <c r="N33" s="42"/>
    </row>
    <row r="34" spans="1:15" s="71" customFormat="1" ht="15.75" x14ac:dyDescent="0.25">
      <c r="A34" s="73"/>
      <c r="B34" s="66" t="s">
        <v>89</v>
      </c>
      <c r="C34" s="57"/>
      <c r="D34" s="57"/>
      <c r="E34" s="63"/>
      <c r="F34" s="63"/>
      <c r="G34" s="59">
        <f t="shared" si="0"/>
        <v>0</v>
      </c>
      <c r="H34" s="63"/>
      <c r="I34" s="59">
        <f t="shared" si="1"/>
        <v>0</v>
      </c>
      <c r="J34" s="59">
        <f t="shared" si="2"/>
        <v>0</v>
      </c>
      <c r="K34" s="59">
        <f t="shared" si="3"/>
        <v>0</v>
      </c>
      <c r="M34" s="42"/>
      <c r="N34" s="42"/>
    </row>
    <row r="35" spans="1:15" s="71" customFormat="1" ht="47.25" x14ac:dyDescent="0.25">
      <c r="A35" s="72">
        <v>4</v>
      </c>
      <c r="B35" s="64" t="s">
        <v>90</v>
      </c>
      <c r="C35" s="57" t="s">
        <v>86</v>
      </c>
      <c r="D35" s="57" t="s">
        <v>0</v>
      </c>
      <c r="E35" s="59">
        <v>68000</v>
      </c>
      <c r="F35" s="59">
        <v>17000</v>
      </c>
      <c r="G35" s="59">
        <f t="shared" si="0"/>
        <v>85000</v>
      </c>
      <c r="H35" s="59">
        <v>1</v>
      </c>
      <c r="I35" s="59">
        <f t="shared" si="1"/>
        <v>68000</v>
      </c>
      <c r="J35" s="59">
        <f t="shared" si="2"/>
        <v>17000</v>
      </c>
      <c r="K35" s="59">
        <f t="shared" si="3"/>
        <v>85000</v>
      </c>
      <c r="M35" s="42"/>
      <c r="N35" s="42"/>
    </row>
    <row r="36" spans="1:15" s="71" customFormat="1" ht="15.75" x14ac:dyDescent="0.25">
      <c r="A36" s="73"/>
      <c r="B36" s="66" t="s">
        <v>91</v>
      </c>
      <c r="C36" s="57"/>
      <c r="D36" s="57"/>
      <c r="E36" s="63"/>
      <c r="F36" s="63"/>
      <c r="G36" s="59">
        <f t="shared" si="0"/>
        <v>0</v>
      </c>
      <c r="H36" s="63"/>
      <c r="I36" s="59">
        <f t="shared" si="1"/>
        <v>0</v>
      </c>
      <c r="J36" s="59">
        <f t="shared" si="2"/>
        <v>0</v>
      </c>
      <c r="K36" s="59">
        <f t="shared" si="3"/>
        <v>0</v>
      </c>
      <c r="M36" s="42"/>
      <c r="N36" s="42"/>
    </row>
    <row r="37" spans="1:15" s="71" customFormat="1" ht="47.25" x14ac:dyDescent="0.25">
      <c r="A37" s="72">
        <v>5</v>
      </c>
      <c r="B37" s="64" t="s">
        <v>92</v>
      </c>
      <c r="C37" s="57" t="s">
        <v>86</v>
      </c>
      <c r="D37" s="57" t="s">
        <v>0</v>
      </c>
      <c r="E37" s="59">
        <v>29750</v>
      </c>
      <c r="F37" s="59">
        <v>12750</v>
      </c>
      <c r="G37" s="59">
        <f t="shared" si="0"/>
        <v>42500</v>
      </c>
      <c r="H37" s="59">
        <v>1</v>
      </c>
      <c r="I37" s="59">
        <f t="shared" si="1"/>
        <v>29750</v>
      </c>
      <c r="J37" s="59">
        <f t="shared" si="2"/>
        <v>12750</v>
      </c>
      <c r="K37" s="59">
        <f t="shared" si="3"/>
        <v>42500</v>
      </c>
      <c r="M37" s="42"/>
      <c r="N37" s="42"/>
    </row>
    <row r="38" spans="1:15" s="71" customFormat="1" ht="15.75" x14ac:dyDescent="0.25">
      <c r="A38" s="73"/>
      <c r="B38" s="66" t="s">
        <v>93</v>
      </c>
      <c r="C38" s="57"/>
      <c r="D38" s="57"/>
      <c r="E38" s="63"/>
      <c r="F38" s="63"/>
      <c r="G38" s="59">
        <f t="shared" si="0"/>
        <v>0</v>
      </c>
      <c r="H38" s="63"/>
      <c r="I38" s="59">
        <f t="shared" si="1"/>
        <v>0</v>
      </c>
      <c r="J38" s="59">
        <f t="shared" si="2"/>
        <v>0</v>
      </c>
      <c r="K38" s="59">
        <f t="shared" si="3"/>
        <v>0</v>
      </c>
      <c r="M38" s="42"/>
      <c r="N38" s="42"/>
    </row>
    <row r="39" spans="1:15" s="71" customFormat="1" ht="31.5" x14ac:dyDescent="0.25">
      <c r="A39" s="72">
        <v>6</v>
      </c>
      <c r="B39" s="64" t="s">
        <v>94</v>
      </c>
      <c r="C39" s="57" t="s">
        <v>86</v>
      </c>
      <c r="D39" s="57" t="s">
        <v>0</v>
      </c>
      <c r="E39" s="59">
        <v>34000</v>
      </c>
      <c r="F39" s="59">
        <v>8500</v>
      </c>
      <c r="G39" s="59">
        <f t="shared" si="0"/>
        <v>42500</v>
      </c>
      <c r="H39" s="59">
        <v>1</v>
      </c>
      <c r="I39" s="59">
        <f t="shared" si="1"/>
        <v>34000</v>
      </c>
      <c r="J39" s="59">
        <f t="shared" si="2"/>
        <v>8500</v>
      </c>
      <c r="K39" s="59">
        <f t="shared" si="3"/>
        <v>42500</v>
      </c>
      <c r="M39" s="42"/>
      <c r="N39" s="42"/>
    </row>
    <row r="40" spans="1:15" s="71" customFormat="1" ht="31.5" x14ac:dyDescent="0.25">
      <c r="A40" s="72"/>
      <c r="B40" s="65" t="s">
        <v>204</v>
      </c>
      <c r="C40" s="57"/>
      <c r="D40" s="57"/>
      <c r="E40" s="63"/>
      <c r="F40" s="63"/>
      <c r="G40" s="59">
        <f t="shared" si="0"/>
        <v>0</v>
      </c>
      <c r="H40" s="63"/>
      <c r="I40" s="59">
        <f t="shared" si="1"/>
        <v>0</v>
      </c>
      <c r="J40" s="59">
        <f t="shared" si="2"/>
        <v>0</v>
      </c>
      <c r="K40" s="59">
        <f t="shared" si="3"/>
        <v>0</v>
      </c>
      <c r="M40" s="42"/>
      <c r="N40" s="42"/>
    </row>
    <row r="41" spans="1:15" s="71" customFormat="1" ht="31.5" x14ac:dyDescent="0.25">
      <c r="A41" s="73"/>
      <c r="B41" s="66" t="s">
        <v>95</v>
      </c>
      <c r="C41" s="74"/>
      <c r="D41" s="74"/>
      <c r="E41" s="75"/>
      <c r="F41" s="75"/>
      <c r="G41" s="59">
        <f t="shared" si="0"/>
        <v>0</v>
      </c>
      <c r="H41" s="75"/>
      <c r="I41" s="59">
        <f t="shared" si="1"/>
        <v>0</v>
      </c>
      <c r="J41" s="59">
        <f t="shared" si="2"/>
        <v>0</v>
      </c>
      <c r="K41" s="59">
        <f t="shared" si="3"/>
        <v>0</v>
      </c>
      <c r="M41" s="42"/>
      <c r="N41" s="42"/>
    </row>
    <row r="42" spans="1:15" s="71" customFormat="1" ht="15.75" x14ac:dyDescent="0.25">
      <c r="A42" s="73"/>
      <c r="B42" s="76" t="s">
        <v>96</v>
      </c>
      <c r="C42" s="77"/>
      <c r="D42" s="72"/>
      <c r="E42" s="63"/>
      <c r="F42" s="63"/>
      <c r="G42" s="59">
        <f t="shared" si="0"/>
        <v>0</v>
      </c>
      <c r="H42" s="63"/>
      <c r="I42" s="59">
        <f t="shared" si="1"/>
        <v>0</v>
      </c>
      <c r="J42" s="59">
        <f t="shared" si="2"/>
        <v>0</v>
      </c>
      <c r="K42" s="59">
        <f t="shared" si="3"/>
        <v>0</v>
      </c>
      <c r="M42" s="42"/>
      <c r="N42" s="42"/>
    </row>
    <row r="43" spans="1:15" s="71" customFormat="1" ht="63" x14ac:dyDescent="0.25">
      <c r="A43" s="72">
        <v>1</v>
      </c>
      <c r="B43" s="64" t="s">
        <v>97</v>
      </c>
      <c r="C43" s="78">
        <v>1300</v>
      </c>
      <c r="D43" s="78" t="s">
        <v>98</v>
      </c>
      <c r="E43" s="59">
        <v>301.75</v>
      </c>
      <c r="F43" s="59">
        <v>42.5</v>
      </c>
      <c r="G43" s="59">
        <f t="shared" si="0"/>
        <v>447525</v>
      </c>
      <c r="H43" s="123">
        <v>2027</v>
      </c>
      <c r="I43" s="59">
        <f t="shared" si="1"/>
        <v>611647.25</v>
      </c>
      <c r="J43" s="59">
        <f t="shared" si="2"/>
        <v>86147.5</v>
      </c>
      <c r="K43" s="59">
        <f t="shared" si="3"/>
        <v>697794.75</v>
      </c>
      <c r="M43" s="42">
        <v>370</v>
      </c>
      <c r="N43" s="42" t="s">
        <v>232</v>
      </c>
    </row>
    <row r="44" spans="1:15" s="71" customFormat="1" ht="15.75" x14ac:dyDescent="0.25">
      <c r="A44" s="73"/>
      <c r="B44" s="66" t="s">
        <v>99</v>
      </c>
      <c r="C44" s="57"/>
      <c r="D44" s="57"/>
      <c r="E44" s="79"/>
      <c r="F44" s="79"/>
      <c r="G44" s="59">
        <f t="shared" si="0"/>
        <v>0</v>
      </c>
      <c r="H44" s="79"/>
      <c r="I44" s="59">
        <f t="shared" si="1"/>
        <v>0</v>
      </c>
      <c r="J44" s="59">
        <f t="shared" si="2"/>
        <v>0</v>
      </c>
      <c r="K44" s="59">
        <f t="shared" si="3"/>
        <v>0</v>
      </c>
      <c r="M44" s="42">
        <v>1355</v>
      </c>
      <c r="N44" s="42"/>
    </row>
    <row r="45" spans="1:15" s="71" customFormat="1" ht="47.25" x14ac:dyDescent="0.25">
      <c r="A45" s="72">
        <v>2</v>
      </c>
      <c r="B45" s="64" t="s">
        <v>100</v>
      </c>
      <c r="C45" s="57"/>
      <c r="D45" s="57"/>
      <c r="E45" s="79"/>
      <c r="F45" s="79"/>
      <c r="G45" s="59">
        <f t="shared" si="0"/>
        <v>0</v>
      </c>
      <c r="H45" s="79"/>
      <c r="I45" s="59">
        <f t="shared" si="1"/>
        <v>0</v>
      </c>
      <c r="J45" s="59">
        <f t="shared" si="2"/>
        <v>0</v>
      </c>
      <c r="K45" s="59">
        <f t="shared" si="3"/>
        <v>0</v>
      </c>
      <c r="M45" s="42">
        <v>302</v>
      </c>
      <c r="N45" s="42"/>
    </row>
    <row r="46" spans="1:15" s="71" customFormat="1" ht="15.75" x14ac:dyDescent="0.25">
      <c r="A46" s="80" t="s">
        <v>57</v>
      </c>
      <c r="B46" s="81" t="s">
        <v>101</v>
      </c>
      <c r="C46" s="57">
        <v>80</v>
      </c>
      <c r="D46" s="57" t="s">
        <v>25</v>
      </c>
      <c r="E46" s="59">
        <v>191.25</v>
      </c>
      <c r="F46" s="59">
        <v>51</v>
      </c>
      <c r="G46" s="59">
        <f t="shared" si="0"/>
        <v>19380</v>
      </c>
      <c r="H46" s="166">
        <f>142.29+360</f>
        <v>502.28999999999996</v>
      </c>
      <c r="I46" s="59">
        <f t="shared" si="1"/>
        <v>96062.962499999994</v>
      </c>
      <c r="J46" s="59">
        <f t="shared" si="2"/>
        <v>25616.789999999997</v>
      </c>
      <c r="K46" s="59">
        <f t="shared" si="3"/>
        <v>121679.75249999999</v>
      </c>
      <c r="M46" s="42">
        <f>SUM(M43:M45)</f>
        <v>2027</v>
      </c>
      <c r="N46" s="42"/>
      <c r="O46" s="71">
        <v>415</v>
      </c>
    </row>
    <row r="47" spans="1:15" s="71" customFormat="1" ht="15.75" x14ac:dyDescent="0.25">
      <c r="A47" s="80" t="s">
        <v>58</v>
      </c>
      <c r="B47" s="81" t="s">
        <v>102</v>
      </c>
      <c r="C47" s="57">
        <v>230</v>
      </c>
      <c r="D47" s="57" t="s">
        <v>25</v>
      </c>
      <c r="E47" s="59">
        <v>182.75</v>
      </c>
      <c r="F47" s="59">
        <v>51</v>
      </c>
      <c r="G47" s="59">
        <f t="shared" si="0"/>
        <v>53762.5</v>
      </c>
      <c r="H47" s="166">
        <v>42</v>
      </c>
      <c r="I47" s="59">
        <f t="shared" si="1"/>
        <v>7675.5</v>
      </c>
      <c r="J47" s="59">
        <f t="shared" si="2"/>
        <v>2142</v>
      </c>
      <c r="K47" s="59">
        <f t="shared" si="3"/>
        <v>9817.5</v>
      </c>
      <c r="M47" s="42"/>
      <c r="N47" s="42"/>
    </row>
    <row r="48" spans="1:15" s="71" customFormat="1" ht="15.75" x14ac:dyDescent="0.25">
      <c r="A48" s="80" t="s">
        <v>59</v>
      </c>
      <c r="B48" s="81" t="s">
        <v>103</v>
      </c>
      <c r="C48" s="57">
        <v>180</v>
      </c>
      <c r="D48" s="57" t="s">
        <v>25</v>
      </c>
      <c r="E48" s="59">
        <v>233.75</v>
      </c>
      <c r="F48" s="59">
        <v>51</v>
      </c>
      <c r="G48" s="59">
        <f t="shared" si="0"/>
        <v>51255</v>
      </c>
      <c r="H48" s="166">
        <v>82</v>
      </c>
      <c r="I48" s="59">
        <f t="shared" si="1"/>
        <v>19167.5</v>
      </c>
      <c r="J48" s="59">
        <f t="shared" si="2"/>
        <v>4182</v>
      </c>
      <c r="K48" s="59">
        <f t="shared" si="3"/>
        <v>23349.5</v>
      </c>
      <c r="M48" s="42"/>
      <c r="N48" s="42"/>
    </row>
    <row r="49" spans="1:14" s="71" customFormat="1" ht="15.75" x14ac:dyDescent="0.25">
      <c r="A49" s="80" t="s">
        <v>60</v>
      </c>
      <c r="B49" s="81" t="s">
        <v>104</v>
      </c>
      <c r="C49" s="57">
        <v>90</v>
      </c>
      <c r="D49" s="57" t="s">
        <v>25</v>
      </c>
      <c r="E49" s="59">
        <v>293.25</v>
      </c>
      <c r="F49" s="59">
        <v>68</v>
      </c>
      <c r="G49" s="59">
        <f t="shared" si="0"/>
        <v>32512.5</v>
      </c>
      <c r="H49" s="166">
        <f>109.05+269</f>
        <v>378.05</v>
      </c>
      <c r="I49" s="59">
        <f t="shared" si="1"/>
        <v>110863.16250000001</v>
      </c>
      <c r="J49" s="59">
        <f t="shared" si="2"/>
        <v>25707.4</v>
      </c>
      <c r="K49" s="59">
        <f t="shared" si="3"/>
        <v>136570.5625</v>
      </c>
      <c r="M49" s="42"/>
      <c r="N49" s="42"/>
    </row>
    <row r="50" spans="1:14" s="71" customFormat="1" ht="15.75" x14ac:dyDescent="0.25">
      <c r="A50" s="80" t="s">
        <v>61</v>
      </c>
      <c r="B50" s="81" t="s">
        <v>105</v>
      </c>
      <c r="C50" s="57">
        <v>140</v>
      </c>
      <c r="D50" s="57" t="s">
        <v>25</v>
      </c>
      <c r="E50" s="59">
        <v>293.25</v>
      </c>
      <c r="F50" s="59">
        <v>68</v>
      </c>
      <c r="G50" s="59">
        <f t="shared" si="0"/>
        <v>50575</v>
      </c>
      <c r="H50" s="166">
        <f>13.16+239</f>
        <v>252.16</v>
      </c>
      <c r="I50" s="59">
        <f t="shared" si="1"/>
        <v>73945.919999999998</v>
      </c>
      <c r="J50" s="59">
        <f t="shared" si="2"/>
        <v>17146.88</v>
      </c>
      <c r="K50" s="59">
        <f t="shared" si="3"/>
        <v>91092.800000000003</v>
      </c>
      <c r="M50" s="42"/>
      <c r="N50" s="42"/>
    </row>
    <row r="51" spans="1:14" s="71" customFormat="1" ht="15.75" x14ac:dyDescent="0.25">
      <c r="A51" s="80" t="s">
        <v>62</v>
      </c>
      <c r="B51" s="81" t="s">
        <v>106</v>
      </c>
      <c r="C51" s="57">
        <v>20</v>
      </c>
      <c r="D51" s="57" t="s">
        <v>25</v>
      </c>
      <c r="E51" s="59">
        <v>340</v>
      </c>
      <c r="F51" s="59">
        <v>85</v>
      </c>
      <c r="G51" s="59">
        <f t="shared" si="0"/>
        <v>8500</v>
      </c>
      <c r="H51" s="166">
        <f>20.08+6</f>
        <v>26.08</v>
      </c>
      <c r="I51" s="59">
        <f t="shared" si="1"/>
        <v>8867.1999999999989</v>
      </c>
      <c r="J51" s="59">
        <f t="shared" si="2"/>
        <v>2216.7999999999997</v>
      </c>
      <c r="K51" s="59">
        <f t="shared" si="3"/>
        <v>11083.999999999998</v>
      </c>
      <c r="M51" s="42"/>
      <c r="N51" s="42"/>
    </row>
    <row r="52" spans="1:14" s="71" customFormat="1" ht="15.75" x14ac:dyDescent="0.25">
      <c r="A52" s="80" t="s">
        <v>107</v>
      </c>
      <c r="B52" s="81" t="s">
        <v>108</v>
      </c>
      <c r="C52" s="57">
        <v>60</v>
      </c>
      <c r="D52" s="57" t="s">
        <v>25</v>
      </c>
      <c r="E52" s="59">
        <v>391</v>
      </c>
      <c r="F52" s="59">
        <v>85</v>
      </c>
      <c r="G52" s="59">
        <f t="shared" si="0"/>
        <v>28560</v>
      </c>
      <c r="H52" s="166">
        <v>69</v>
      </c>
      <c r="I52" s="59">
        <f t="shared" si="1"/>
        <v>26979</v>
      </c>
      <c r="J52" s="59">
        <f t="shared" si="2"/>
        <v>5865</v>
      </c>
      <c r="K52" s="59">
        <f t="shared" si="3"/>
        <v>32844</v>
      </c>
      <c r="M52" s="42"/>
      <c r="N52" s="42"/>
    </row>
    <row r="53" spans="1:14" s="71" customFormat="1" ht="15.75" x14ac:dyDescent="0.25">
      <c r="A53" s="80" t="s">
        <v>109</v>
      </c>
      <c r="B53" s="81" t="s">
        <v>110</v>
      </c>
      <c r="C53" s="57">
        <v>15</v>
      </c>
      <c r="D53" s="57" t="s">
        <v>25</v>
      </c>
      <c r="E53" s="59">
        <v>459</v>
      </c>
      <c r="F53" s="59">
        <v>85</v>
      </c>
      <c r="G53" s="59">
        <f t="shared" si="0"/>
        <v>8160</v>
      </c>
      <c r="H53" s="166">
        <v>50</v>
      </c>
      <c r="I53" s="59">
        <f t="shared" si="1"/>
        <v>22950</v>
      </c>
      <c r="J53" s="59">
        <f t="shared" si="2"/>
        <v>4250</v>
      </c>
      <c r="K53" s="59">
        <f t="shared" si="3"/>
        <v>27200</v>
      </c>
      <c r="M53" s="42"/>
      <c r="N53" s="42"/>
    </row>
    <row r="54" spans="1:14" s="71" customFormat="1" ht="15.75" x14ac:dyDescent="0.25">
      <c r="A54" s="80" t="s">
        <v>111</v>
      </c>
      <c r="B54" s="82" t="s">
        <v>112</v>
      </c>
      <c r="C54" s="57">
        <v>40</v>
      </c>
      <c r="D54" s="57" t="s">
        <v>25</v>
      </c>
      <c r="E54" s="59">
        <v>561</v>
      </c>
      <c r="F54" s="59">
        <v>85</v>
      </c>
      <c r="G54" s="59">
        <f t="shared" si="0"/>
        <v>25840</v>
      </c>
      <c r="H54" s="166">
        <v>75</v>
      </c>
      <c r="I54" s="59">
        <f t="shared" si="1"/>
        <v>42075</v>
      </c>
      <c r="J54" s="59">
        <f t="shared" si="2"/>
        <v>6375</v>
      </c>
      <c r="K54" s="59">
        <f t="shared" si="3"/>
        <v>48450</v>
      </c>
      <c r="M54" s="42"/>
      <c r="N54" s="42"/>
    </row>
    <row r="55" spans="1:14" s="71" customFormat="1" ht="15.75" x14ac:dyDescent="0.25">
      <c r="A55" s="73"/>
      <c r="B55" s="66" t="s">
        <v>113</v>
      </c>
      <c r="C55" s="57"/>
      <c r="D55" s="57"/>
      <c r="E55" s="79"/>
      <c r="F55" s="79"/>
      <c r="G55" s="59">
        <f t="shared" si="0"/>
        <v>0</v>
      </c>
      <c r="H55" s="167"/>
      <c r="I55" s="59">
        <f t="shared" si="1"/>
        <v>0</v>
      </c>
      <c r="J55" s="59">
        <f t="shared" si="2"/>
        <v>0</v>
      </c>
      <c r="K55" s="59">
        <f t="shared" si="3"/>
        <v>0</v>
      </c>
      <c r="M55" s="42"/>
      <c r="N55" s="42"/>
    </row>
    <row r="56" spans="1:14" s="71" customFormat="1" ht="47.25" x14ac:dyDescent="0.25">
      <c r="A56" s="72">
        <v>3</v>
      </c>
      <c r="B56" s="64" t="s">
        <v>114</v>
      </c>
      <c r="C56" s="57"/>
      <c r="D56" s="57"/>
      <c r="E56" s="79"/>
      <c r="F56" s="79"/>
      <c r="G56" s="59">
        <f t="shared" si="0"/>
        <v>0</v>
      </c>
      <c r="H56" s="79"/>
      <c r="I56" s="59">
        <f t="shared" si="1"/>
        <v>0</v>
      </c>
      <c r="J56" s="59">
        <f t="shared" si="2"/>
        <v>0</v>
      </c>
      <c r="K56" s="59">
        <f t="shared" si="3"/>
        <v>0</v>
      </c>
      <c r="M56" s="42"/>
      <c r="N56" s="42"/>
    </row>
    <row r="57" spans="1:14" s="71" customFormat="1" ht="15.75" x14ac:dyDescent="0.25">
      <c r="A57" s="72" t="s">
        <v>57</v>
      </c>
      <c r="B57" s="64" t="s">
        <v>115</v>
      </c>
      <c r="C57" s="57">
        <v>30</v>
      </c>
      <c r="D57" s="57" t="s">
        <v>25</v>
      </c>
      <c r="E57" s="59">
        <v>153</v>
      </c>
      <c r="F57" s="59">
        <v>68</v>
      </c>
      <c r="G57" s="59">
        <f t="shared" si="0"/>
        <v>6630</v>
      </c>
      <c r="H57" s="59">
        <f>92+107</f>
        <v>199</v>
      </c>
      <c r="I57" s="59">
        <f t="shared" si="1"/>
        <v>30447</v>
      </c>
      <c r="J57" s="59">
        <f t="shared" si="2"/>
        <v>13532</v>
      </c>
      <c r="K57" s="59">
        <f t="shared" si="3"/>
        <v>43979</v>
      </c>
      <c r="M57" s="42"/>
      <c r="N57" s="42"/>
    </row>
    <row r="58" spans="1:14" s="71" customFormat="1" ht="15.75" x14ac:dyDescent="0.25">
      <c r="A58" s="72" t="s">
        <v>58</v>
      </c>
      <c r="B58" s="64" t="s">
        <v>15</v>
      </c>
      <c r="C58" s="57">
        <v>55</v>
      </c>
      <c r="D58" s="57" t="s">
        <v>25</v>
      </c>
      <c r="E58" s="59">
        <v>170</v>
      </c>
      <c r="F58" s="59">
        <v>68</v>
      </c>
      <c r="G58" s="59">
        <f t="shared" si="0"/>
        <v>13090</v>
      </c>
      <c r="H58" s="59">
        <v>126</v>
      </c>
      <c r="I58" s="59">
        <f t="shared" si="1"/>
        <v>21420</v>
      </c>
      <c r="J58" s="59">
        <f t="shared" si="2"/>
        <v>8568</v>
      </c>
      <c r="K58" s="59">
        <f t="shared" si="3"/>
        <v>29988</v>
      </c>
      <c r="M58" s="42"/>
      <c r="N58" s="42"/>
    </row>
    <row r="59" spans="1:14" s="71" customFormat="1" ht="15.75" x14ac:dyDescent="0.25">
      <c r="A59" s="72" t="s">
        <v>59</v>
      </c>
      <c r="B59" s="64" t="s">
        <v>16</v>
      </c>
      <c r="C59" s="57">
        <v>95</v>
      </c>
      <c r="D59" s="57" t="s">
        <v>25</v>
      </c>
      <c r="E59" s="59">
        <v>212.5</v>
      </c>
      <c r="F59" s="59">
        <v>85</v>
      </c>
      <c r="G59" s="59">
        <f t="shared" si="0"/>
        <v>28262.5</v>
      </c>
      <c r="H59" s="59"/>
      <c r="I59" s="59">
        <f t="shared" si="1"/>
        <v>0</v>
      </c>
      <c r="J59" s="59">
        <f t="shared" si="2"/>
        <v>0</v>
      </c>
      <c r="K59" s="59">
        <f t="shared" si="3"/>
        <v>0</v>
      </c>
      <c r="M59" s="42"/>
      <c r="N59" s="42"/>
    </row>
    <row r="60" spans="1:14" s="71" customFormat="1" ht="15.75" x14ac:dyDescent="0.25">
      <c r="A60" s="72" t="s">
        <v>60</v>
      </c>
      <c r="B60" s="64" t="s">
        <v>17</v>
      </c>
      <c r="C60" s="57">
        <v>35</v>
      </c>
      <c r="D60" s="57" t="s">
        <v>25</v>
      </c>
      <c r="E60" s="59">
        <v>255</v>
      </c>
      <c r="F60" s="59">
        <v>85</v>
      </c>
      <c r="G60" s="59">
        <f t="shared" si="0"/>
        <v>11900</v>
      </c>
      <c r="H60" s="59">
        <v>18</v>
      </c>
      <c r="I60" s="59">
        <f t="shared" si="1"/>
        <v>4590</v>
      </c>
      <c r="J60" s="59">
        <f t="shared" si="2"/>
        <v>1530</v>
      </c>
      <c r="K60" s="59">
        <f t="shared" si="3"/>
        <v>6120</v>
      </c>
      <c r="M60" s="42"/>
      <c r="N60" s="42"/>
    </row>
    <row r="61" spans="1:14" s="71" customFormat="1" ht="15.75" x14ac:dyDescent="0.25">
      <c r="A61" s="72" t="s">
        <v>61</v>
      </c>
      <c r="B61" s="64" t="s">
        <v>18</v>
      </c>
      <c r="C61" s="57">
        <v>50</v>
      </c>
      <c r="D61" s="57" t="s">
        <v>25</v>
      </c>
      <c r="E61" s="59">
        <v>454.75</v>
      </c>
      <c r="F61" s="59">
        <v>127.5</v>
      </c>
      <c r="G61" s="59">
        <f t="shared" si="0"/>
        <v>29112.5</v>
      </c>
      <c r="H61" s="59"/>
      <c r="I61" s="59">
        <f t="shared" si="1"/>
        <v>0</v>
      </c>
      <c r="J61" s="59">
        <f t="shared" si="2"/>
        <v>0</v>
      </c>
      <c r="K61" s="59">
        <f t="shared" si="3"/>
        <v>0</v>
      </c>
      <c r="M61" s="42"/>
      <c r="N61" s="42"/>
    </row>
    <row r="62" spans="1:14" s="71" customFormat="1" ht="31.5" x14ac:dyDescent="0.25">
      <c r="A62" s="73"/>
      <c r="B62" s="65" t="s">
        <v>205</v>
      </c>
      <c r="C62" s="57"/>
      <c r="D62" s="57"/>
      <c r="E62" s="63"/>
      <c r="F62" s="63"/>
      <c r="G62" s="59">
        <f t="shared" si="0"/>
        <v>0</v>
      </c>
      <c r="H62" s="63"/>
      <c r="I62" s="59">
        <f t="shared" si="1"/>
        <v>0</v>
      </c>
      <c r="J62" s="59">
        <f t="shared" si="2"/>
        <v>0</v>
      </c>
      <c r="K62" s="59">
        <f t="shared" si="3"/>
        <v>0</v>
      </c>
      <c r="M62" s="42"/>
      <c r="N62" s="42"/>
    </row>
    <row r="63" spans="1:14" s="71" customFormat="1" ht="31.5" x14ac:dyDescent="0.25">
      <c r="A63" s="73"/>
      <c r="B63" s="66" t="s">
        <v>116</v>
      </c>
      <c r="C63" s="57"/>
      <c r="D63" s="57"/>
      <c r="E63" s="83"/>
      <c r="F63" s="83"/>
      <c r="G63" s="59">
        <f t="shared" si="0"/>
        <v>0</v>
      </c>
      <c r="H63" s="83"/>
      <c r="I63" s="59">
        <f t="shared" si="1"/>
        <v>0</v>
      </c>
      <c r="J63" s="59">
        <f t="shared" si="2"/>
        <v>0</v>
      </c>
      <c r="K63" s="59">
        <f t="shared" si="3"/>
        <v>0</v>
      </c>
      <c r="M63" s="42"/>
      <c r="N63" s="42"/>
    </row>
    <row r="64" spans="1:14" s="85" customFormat="1" ht="15.75" x14ac:dyDescent="0.25">
      <c r="A64" s="73"/>
      <c r="B64" s="64" t="s">
        <v>117</v>
      </c>
      <c r="C64" s="57"/>
      <c r="D64" s="57"/>
      <c r="E64" s="84"/>
      <c r="F64" s="84"/>
      <c r="G64" s="59">
        <f t="shared" si="0"/>
        <v>0</v>
      </c>
      <c r="H64" s="84"/>
      <c r="I64" s="59">
        <f t="shared" si="1"/>
        <v>0</v>
      </c>
      <c r="J64" s="59">
        <f t="shared" si="2"/>
        <v>0</v>
      </c>
      <c r="K64" s="59">
        <f t="shared" si="3"/>
        <v>0</v>
      </c>
      <c r="M64" s="86"/>
      <c r="N64" s="86"/>
    </row>
    <row r="65" spans="1:14" s="71" customFormat="1" ht="78.75" x14ac:dyDescent="0.25">
      <c r="A65" s="72">
        <v>1</v>
      </c>
      <c r="B65" s="64" t="s">
        <v>118</v>
      </c>
      <c r="C65" s="57">
        <v>1</v>
      </c>
      <c r="D65" s="57" t="s">
        <v>0</v>
      </c>
      <c r="E65" s="59">
        <v>0</v>
      </c>
      <c r="F65" s="59">
        <v>212500</v>
      </c>
      <c r="G65" s="59">
        <f t="shared" si="0"/>
        <v>212500</v>
      </c>
      <c r="H65" s="59"/>
      <c r="I65" s="59">
        <f t="shared" si="1"/>
        <v>0</v>
      </c>
      <c r="J65" s="59">
        <f t="shared" si="2"/>
        <v>0</v>
      </c>
      <c r="K65" s="59">
        <f t="shared" si="3"/>
        <v>0</v>
      </c>
      <c r="M65" s="42"/>
      <c r="N65" s="42"/>
    </row>
    <row r="66" spans="1:14" s="60" customFormat="1" ht="31.5" x14ac:dyDescent="0.25">
      <c r="A66" s="57"/>
      <c r="B66" s="65" t="s">
        <v>206</v>
      </c>
      <c r="C66" s="67"/>
      <c r="D66" s="67"/>
      <c r="E66" s="68"/>
      <c r="F66" s="68"/>
      <c r="G66" s="59">
        <f t="shared" si="0"/>
        <v>0</v>
      </c>
      <c r="H66" s="68"/>
      <c r="I66" s="59">
        <f t="shared" si="1"/>
        <v>0</v>
      </c>
      <c r="J66" s="59">
        <f t="shared" si="2"/>
        <v>0</v>
      </c>
      <c r="K66" s="59">
        <f t="shared" si="3"/>
        <v>0</v>
      </c>
      <c r="M66" s="42"/>
      <c r="N66" s="42"/>
    </row>
    <row r="67" spans="1:14" s="71" customFormat="1" ht="31.5" x14ac:dyDescent="0.25">
      <c r="A67" s="73"/>
      <c r="B67" s="87" t="s">
        <v>119</v>
      </c>
      <c r="C67" s="65"/>
      <c r="D67" s="65"/>
      <c r="E67" s="75"/>
      <c r="F67" s="75"/>
      <c r="G67" s="59">
        <f t="shared" si="0"/>
        <v>0</v>
      </c>
      <c r="H67" s="75"/>
      <c r="I67" s="59">
        <f t="shared" si="1"/>
        <v>0</v>
      </c>
      <c r="J67" s="59">
        <f t="shared" si="2"/>
        <v>0</v>
      </c>
      <c r="K67" s="59">
        <f t="shared" si="3"/>
        <v>0</v>
      </c>
      <c r="M67" s="42"/>
      <c r="N67" s="42"/>
    </row>
    <row r="68" spans="1:14" s="71" customFormat="1" ht="15.75" x14ac:dyDescent="0.25">
      <c r="A68" s="73"/>
      <c r="B68" s="87" t="s">
        <v>120</v>
      </c>
      <c r="C68" s="88"/>
      <c r="D68" s="80"/>
      <c r="E68" s="79"/>
      <c r="F68" s="79"/>
      <c r="G68" s="59">
        <f t="shared" si="0"/>
        <v>0</v>
      </c>
      <c r="H68" s="79"/>
      <c r="I68" s="59">
        <f t="shared" si="1"/>
        <v>0</v>
      </c>
      <c r="J68" s="59">
        <f t="shared" si="2"/>
        <v>0</v>
      </c>
      <c r="K68" s="59">
        <f t="shared" si="3"/>
        <v>0</v>
      </c>
      <c r="M68" s="42"/>
      <c r="N68" s="42"/>
    </row>
    <row r="69" spans="1:14" s="71" customFormat="1" ht="47.25" x14ac:dyDescent="0.25">
      <c r="A69" s="72">
        <v>1</v>
      </c>
      <c r="B69" s="89" t="s">
        <v>121</v>
      </c>
      <c r="C69" s="90"/>
      <c r="D69" s="90"/>
      <c r="E69" s="79"/>
      <c r="F69" s="79"/>
      <c r="G69" s="59">
        <f t="shared" si="0"/>
        <v>0</v>
      </c>
      <c r="H69" s="79"/>
      <c r="I69" s="59">
        <f t="shared" si="1"/>
        <v>0</v>
      </c>
      <c r="J69" s="59">
        <f t="shared" si="2"/>
        <v>0</v>
      </c>
      <c r="K69" s="59">
        <f t="shared" si="3"/>
        <v>0</v>
      </c>
      <c r="M69" s="42"/>
      <c r="N69" s="42"/>
    </row>
    <row r="70" spans="1:14" s="71" customFormat="1" ht="15.75" x14ac:dyDescent="0.25">
      <c r="A70" s="80" t="s">
        <v>57</v>
      </c>
      <c r="B70" s="81" t="s">
        <v>101</v>
      </c>
      <c r="C70" s="57">
        <v>80</v>
      </c>
      <c r="D70" s="57" t="s">
        <v>25</v>
      </c>
      <c r="E70" s="59">
        <v>688.5</v>
      </c>
      <c r="F70" s="59">
        <v>170</v>
      </c>
      <c r="G70" s="59">
        <f t="shared" si="0"/>
        <v>68680</v>
      </c>
      <c r="H70" s="166">
        <f>142.29+360</f>
        <v>502.28999999999996</v>
      </c>
      <c r="I70" s="59">
        <f t="shared" si="1"/>
        <v>345826.66499999998</v>
      </c>
      <c r="J70" s="59">
        <f t="shared" si="2"/>
        <v>85389.299999999988</v>
      </c>
      <c r="K70" s="59">
        <f t="shared" si="3"/>
        <v>431215.96499999997</v>
      </c>
      <c r="M70" s="42"/>
      <c r="N70" s="42"/>
    </row>
    <row r="71" spans="1:14" s="71" customFormat="1" ht="15.75" x14ac:dyDescent="0.25">
      <c r="A71" s="80" t="s">
        <v>58</v>
      </c>
      <c r="B71" s="81" t="s">
        <v>102</v>
      </c>
      <c r="C71" s="57">
        <v>230</v>
      </c>
      <c r="D71" s="57" t="s">
        <v>25</v>
      </c>
      <c r="E71" s="59">
        <v>361.25</v>
      </c>
      <c r="F71" s="59">
        <v>170</v>
      </c>
      <c r="G71" s="59">
        <f t="shared" si="0"/>
        <v>122187.5</v>
      </c>
      <c r="H71" s="166">
        <v>42</v>
      </c>
      <c r="I71" s="59">
        <f t="shared" si="1"/>
        <v>15172.5</v>
      </c>
      <c r="J71" s="59">
        <f t="shared" si="2"/>
        <v>7140</v>
      </c>
      <c r="K71" s="59">
        <f t="shared" si="3"/>
        <v>22312.5</v>
      </c>
      <c r="M71" s="42"/>
      <c r="N71" s="42"/>
    </row>
    <row r="72" spans="1:14" s="71" customFormat="1" ht="15.75" x14ac:dyDescent="0.25">
      <c r="A72" s="80" t="s">
        <v>59</v>
      </c>
      <c r="B72" s="81" t="s">
        <v>103</v>
      </c>
      <c r="C72" s="57">
        <v>180</v>
      </c>
      <c r="D72" s="57" t="s">
        <v>25</v>
      </c>
      <c r="E72" s="59">
        <v>1054</v>
      </c>
      <c r="F72" s="59">
        <v>170</v>
      </c>
      <c r="G72" s="59">
        <f t="shared" si="0"/>
        <v>220320</v>
      </c>
      <c r="H72" s="166">
        <v>82</v>
      </c>
      <c r="I72" s="59">
        <f t="shared" si="1"/>
        <v>86428</v>
      </c>
      <c r="J72" s="59">
        <f t="shared" si="2"/>
        <v>13940</v>
      </c>
      <c r="K72" s="59">
        <f t="shared" si="3"/>
        <v>100368</v>
      </c>
      <c r="M72" s="42"/>
      <c r="N72" s="42"/>
    </row>
    <row r="73" spans="1:14" s="71" customFormat="1" ht="15.75" x14ac:dyDescent="0.25">
      <c r="A73" s="80" t="s">
        <v>60</v>
      </c>
      <c r="B73" s="81" t="s">
        <v>104</v>
      </c>
      <c r="C73" s="57">
        <v>90</v>
      </c>
      <c r="D73" s="57" t="s">
        <v>25</v>
      </c>
      <c r="E73" s="59">
        <v>1428</v>
      </c>
      <c r="F73" s="59">
        <v>191.25</v>
      </c>
      <c r="G73" s="59">
        <f t="shared" si="0"/>
        <v>145732.5</v>
      </c>
      <c r="H73" s="166">
        <f>109.05+269</f>
        <v>378.05</v>
      </c>
      <c r="I73" s="59">
        <f t="shared" si="1"/>
        <v>539855.4</v>
      </c>
      <c r="J73" s="59">
        <f t="shared" si="2"/>
        <v>72302.0625</v>
      </c>
      <c r="K73" s="59">
        <f t="shared" si="3"/>
        <v>612157.46250000002</v>
      </c>
      <c r="M73" s="42"/>
      <c r="N73" s="42"/>
    </row>
    <row r="74" spans="1:14" s="71" customFormat="1" ht="15.75" x14ac:dyDescent="0.25">
      <c r="A74" s="80" t="s">
        <v>61</v>
      </c>
      <c r="B74" s="81" t="s">
        <v>105</v>
      </c>
      <c r="C74" s="57">
        <v>140</v>
      </c>
      <c r="D74" s="57" t="s">
        <v>25</v>
      </c>
      <c r="E74" s="59">
        <v>1627.75</v>
      </c>
      <c r="F74" s="59">
        <v>212.5</v>
      </c>
      <c r="G74" s="59">
        <f t="shared" ref="G74:G137" si="4">SUM(E74+F74)*C74</f>
        <v>257635</v>
      </c>
      <c r="H74" s="166">
        <f>13.16+239</f>
        <v>252.16</v>
      </c>
      <c r="I74" s="59">
        <f t="shared" ref="I74:I137" si="5">H74*E74</f>
        <v>410453.44</v>
      </c>
      <c r="J74" s="59">
        <f t="shared" ref="J74:J137" si="6">H74*F74</f>
        <v>53584</v>
      </c>
      <c r="K74" s="59">
        <f t="shared" ref="K74:K137" si="7">J74+I74</f>
        <v>464037.44</v>
      </c>
      <c r="M74" s="42"/>
      <c r="N74" s="42"/>
    </row>
    <row r="75" spans="1:14" s="71" customFormat="1" ht="15.75" x14ac:dyDescent="0.25">
      <c r="A75" s="80" t="s">
        <v>62</v>
      </c>
      <c r="B75" s="81" t="s">
        <v>106</v>
      </c>
      <c r="C75" s="57">
        <v>20</v>
      </c>
      <c r="D75" s="57" t="s">
        <v>25</v>
      </c>
      <c r="E75" s="59">
        <v>2067.1999999999998</v>
      </c>
      <c r="F75" s="59">
        <v>212.5</v>
      </c>
      <c r="G75" s="59">
        <f t="shared" si="4"/>
        <v>45594</v>
      </c>
      <c r="H75" s="166">
        <f>20.08+6</f>
        <v>26.08</v>
      </c>
      <c r="I75" s="59">
        <f t="shared" si="5"/>
        <v>53912.575999999994</v>
      </c>
      <c r="J75" s="59">
        <f t="shared" si="6"/>
        <v>5542</v>
      </c>
      <c r="K75" s="59">
        <f t="shared" si="7"/>
        <v>59454.575999999994</v>
      </c>
      <c r="M75" s="42"/>
      <c r="N75" s="42"/>
    </row>
    <row r="76" spans="1:14" s="71" customFormat="1" ht="15.75" x14ac:dyDescent="0.25">
      <c r="A76" s="80" t="s">
        <v>107</v>
      </c>
      <c r="B76" s="81" t="s">
        <v>108</v>
      </c>
      <c r="C76" s="57">
        <v>60</v>
      </c>
      <c r="D76" s="57" t="s">
        <v>25</v>
      </c>
      <c r="E76" s="59">
        <v>2747.2</v>
      </c>
      <c r="F76" s="59">
        <v>255</v>
      </c>
      <c r="G76" s="59">
        <f t="shared" si="4"/>
        <v>180132</v>
      </c>
      <c r="H76" s="166">
        <v>69</v>
      </c>
      <c r="I76" s="59">
        <f t="shared" si="5"/>
        <v>189556.8</v>
      </c>
      <c r="J76" s="59">
        <f t="shared" si="6"/>
        <v>17595</v>
      </c>
      <c r="K76" s="59">
        <f t="shared" si="7"/>
        <v>207151.8</v>
      </c>
      <c r="M76" s="42"/>
      <c r="N76" s="42"/>
    </row>
    <row r="77" spans="1:14" s="71" customFormat="1" ht="15.75" x14ac:dyDescent="0.25">
      <c r="A77" s="80" t="s">
        <v>109</v>
      </c>
      <c r="B77" s="81" t="s">
        <v>110</v>
      </c>
      <c r="C77" s="57">
        <v>15</v>
      </c>
      <c r="D77" s="57" t="s">
        <v>25</v>
      </c>
      <c r="E77" s="59">
        <v>4037.5</v>
      </c>
      <c r="F77" s="59">
        <v>255</v>
      </c>
      <c r="G77" s="59">
        <f t="shared" si="4"/>
        <v>64387.5</v>
      </c>
      <c r="H77" s="166">
        <v>50</v>
      </c>
      <c r="I77" s="59">
        <f t="shared" si="5"/>
        <v>201875</v>
      </c>
      <c r="J77" s="59">
        <f t="shared" si="6"/>
        <v>12750</v>
      </c>
      <c r="K77" s="59">
        <f t="shared" si="7"/>
        <v>214625</v>
      </c>
      <c r="M77" s="42"/>
      <c r="N77" s="42"/>
    </row>
    <row r="78" spans="1:14" s="71" customFormat="1" ht="15.75" x14ac:dyDescent="0.25">
      <c r="A78" s="80" t="s">
        <v>111</v>
      </c>
      <c r="B78" s="82" t="s">
        <v>112</v>
      </c>
      <c r="C78" s="57">
        <v>40</v>
      </c>
      <c r="D78" s="57" t="s">
        <v>25</v>
      </c>
      <c r="E78" s="59">
        <v>4998</v>
      </c>
      <c r="F78" s="59">
        <v>255</v>
      </c>
      <c r="G78" s="59">
        <f t="shared" si="4"/>
        <v>210120</v>
      </c>
      <c r="H78" s="166">
        <v>75</v>
      </c>
      <c r="I78" s="59">
        <f t="shared" si="5"/>
        <v>374850</v>
      </c>
      <c r="J78" s="59">
        <f t="shared" si="6"/>
        <v>19125</v>
      </c>
      <c r="K78" s="59">
        <f t="shared" si="7"/>
        <v>393975</v>
      </c>
      <c r="M78" s="42"/>
      <c r="N78" s="42"/>
    </row>
    <row r="79" spans="1:14" s="60" customFormat="1" ht="15.75" x14ac:dyDescent="0.25">
      <c r="A79" s="57"/>
      <c r="B79" s="87" t="s">
        <v>122</v>
      </c>
      <c r="C79" s="67"/>
      <c r="D79" s="67"/>
      <c r="E79" s="91"/>
      <c r="F79" s="91"/>
      <c r="G79" s="59">
        <f t="shared" si="4"/>
        <v>0</v>
      </c>
      <c r="H79" s="91"/>
      <c r="I79" s="59">
        <f t="shared" si="5"/>
        <v>0</v>
      </c>
      <c r="J79" s="59">
        <f t="shared" si="6"/>
        <v>0</v>
      </c>
      <c r="K79" s="59">
        <f t="shared" si="7"/>
        <v>0</v>
      </c>
      <c r="M79" s="42"/>
      <c r="N79" s="42"/>
    </row>
    <row r="80" spans="1:14" s="60" customFormat="1" ht="63" x14ac:dyDescent="0.25">
      <c r="A80" s="57">
        <v>2</v>
      </c>
      <c r="B80" s="89" t="s">
        <v>123</v>
      </c>
      <c r="C80" s="67"/>
      <c r="D80" s="67"/>
      <c r="E80" s="91"/>
      <c r="F80" s="91"/>
      <c r="G80" s="59">
        <f t="shared" si="4"/>
        <v>0</v>
      </c>
      <c r="H80" s="91"/>
      <c r="I80" s="59">
        <f t="shared" si="5"/>
        <v>0</v>
      </c>
      <c r="J80" s="59">
        <f t="shared" si="6"/>
        <v>0</v>
      </c>
      <c r="K80" s="59">
        <f t="shared" si="7"/>
        <v>0</v>
      </c>
      <c r="M80" s="42"/>
      <c r="N80" s="42"/>
    </row>
    <row r="81" spans="1:14" s="60" customFormat="1" ht="15.75" x14ac:dyDescent="0.25">
      <c r="A81" s="57" t="s">
        <v>57</v>
      </c>
      <c r="B81" s="64" t="s">
        <v>115</v>
      </c>
      <c r="C81" s="57">
        <v>30</v>
      </c>
      <c r="D81" s="57" t="s">
        <v>25</v>
      </c>
      <c r="E81" s="59">
        <v>212.5</v>
      </c>
      <c r="F81" s="59">
        <v>85</v>
      </c>
      <c r="G81" s="59">
        <f t="shared" si="4"/>
        <v>8925</v>
      </c>
      <c r="H81" s="59">
        <f>92+107</f>
        <v>199</v>
      </c>
      <c r="I81" s="59">
        <f t="shared" si="5"/>
        <v>42287.5</v>
      </c>
      <c r="J81" s="59">
        <f t="shared" si="6"/>
        <v>16915</v>
      </c>
      <c r="K81" s="59">
        <f t="shared" si="7"/>
        <v>59202.5</v>
      </c>
      <c r="M81" s="42"/>
      <c r="N81" s="42"/>
    </row>
    <row r="82" spans="1:14" s="60" customFormat="1" ht="15.75" x14ac:dyDescent="0.25">
      <c r="A82" s="57" t="s">
        <v>58</v>
      </c>
      <c r="B82" s="64" t="s">
        <v>15</v>
      </c>
      <c r="C82" s="57">
        <v>55</v>
      </c>
      <c r="D82" s="57" t="s">
        <v>25</v>
      </c>
      <c r="E82" s="59">
        <v>276.25</v>
      </c>
      <c r="F82" s="59">
        <v>85</v>
      </c>
      <c r="G82" s="59">
        <f t="shared" si="4"/>
        <v>19868.75</v>
      </c>
      <c r="H82" s="59">
        <v>126</v>
      </c>
      <c r="I82" s="59">
        <f t="shared" si="5"/>
        <v>34807.5</v>
      </c>
      <c r="J82" s="59">
        <f t="shared" si="6"/>
        <v>10710</v>
      </c>
      <c r="K82" s="59">
        <f t="shared" si="7"/>
        <v>45517.5</v>
      </c>
      <c r="M82" s="42"/>
      <c r="N82" s="42"/>
    </row>
    <row r="83" spans="1:14" s="60" customFormat="1" ht="15.75" x14ac:dyDescent="0.25">
      <c r="A83" s="57" t="s">
        <v>59</v>
      </c>
      <c r="B83" s="64" t="s">
        <v>16</v>
      </c>
      <c r="C83" s="57">
        <v>95</v>
      </c>
      <c r="D83" s="57" t="s">
        <v>25</v>
      </c>
      <c r="E83" s="59">
        <v>331.5</v>
      </c>
      <c r="F83" s="59">
        <v>85</v>
      </c>
      <c r="G83" s="59">
        <f t="shared" si="4"/>
        <v>39567.5</v>
      </c>
      <c r="H83" s="59"/>
      <c r="I83" s="59">
        <f t="shared" si="5"/>
        <v>0</v>
      </c>
      <c r="J83" s="59">
        <f t="shared" si="6"/>
        <v>0</v>
      </c>
      <c r="K83" s="59">
        <f t="shared" si="7"/>
        <v>0</v>
      </c>
      <c r="M83" s="42"/>
      <c r="N83" s="42"/>
    </row>
    <row r="84" spans="1:14" s="60" customFormat="1" ht="15.75" x14ac:dyDescent="0.25">
      <c r="A84" s="57" t="s">
        <v>60</v>
      </c>
      <c r="B84" s="64" t="s">
        <v>17</v>
      </c>
      <c r="C84" s="57">
        <v>35</v>
      </c>
      <c r="D84" s="57" t="s">
        <v>25</v>
      </c>
      <c r="E84" s="59">
        <v>399.5</v>
      </c>
      <c r="F84" s="59">
        <v>106.25</v>
      </c>
      <c r="G84" s="59">
        <f t="shared" si="4"/>
        <v>17701.25</v>
      </c>
      <c r="H84" s="59">
        <v>18</v>
      </c>
      <c r="I84" s="59">
        <f t="shared" si="5"/>
        <v>7191</v>
      </c>
      <c r="J84" s="59">
        <f t="shared" si="6"/>
        <v>1912.5</v>
      </c>
      <c r="K84" s="59">
        <f t="shared" si="7"/>
        <v>9103.5</v>
      </c>
      <c r="M84" s="42"/>
      <c r="N84" s="42"/>
    </row>
    <row r="85" spans="1:14" s="60" customFormat="1" ht="15.75" x14ac:dyDescent="0.25">
      <c r="A85" s="57" t="s">
        <v>61</v>
      </c>
      <c r="B85" s="64" t="s">
        <v>18</v>
      </c>
      <c r="C85" s="57">
        <v>50</v>
      </c>
      <c r="D85" s="57" t="s">
        <v>25</v>
      </c>
      <c r="E85" s="59">
        <v>522.75</v>
      </c>
      <c r="F85" s="59">
        <v>127.5</v>
      </c>
      <c r="G85" s="59">
        <f t="shared" si="4"/>
        <v>32512.5</v>
      </c>
      <c r="H85" s="59"/>
      <c r="I85" s="59">
        <f t="shared" si="5"/>
        <v>0</v>
      </c>
      <c r="J85" s="59">
        <f t="shared" si="6"/>
        <v>0</v>
      </c>
      <c r="K85" s="59">
        <f t="shared" si="7"/>
        <v>0</v>
      </c>
      <c r="M85" s="42"/>
      <c r="N85" s="42"/>
    </row>
    <row r="86" spans="1:14" s="60" customFormat="1" ht="31.5" x14ac:dyDescent="0.25">
      <c r="A86" s="57"/>
      <c r="B86" s="65" t="s">
        <v>207</v>
      </c>
      <c r="C86" s="67"/>
      <c r="D86" s="67"/>
      <c r="E86" s="68"/>
      <c r="F86" s="68"/>
      <c r="G86" s="59">
        <f t="shared" si="4"/>
        <v>0</v>
      </c>
      <c r="H86" s="68"/>
      <c r="I86" s="59">
        <f t="shared" si="5"/>
        <v>0</v>
      </c>
      <c r="J86" s="59">
        <f t="shared" si="6"/>
        <v>0</v>
      </c>
      <c r="K86" s="59">
        <f t="shared" si="7"/>
        <v>0</v>
      </c>
      <c r="M86" s="42"/>
      <c r="N86" s="42"/>
    </row>
    <row r="87" spans="1:14" s="71" customFormat="1" ht="31.5" x14ac:dyDescent="0.25">
      <c r="A87" s="73"/>
      <c r="B87" s="87" t="s">
        <v>124</v>
      </c>
      <c r="C87" s="65"/>
      <c r="D87" s="65"/>
      <c r="E87" s="83"/>
      <c r="F87" s="83"/>
      <c r="G87" s="59">
        <f t="shared" si="4"/>
        <v>0</v>
      </c>
      <c r="H87" s="83"/>
      <c r="I87" s="59">
        <f t="shared" si="5"/>
        <v>0</v>
      </c>
      <c r="J87" s="59">
        <f t="shared" si="6"/>
        <v>0</v>
      </c>
      <c r="K87" s="59">
        <f t="shared" si="7"/>
        <v>0</v>
      </c>
      <c r="M87" s="42"/>
      <c r="N87" s="42"/>
    </row>
    <row r="88" spans="1:14" s="71" customFormat="1" ht="15.75" x14ac:dyDescent="0.25">
      <c r="A88" s="73"/>
      <c r="B88" s="92" t="s">
        <v>125</v>
      </c>
      <c r="C88" s="88"/>
      <c r="D88" s="80"/>
      <c r="E88" s="63"/>
      <c r="F88" s="63"/>
      <c r="G88" s="59">
        <f t="shared" si="4"/>
        <v>0</v>
      </c>
      <c r="H88" s="63"/>
      <c r="I88" s="59">
        <f t="shared" si="5"/>
        <v>0</v>
      </c>
      <c r="J88" s="59">
        <f t="shared" si="6"/>
        <v>0</v>
      </c>
      <c r="K88" s="59">
        <f t="shared" si="7"/>
        <v>0</v>
      </c>
      <c r="M88" s="42"/>
      <c r="N88" s="42"/>
    </row>
    <row r="89" spans="1:14" s="71" customFormat="1" ht="47.25" x14ac:dyDescent="0.25">
      <c r="A89" s="72">
        <v>1</v>
      </c>
      <c r="B89" s="92" t="s">
        <v>126</v>
      </c>
      <c r="C89" s="88"/>
      <c r="D89" s="80"/>
      <c r="E89" s="63"/>
      <c r="F89" s="63"/>
      <c r="G89" s="59">
        <f t="shared" si="4"/>
        <v>0</v>
      </c>
      <c r="H89" s="63"/>
      <c r="I89" s="59">
        <f t="shared" si="5"/>
        <v>0</v>
      </c>
      <c r="J89" s="59">
        <f t="shared" si="6"/>
        <v>0</v>
      </c>
      <c r="K89" s="59">
        <f t="shared" si="7"/>
        <v>0</v>
      </c>
      <c r="M89" s="42"/>
      <c r="N89" s="42"/>
    </row>
    <row r="90" spans="1:14" s="71" customFormat="1" ht="15.75" x14ac:dyDescent="0.25">
      <c r="A90" s="80" t="s">
        <v>57</v>
      </c>
      <c r="B90" s="92" t="s">
        <v>127</v>
      </c>
      <c r="C90" s="90">
        <v>2100</v>
      </c>
      <c r="D90" s="70" t="s">
        <v>98</v>
      </c>
      <c r="E90" s="59">
        <v>382.5</v>
      </c>
      <c r="F90" s="59">
        <v>68</v>
      </c>
      <c r="G90" s="59">
        <f t="shared" si="4"/>
        <v>946050</v>
      </c>
      <c r="H90" s="123">
        <v>2027</v>
      </c>
      <c r="I90" s="59">
        <f t="shared" si="5"/>
        <v>775327.5</v>
      </c>
      <c r="J90" s="59">
        <f t="shared" si="6"/>
        <v>137836</v>
      </c>
      <c r="K90" s="59">
        <f t="shared" si="7"/>
        <v>913163.5</v>
      </c>
      <c r="M90" s="42"/>
      <c r="N90" s="42"/>
    </row>
    <row r="91" spans="1:14" s="71" customFormat="1" ht="15.75" x14ac:dyDescent="0.25">
      <c r="A91" s="73"/>
      <c r="B91" s="93" t="s">
        <v>128</v>
      </c>
      <c r="C91" s="70"/>
      <c r="D91" s="70"/>
      <c r="E91" s="63"/>
      <c r="F91" s="63"/>
      <c r="G91" s="59">
        <f t="shared" si="4"/>
        <v>0</v>
      </c>
      <c r="H91" s="63"/>
      <c r="I91" s="59">
        <f t="shared" si="5"/>
        <v>0</v>
      </c>
      <c r="J91" s="59">
        <f t="shared" si="6"/>
        <v>0</v>
      </c>
      <c r="K91" s="59">
        <f t="shared" si="7"/>
        <v>0</v>
      </c>
      <c r="M91" s="42"/>
      <c r="N91" s="42"/>
    </row>
    <row r="92" spans="1:14" s="71" customFormat="1" ht="47.25" x14ac:dyDescent="0.25">
      <c r="A92" s="72">
        <v>2</v>
      </c>
      <c r="B92" s="92" t="s">
        <v>129</v>
      </c>
      <c r="C92" s="70">
        <v>7</v>
      </c>
      <c r="D92" s="70" t="s">
        <v>28</v>
      </c>
      <c r="E92" s="59">
        <v>10200</v>
      </c>
      <c r="F92" s="59">
        <v>850</v>
      </c>
      <c r="G92" s="59">
        <f t="shared" si="4"/>
        <v>77350</v>
      </c>
      <c r="H92" s="59"/>
      <c r="I92" s="59">
        <f t="shared" si="5"/>
        <v>0</v>
      </c>
      <c r="J92" s="59">
        <f t="shared" si="6"/>
        <v>0</v>
      </c>
      <c r="K92" s="59">
        <f t="shared" si="7"/>
        <v>0</v>
      </c>
      <c r="M92" s="42"/>
      <c r="N92" s="42"/>
    </row>
    <row r="93" spans="1:14" s="71" customFormat="1" ht="31.5" x14ac:dyDescent="0.25">
      <c r="A93" s="72"/>
      <c r="B93" s="65" t="s">
        <v>208</v>
      </c>
      <c r="C93" s="70"/>
      <c r="D93" s="70"/>
      <c r="E93" s="63"/>
      <c r="F93" s="63"/>
      <c r="G93" s="59">
        <f t="shared" si="4"/>
        <v>0</v>
      </c>
      <c r="H93" s="63"/>
      <c r="I93" s="59">
        <f t="shared" si="5"/>
        <v>0</v>
      </c>
      <c r="J93" s="59">
        <f t="shared" si="6"/>
        <v>0</v>
      </c>
      <c r="K93" s="59">
        <f t="shared" si="7"/>
        <v>0</v>
      </c>
      <c r="M93" s="42"/>
      <c r="N93" s="42"/>
    </row>
    <row r="94" spans="1:14" s="71" customFormat="1" ht="31.5" x14ac:dyDescent="0.25">
      <c r="A94" s="73"/>
      <c r="B94" s="87" t="s">
        <v>130</v>
      </c>
      <c r="C94" s="65"/>
      <c r="D94" s="65"/>
      <c r="E94" s="83"/>
      <c r="F94" s="83"/>
      <c r="G94" s="59">
        <f t="shared" si="4"/>
        <v>0</v>
      </c>
      <c r="H94" s="83"/>
      <c r="I94" s="59">
        <f t="shared" si="5"/>
        <v>0</v>
      </c>
      <c r="J94" s="59">
        <f t="shared" si="6"/>
        <v>0</v>
      </c>
      <c r="K94" s="59">
        <f t="shared" si="7"/>
        <v>0</v>
      </c>
      <c r="M94" s="42"/>
      <c r="N94" s="42"/>
    </row>
    <row r="95" spans="1:14" s="71" customFormat="1" ht="15.75" x14ac:dyDescent="0.25">
      <c r="A95" s="73"/>
      <c r="B95" s="93" t="s">
        <v>131</v>
      </c>
      <c r="C95" s="88"/>
      <c r="D95" s="80"/>
      <c r="E95" s="63"/>
      <c r="F95" s="63"/>
      <c r="G95" s="59">
        <f t="shared" si="4"/>
        <v>0</v>
      </c>
      <c r="H95" s="63"/>
      <c r="I95" s="59">
        <f t="shared" si="5"/>
        <v>0</v>
      </c>
      <c r="J95" s="59">
        <f t="shared" si="6"/>
        <v>0</v>
      </c>
      <c r="K95" s="59">
        <f t="shared" si="7"/>
        <v>0</v>
      </c>
      <c r="M95" s="42"/>
      <c r="N95" s="42"/>
    </row>
    <row r="96" spans="1:14" s="71" customFormat="1" ht="31.5" x14ac:dyDescent="0.25">
      <c r="A96" s="72">
        <v>1</v>
      </c>
      <c r="B96" s="92" t="s">
        <v>132</v>
      </c>
      <c r="C96" s="70"/>
      <c r="D96" s="70"/>
      <c r="E96" s="63"/>
      <c r="F96" s="63"/>
      <c r="G96" s="59">
        <f t="shared" si="4"/>
        <v>0</v>
      </c>
      <c r="H96" s="63"/>
      <c r="I96" s="59">
        <f t="shared" si="5"/>
        <v>0</v>
      </c>
      <c r="J96" s="59">
        <f t="shared" si="6"/>
        <v>0</v>
      </c>
      <c r="K96" s="59">
        <f t="shared" si="7"/>
        <v>0</v>
      </c>
      <c r="M96" s="42"/>
      <c r="N96" s="42"/>
    </row>
    <row r="97" spans="1:14" s="71" customFormat="1" ht="15.75" x14ac:dyDescent="0.25">
      <c r="A97" s="80"/>
      <c r="B97" s="93" t="s">
        <v>133</v>
      </c>
      <c r="C97" s="70"/>
      <c r="D97" s="70"/>
      <c r="E97" s="63"/>
      <c r="F97" s="63"/>
      <c r="G97" s="59">
        <f t="shared" si="4"/>
        <v>0</v>
      </c>
      <c r="H97" s="63"/>
      <c r="I97" s="59">
        <f t="shared" si="5"/>
        <v>0</v>
      </c>
      <c r="J97" s="59">
        <f t="shared" si="6"/>
        <v>0</v>
      </c>
      <c r="K97" s="59">
        <f t="shared" si="7"/>
        <v>0</v>
      </c>
      <c r="M97" s="42"/>
      <c r="N97" s="42"/>
    </row>
    <row r="98" spans="1:14" s="71" customFormat="1" ht="15.75" x14ac:dyDescent="0.25">
      <c r="A98" s="80" t="s">
        <v>57</v>
      </c>
      <c r="B98" s="92" t="s">
        <v>134</v>
      </c>
      <c r="C98" s="70">
        <v>4</v>
      </c>
      <c r="D98" s="70" t="s">
        <v>28</v>
      </c>
      <c r="E98" s="59">
        <v>4250</v>
      </c>
      <c r="F98" s="59">
        <v>637.5</v>
      </c>
      <c r="G98" s="59">
        <f t="shared" si="4"/>
        <v>19550</v>
      </c>
      <c r="H98" s="59">
        <v>2</v>
      </c>
      <c r="I98" s="59">
        <f t="shared" si="5"/>
        <v>8500</v>
      </c>
      <c r="J98" s="59">
        <f t="shared" si="6"/>
        <v>1275</v>
      </c>
      <c r="K98" s="59">
        <f t="shared" si="7"/>
        <v>9775</v>
      </c>
      <c r="M98" s="42"/>
      <c r="N98" s="42"/>
    </row>
    <row r="99" spans="1:14" s="71" customFormat="1" ht="15.75" x14ac:dyDescent="0.25">
      <c r="A99" s="80" t="s">
        <v>58</v>
      </c>
      <c r="B99" s="92" t="s">
        <v>135</v>
      </c>
      <c r="C99" s="70">
        <v>1</v>
      </c>
      <c r="D99" s="70" t="s">
        <v>26</v>
      </c>
      <c r="E99" s="59">
        <v>4250</v>
      </c>
      <c r="F99" s="59">
        <v>637.5</v>
      </c>
      <c r="G99" s="59">
        <f t="shared" si="4"/>
        <v>4887.5</v>
      </c>
      <c r="H99" s="59">
        <v>1</v>
      </c>
      <c r="I99" s="59">
        <f t="shared" si="5"/>
        <v>4250</v>
      </c>
      <c r="J99" s="59">
        <f t="shared" si="6"/>
        <v>637.5</v>
      </c>
      <c r="K99" s="59">
        <f t="shared" si="7"/>
        <v>4887.5</v>
      </c>
      <c r="M99" s="42"/>
      <c r="N99" s="42"/>
    </row>
    <row r="100" spans="1:14" s="71" customFormat="1" ht="15.75" x14ac:dyDescent="0.25">
      <c r="A100" s="80" t="s">
        <v>59</v>
      </c>
      <c r="B100" s="92" t="s">
        <v>136</v>
      </c>
      <c r="C100" s="70">
        <v>1</v>
      </c>
      <c r="D100" s="70" t="s">
        <v>26</v>
      </c>
      <c r="E100" s="59">
        <v>3400</v>
      </c>
      <c r="F100" s="59">
        <v>637.5</v>
      </c>
      <c r="G100" s="59">
        <f t="shared" si="4"/>
        <v>4037.5</v>
      </c>
      <c r="H100" s="59"/>
      <c r="I100" s="59">
        <f t="shared" si="5"/>
        <v>0</v>
      </c>
      <c r="J100" s="59">
        <f t="shared" si="6"/>
        <v>0</v>
      </c>
      <c r="K100" s="59">
        <f t="shared" si="7"/>
        <v>0</v>
      </c>
      <c r="M100" s="42"/>
      <c r="N100" s="42"/>
    </row>
    <row r="101" spans="1:14" s="71" customFormat="1" ht="15.75" x14ac:dyDescent="0.25">
      <c r="A101" s="80"/>
      <c r="B101" s="93" t="s">
        <v>137</v>
      </c>
      <c r="C101" s="70"/>
      <c r="D101" s="70"/>
      <c r="E101" s="63"/>
      <c r="F101" s="63"/>
      <c r="G101" s="59">
        <f t="shared" si="4"/>
        <v>0</v>
      </c>
      <c r="H101" s="63"/>
      <c r="I101" s="59">
        <f t="shared" si="5"/>
        <v>0</v>
      </c>
      <c r="J101" s="59">
        <f t="shared" si="6"/>
        <v>0</v>
      </c>
      <c r="K101" s="59">
        <f t="shared" si="7"/>
        <v>0</v>
      </c>
      <c r="M101" s="42"/>
      <c r="N101" s="42"/>
    </row>
    <row r="102" spans="1:14" s="71" customFormat="1" ht="15.75" x14ac:dyDescent="0.25">
      <c r="A102" s="80" t="s">
        <v>60</v>
      </c>
      <c r="B102" s="92" t="s">
        <v>134</v>
      </c>
      <c r="C102" s="70">
        <v>4</v>
      </c>
      <c r="D102" s="70" t="s">
        <v>28</v>
      </c>
      <c r="E102" s="59">
        <v>4250</v>
      </c>
      <c r="F102" s="59">
        <v>637.5</v>
      </c>
      <c r="G102" s="59">
        <f t="shared" si="4"/>
        <v>19550</v>
      </c>
      <c r="H102" s="59"/>
      <c r="I102" s="59">
        <f t="shared" si="5"/>
        <v>0</v>
      </c>
      <c r="J102" s="59">
        <f t="shared" si="6"/>
        <v>0</v>
      </c>
      <c r="K102" s="59">
        <f t="shared" si="7"/>
        <v>0</v>
      </c>
      <c r="M102" s="42"/>
      <c r="N102" s="42"/>
    </row>
    <row r="103" spans="1:14" s="71" customFormat="1" ht="15.75" x14ac:dyDescent="0.25">
      <c r="A103" s="80" t="s">
        <v>61</v>
      </c>
      <c r="B103" s="92" t="s">
        <v>135</v>
      </c>
      <c r="C103" s="70">
        <v>1</v>
      </c>
      <c r="D103" s="70" t="s">
        <v>26</v>
      </c>
      <c r="E103" s="59">
        <v>4250</v>
      </c>
      <c r="F103" s="59">
        <v>637.5</v>
      </c>
      <c r="G103" s="59">
        <f t="shared" si="4"/>
        <v>4887.5</v>
      </c>
      <c r="H103" s="59"/>
      <c r="I103" s="59">
        <f t="shared" si="5"/>
        <v>0</v>
      </c>
      <c r="J103" s="59">
        <f t="shared" si="6"/>
        <v>0</v>
      </c>
      <c r="K103" s="59">
        <f t="shared" si="7"/>
        <v>0</v>
      </c>
      <c r="M103" s="42"/>
      <c r="N103" s="42"/>
    </row>
    <row r="104" spans="1:14" s="71" customFormat="1" ht="15.75" x14ac:dyDescent="0.25">
      <c r="A104" s="80" t="s">
        <v>62</v>
      </c>
      <c r="B104" s="92" t="s">
        <v>136</v>
      </c>
      <c r="C104" s="70">
        <v>1</v>
      </c>
      <c r="D104" s="70" t="s">
        <v>26</v>
      </c>
      <c r="E104" s="59">
        <v>4250</v>
      </c>
      <c r="F104" s="59">
        <v>637.5</v>
      </c>
      <c r="G104" s="59">
        <f t="shared" si="4"/>
        <v>4887.5</v>
      </c>
      <c r="H104" s="59"/>
      <c r="I104" s="59">
        <f t="shared" si="5"/>
        <v>0</v>
      </c>
      <c r="J104" s="59">
        <f t="shared" si="6"/>
        <v>0</v>
      </c>
      <c r="K104" s="59">
        <f t="shared" si="7"/>
        <v>0</v>
      </c>
      <c r="M104" s="42"/>
      <c r="N104" s="42"/>
    </row>
    <row r="105" spans="1:14" s="71" customFormat="1" ht="15.75" x14ac:dyDescent="0.25">
      <c r="A105" s="73"/>
      <c r="B105" s="93" t="s">
        <v>138</v>
      </c>
      <c r="C105" s="70"/>
      <c r="D105" s="70"/>
      <c r="E105" s="63"/>
      <c r="F105" s="63"/>
      <c r="G105" s="59">
        <f t="shared" si="4"/>
        <v>0</v>
      </c>
      <c r="H105" s="63"/>
      <c r="I105" s="59">
        <f t="shared" si="5"/>
        <v>0</v>
      </c>
      <c r="J105" s="59">
        <f t="shared" si="6"/>
        <v>0</v>
      </c>
      <c r="K105" s="59">
        <f t="shared" si="7"/>
        <v>0</v>
      </c>
      <c r="M105" s="42"/>
      <c r="N105" s="42"/>
    </row>
    <row r="106" spans="1:14" s="71" customFormat="1" ht="47.25" x14ac:dyDescent="0.25">
      <c r="A106" s="72">
        <v>2</v>
      </c>
      <c r="B106" s="92" t="s">
        <v>139</v>
      </c>
      <c r="C106" s="70">
        <v>1</v>
      </c>
      <c r="D106" s="70" t="s">
        <v>0</v>
      </c>
      <c r="E106" s="59">
        <v>68000</v>
      </c>
      <c r="F106" s="59">
        <v>12750</v>
      </c>
      <c r="G106" s="59">
        <f t="shared" si="4"/>
        <v>80750</v>
      </c>
      <c r="H106" s="59">
        <v>1</v>
      </c>
      <c r="I106" s="59">
        <f t="shared" si="5"/>
        <v>68000</v>
      </c>
      <c r="J106" s="59">
        <f t="shared" si="6"/>
        <v>12750</v>
      </c>
      <c r="K106" s="59">
        <f t="shared" si="7"/>
        <v>80750</v>
      </c>
      <c r="M106" s="42"/>
      <c r="N106" s="42"/>
    </row>
    <row r="107" spans="1:14" s="71" customFormat="1" ht="15.75" x14ac:dyDescent="0.25">
      <c r="A107" s="73"/>
      <c r="B107" s="93" t="s">
        <v>140</v>
      </c>
      <c r="C107" s="70"/>
      <c r="D107" s="70"/>
      <c r="E107" s="63"/>
      <c r="F107" s="63"/>
      <c r="G107" s="59">
        <f t="shared" si="4"/>
        <v>0</v>
      </c>
      <c r="H107" s="63"/>
      <c r="I107" s="59">
        <f t="shared" si="5"/>
        <v>0</v>
      </c>
      <c r="J107" s="59">
        <f t="shared" si="6"/>
        <v>0</v>
      </c>
      <c r="K107" s="59">
        <f t="shared" si="7"/>
        <v>0</v>
      </c>
      <c r="M107" s="42"/>
      <c r="N107" s="42"/>
    </row>
    <row r="108" spans="1:14" s="71" customFormat="1" ht="31.5" x14ac:dyDescent="0.25">
      <c r="A108" s="72">
        <v>3</v>
      </c>
      <c r="B108" s="92" t="s">
        <v>141</v>
      </c>
      <c r="C108" s="70"/>
      <c r="D108" s="70"/>
      <c r="E108" s="63"/>
      <c r="F108" s="63"/>
      <c r="G108" s="59">
        <f t="shared" si="4"/>
        <v>0</v>
      </c>
      <c r="H108" s="63"/>
      <c r="I108" s="59">
        <f t="shared" si="5"/>
        <v>0</v>
      </c>
      <c r="J108" s="59">
        <f t="shared" si="6"/>
        <v>0</v>
      </c>
      <c r="K108" s="59">
        <f t="shared" si="7"/>
        <v>0</v>
      </c>
      <c r="M108" s="42"/>
      <c r="N108" s="42"/>
    </row>
    <row r="109" spans="1:14" s="71" customFormat="1" ht="15.75" x14ac:dyDescent="0.25">
      <c r="A109" s="80" t="s">
        <v>57</v>
      </c>
      <c r="B109" s="92" t="s">
        <v>142</v>
      </c>
      <c r="C109" s="70">
        <v>75</v>
      </c>
      <c r="D109" s="70" t="s">
        <v>25</v>
      </c>
      <c r="E109" s="59">
        <v>382.5</v>
      </c>
      <c r="F109" s="59">
        <v>85</v>
      </c>
      <c r="G109" s="59">
        <f t="shared" si="4"/>
        <v>35062.5</v>
      </c>
      <c r="H109" s="59"/>
      <c r="I109" s="59">
        <f t="shared" si="5"/>
        <v>0</v>
      </c>
      <c r="J109" s="59">
        <f t="shared" si="6"/>
        <v>0</v>
      </c>
      <c r="K109" s="59">
        <f t="shared" si="7"/>
        <v>0</v>
      </c>
      <c r="M109" s="42"/>
      <c r="N109" s="42"/>
    </row>
    <row r="110" spans="1:14" s="71" customFormat="1" ht="15.75" x14ac:dyDescent="0.25">
      <c r="A110" s="80" t="s">
        <v>58</v>
      </c>
      <c r="B110" s="92" t="s">
        <v>143</v>
      </c>
      <c r="C110" s="70">
        <v>40</v>
      </c>
      <c r="D110" s="70" t="s">
        <v>25</v>
      </c>
      <c r="E110" s="59">
        <v>2380</v>
      </c>
      <c r="F110" s="59">
        <v>255</v>
      </c>
      <c r="G110" s="59">
        <f t="shared" si="4"/>
        <v>105400</v>
      </c>
      <c r="H110" s="59"/>
      <c r="I110" s="59">
        <f t="shared" si="5"/>
        <v>0</v>
      </c>
      <c r="J110" s="59">
        <f t="shared" si="6"/>
        <v>0</v>
      </c>
      <c r="K110" s="59">
        <f t="shared" si="7"/>
        <v>0</v>
      </c>
      <c r="M110" s="42"/>
      <c r="N110" s="42"/>
    </row>
    <row r="111" spans="1:14" s="60" customFormat="1" ht="31.5" x14ac:dyDescent="0.25">
      <c r="A111" s="57"/>
      <c r="B111" s="65" t="s">
        <v>209</v>
      </c>
      <c r="C111" s="67"/>
      <c r="D111" s="67"/>
      <c r="E111" s="68"/>
      <c r="F111" s="68"/>
      <c r="G111" s="59">
        <f t="shared" si="4"/>
        <v>0</v>
      </c>
      <c r="H111" s="68"/>
      <c r="I111" s="59">
        <f t="shared" si="5"/>
        <v>0</v>
      </c>
      <c r="J111" s="59">
        <f t="shared" si="6"/>
        <v>0</v>
      </c>
      <c r="K111" s="59">
        <f t="shared" si="7"/>
        <v>0</v>
      </c>
      <c r="M111" s="42"/>
      <c r="N111" s="42"/>
    </row>
    <row r="112" spans="1:14" s="71" customFormat="1" ht="31.5" x14ac:dyDescent="0.25">
      <c r="A112" s="73"/>
      <c r="B112" s="87" t="s">
        <v>144</v>
      </c>
      <c r="C112" s="65"/>
      <c r="D112" s="65"/>
      <c r="E112" s="83"/>
      <c r="F112" s="83"/>
      <c r="G112" s="59">
        <f t="shared" si="4"/>
        <v>0</v>
      </c>
      <c r="H112" s="83"/>
      <c r="I112" s="59">
        <f t="shared" si="5"/>
        <v>0</v>
      </c>
      <c r="J112" s="59">
        <f t="shared" si="6"/>
        <v>0</v>
      </c>
      <c r="K112" s="59">
        <f t="shared" si="7"/>
        <v>0</v>
      </c>
      <c r="M112" s="42"/>
      <c r="N112" s="42"/>
    </row>
    <row r="113" spans="1:14" s="71" customFormat="1" ht="15.75" x14ac:dyDescent="0.25">
      <c r="A113" s="73"/>
      <c r="B113" s="92" t="s">
        <v>145</v>
      </c>
      <c r="C113" s="70"/>
      <c r="D113" s="70"/>
      <c r="E113" s="63"/>
      <c r="F113" s="63"/>
      <c r="G113" s="59">
        <f t="shared" si="4"/>
        <v>0</v>
      </c>
      <c r="H113" s="63"/>
      <c r="I113" s="59">
        <f t="shared" si="5"/>
        <v>0</v>
      </c>
      <c r="J113" s="59">
        <f t="shared" si="6"/>
        <v>0</v>
      </c>
      <c r="K113" s="59">
        <f t="shared" si="7"/>
        <v>0</v>
      </c>
      <c r="M113" s="42"/>
      <c r="N113" s="42"/>
    </row>
    <row r="114" spans="1:14" s="71" customFormat="1" ht="47.25" x14ac:dyDescent="0.25">
      <c r="A114" s="80">
        <v>1</v>
      </c>
      <c r="B114" s="92" t="s">
        <v>146</v>
      </c>
      <c r="C114" s="70"/>
      <c r="D114" s="70"/>
      <c r="E114" s="63"/>
      <c r="F114" s="63"/>
      <c r="G114" s="59">
        <f t="shared" si="4"/>
        <v>0</v>
      </c>
      <c r="H114" s="63"/>
      <c r="I114" s="59">
        <f t="shared" si="5"/>
        <v>0</v>
      </c>
      <c r="J114" s="59">
        <f t="shared" si="6"/>
        <v>0</v>
      </c>
      <c r="K114" s="59">
        <f t="shared" si="7"/>
        <v>0</v>
      </c>
      <c r="M114" s="42"/>
      <c r="N114" s="42"/>
    </row>
    <row r="115" spans="1:14" s="71" customFormat="1" ht="15.75" x14ac:dyDescent="0.25">
      <c r="A115" s="94"/>
      <c r="B115" s="93" t="s">
        <v>147</v>
      </c>
      <c r="C115" s="70"/>
      <c r="D115" s="70"/>
      <c r="E115" s="63"/>
      <c r="F115" s="63"/>
      <c r="G115" s="59">
        <f t="shared" si="4"/>
        <v>0</v>
      </c>
      <c r="H115" s="63"/>
      <c r="I115" s="59">
        <f t="shared" si="5"/>
        <v>0</v>
      </c>
      <c r="J115" s="59">
        <f t="shared" si="6"/>
        <v>0</v>
      </c>
      <c r="K115" s="59">
        <f t="shared" si="7"/>
        <v>0</v>
      </c>
      <c r="M115" s="42"/>
      <c r="N115" s="42"/>
    </row>
    <row r="116" spans="1:14" s="71" customFormat="1" ht="15.75" x14ac:dyDescent="0.25">
      <c r="A116" s="80" t="s">
        <v>57</v>
      </c>
      <c r="B116" s="92" t="s">
        <v>148</v>
      </c>
      <c r="C116" s="70">
        <v>1</v>
      </c>
      <c r="D116" s="70" t="s">
        <v>26</v>
      </c>
      <c r="E116" s="59">
        <v>216750</v>
      </c>
      <c r="F116" s="59">
        <v>8500</v>
      </c>
      <c r="G116" s="59">
        <f t="shared" si="4"/>
        <v>225250</v>
      </c>
      <c r="H116" s="123">
        <v>1</v>
      </c>
      <c r="I116" s="59">
        <f t="shared" si="5"/>
        <v>216750</v>
      </c>
      <c r="J116" s="59">
        <f t="shared" si="6"/>
        <v>8500</v>
      </c>
      <c r="K116" s="59">
        <f t="shared" si="7"/>
        <v>225250</v>
      </c>
      <c r="M116" s="42"/>
      <c r="N116" s="42"/>
    </row>
    <row r="117" spans="1:14" s="71" customFormat="1" ht="15.75" x14ac:dyDescent="0.25">
      <c r="A117" s="80" t="s">
        <v>58</v>
      </c>
      <c r="B117" s="92" t="s">
        <v>149</v>
      </c>
      <c r="C117" s="70">
        <v>1</v>
      </c>
      <c r="D117" s="70" t="s">
        <v>26</v>
      </c>
      <c r="E117" s="59">
        <v>169150</v>
      </c>
      <c r="F117" s="59">
        <v>5100</v>
      </c>
      <c r="G117" s="59">
        <f t="shared" si="4"/>
        <v>174250</v>
      </c>
      <c r="H117" s="123">
        <v>1</v>
      </c>
      <c r="I117" s="59">
        <f t="shared" si="5"/>
        <v>169150</v>
      </c>
      <c r="J117" s="59">
        <f t="shared" si="6"/>
        <v>5100</v>
      </c>
      <c r="K117" s="59">
        <f t="shared" si="7"/>
        <v>174250</v>
      </c>
      <c r="M117" s="42"/>
      <c r="N117" s="42"/>
    </row>
    <row r="118" spans="1:14" s="71" customFormat="1" ht="15.75" x14ac:dyDescent="0.25">
      <c r="A118" s="80" t="s">
        <v>59</v>
      </c>
      <c r="B118" s="92" t="s">
        <v>150</v>
      </c>
      <c r="C118" s="70">
        <v>1</v>
      </c>
      <c r="D118" s="70" t="s">
        <v>26</v>
      </c>
      <c r="E118" s="59">
        <v>167450</v>
      </c>
      <c r="F118" s="59">
        <v>5100</v>
      </c>
      <c r="G118" s="59">
        <f t="shared" si="4"/>
        <v>172550</v>
      </c>
      <c r="H118" s="123">
        <v>1</v>
      </c>
      <c r="I118" s="59">
        <f t="shared" si="5"/>
        <v>167450</v>
      </c>
      <c r="J118" s="59">
        <f t="shared" si="6"/>
        <v>5100</v>
      </c>
      <c r="K118" s="59">
        <f t="shared" si="7"/>
        <v>172550</v>
      </c>
      <c r="M118" s="42"/>
      <c r="N118" s="42"/>
    </row>
    <row r="119" spans="1:14" s="71" customFormat="1" ht="15.75" x14ac:dyDescent="0.25">
      <c r="A119" s="80" t="s">
        <v>60</v>
      </c>
      <c r="B119" s="92" t="s">
        <v>151</v>
      </c>
      <c r="C119" s="70">
        <v>1</v>
      </c>
      <c r="D119" s="70" t="s">
        <v>26</v>
      </c>
      <c r="E119" s="59">
        <v>160650</v>
      </c>
      <c r="F119" s="59">
        <v>4250</v>
      </c>
      <c r="G119" s="59">
        <f t="shared" si="4"/>
        <v>164900</v>
      </c>
      <c r="H119" s="123">
        <v>1</v>
      </c>
      <c r="I119" s="59">
        <f t="shared" si="5"/>
        <v>160650</v>
      </c>
      <c r="J119" s="59">
        <f t="shared" si="6"/>
        <v>4250</v>
      </c>
      <c r="K119" s="59">
        <f t="shared" si="7"/>
        <v>164900</v>
      </c>
      <c r="M119" s="42"/>
      <c r="N119" s="42"/>
    </row>
    <row r="120" spans="1:14" s="60" customFormat="1" ht="31.5" x14ac:dyDescent="0.25">
      <c r="A120" s="57"/>
      <c r="B120" s="65" t="s">
        <v>210</v>
      </c>
      <c r="C120" s="67"/>
      <c r="D120" s="67"/>
      <c r="E120" s="68"/>
      <c r="F120" s="68"/>
      <c r="G120" s="59">
        <f t="shared" si="4"/>
        <v>0</v>
      </c>
      <c r="H120" s="68"/>
      <c r="I120" s="59">
        <f t="shared" si="5"/>
        <v>0</v>
      </c>
      <c r="J120" s="59">
        <f t="shared" si="6"/>
        <v>0</v>
      </c>
      <c r="K120" s="59">
        <f t="shared" si="7"/>
        <v>0</v>
      </c>
      <c r="M120" s="42"/>
      <c r="N120" s="42"/>
    </row>
    <row r="121" spans="1:14" s="71" customFormat="1" ht="31.5" x14ac:dyDescent="0.25">
      <c r="A121" s="94"/>
      <c r="B121" s="87" t="s">
        <v>152</v>
      </c>
      <c r="C121" s="65"/>
      <c r="D121" s="65"/>
      <c r="E121" s="83"/>
      <c r="F121" s="83"/>
      <c r="G121" s="59">
        <f t="shared" si="4"/>
        <v>0</v>
      </c>
      <c r="H121" s="83"/>
      <c r="I121" s="59">
        <f t="shared" si="5"/>
        <v>0</v>
      </c>
      <c r="J121" s="59">
        <f t="shared" si="6"/>
        <v>0</v>
      </c>
      <c r="K121" s="59">
        <f t="shared" si="7"/>
        <v>0</v>
      </c>
      <c r="M121" s="42"/>
      <c r="N121" s="42"/>
    </row>
    <row r="122" spans="1:14" s="85" customFormat="1" ht="15.75" x14ac:dyDescent="0.25">
      <c r="A122" s="94"/>
      <c r="B122" s="93" t="s">
        <v>153</v>
      </c>
      <c r="C122" s="65"/>
      <c r="D122" s="94"/>
      <c r="E122" s="84"/>
      <c r="F122" s="84"/>
      <c r="G122" s="59">
        <f t="shared" si="4"/>
        <v>0</v>
      </c>
      <c r="H122" s="84"/>
      <c r="I122" s="59">
        <f t="shared" si="5"/>
        <v>0</v>
      </c>
      <c r="J122" s="59">
        <f t="shared" si="6"/>
        <v>0</v>
      </c>
      <c r="K122" s="59">
        <f t="shared" si="7"/>
        <v>0</v>
      </c>
      <c r="M122" s="86"/>
      <c r="N122" s="86"/>
    </row>
    <row r="123" spans="1:14" s="71" customFormat="1" ht="47.25" x14ac:dyDescent="0.25">
      <c r="A123" s="80">
        <v>1</v>
      </c>
      <c r="B123" s="92" t="s">
        <v>154</v>
      </c>
      <c r="C123" s="90"/>
      <c r="D123" s="80"/>
      <c r="E123" s="63"/>
      <c r="F123" s="63"/>
      <c r="G123" s="59">
        <f t="shared" si="4"/>
        <v>0</v>
      </c>
      <c r="H123" s="63"/>
      <c r="I123" s="59">
        <f t="shared" si="5"/>
        <v>0</v>
      </c>
      <c r="J123" s="59">
        <f t="shared" si="6"/>
        <v>0</v>
      </c>
      <c r="K123" s="59">
        <f t="shared" si="7"/>
        <v>0</v>
      </c>
      <c r="M123" s="42"/>
      <c r="N123" s="42"/>
    </row>
    <row r="124" spans="1:14" s="71" customFormat="1" ht="15.75" x14ac:dyDescent="0.25">
      <c r="A124" s="94"/>
      <c r="B124" s="93" t="s">
        <v>155</v>
      </c>
      <c r="C124" s="70"/>
      <c r="D124" s="70"/>
      <c r="E124" s="63"/>
      <c r="F124" s="63"/>
      <c r="G124" s="59">
        <f t="shared" si="4"/>
        <v>0</v>
      </c>
      <c r="H124" s="63"/>
      <c r="I124" s="59">
        <f t="shared" si="5"/>
        <v>0</v>
      </c>
      <c r="J124" s="59">
        <f t="shared" si="6"/>
        <v>0</v>
      </c>
      <c r="K124" s="59">
        <f t="shared" si="7"/>
        <v>0</v>
      </c>
      <c r="M124" s="42"/>
      <c r="N124" s="42"/>
    </row>
    <row r="125" spans="1:14" s="71" customFormat="1" ht="15.75" x14ac:dyDescent="0.25">
      <c r="A125" s="80" t="s">
        <v>57</v>
      </c>
      <c r="B125" s="92" t="s">
        <v>156</v>
      </c>
      <c r="C125" s="70">
        <v>30</v>
      </c>
      <c r="D125" s="70" t="s">
        <v>28</v>
      </c>
      <c r="E125" s="59">
        <v>2550</v>
      </c>
      <c r="F125" s="59">
        <v>425</v>
      </c>
      <c r="G125" s="59">
        <f t="shared" si="4"/>
        <v>89250</v>
      </c>
      <c r="H125" s="59">
        <v>31</v>
      </c>
      <c r="I125" s="59">
        <f t="shared" si="5"/>
        <v>79050</v>
      </c>
      <c r="J125" s="59">
        <f t="shared" si="6"/>
        <v>13175</v>
      </c>
      <c r="K125" s="59">
        <f t="shared" si="7"/>
        <v>92225</v>
      </c>
      <c r="M125" s="42"/>
      <c r="N125" s="42"/>
    </row>
    <row r="126" spans="1:14" s="71" customFormat="1" ht="15.75" x14ac:dyDescent="0.25">
      <c r="A126" s="80" t="s">
        <v>58</v>
      </c>
      <c r="B126" s="92" t="s">
        <v>157</v>
      </c>
      <c r="C126" s="70">
        <v>2</v>
      </c>
      <c r="D126" s="70" t="s">
        <v>28</v>
      </c>
      <c r="E126" s="59">
        <v>3400</v>
      </c>
      <c r="F126" s="59">
        <v>637.5</v>
      </c>
      <c r="G126" s="59">
        <f t="shared" si="4"/>
        <v>8075</v>
      </c>
      <c r="H126" s="59">
        <v>1</v>
      </c>
      <c r="I126" s="59">
        <f t="shared" si="5"/>
        <v>3400</v>
      </c>
      <c r="J126" s="59">
        <f t="shared" si="6"/>
        <v>637.5</v>
      </c>
      <c r="K126" s="59">
        <f t="shared" si="7"/>
        <v>4037.5</v>
      </c>
      <c r="M126" s="42"/>
      <c r="N126" s="42"/>
    </row>
    <row r="127" spans="1:14" s="71" customFormat="1" ht="15.75" x14ac:dyDescent="0.25">
      <c r="A127" s="94"/>
      <c r="B127" s="93" t="s">
        <v>158</v>
      </c>
      <c r="C127" s="70"/>
      <c r="D127" s="70"/>
      <c r="E127" s="63"/>
      <c r="F127" s="63"/>
      <c r="G127" s="59">
        <f t="shared" si="4"/>
        <v>0</v>
      </c>
      <c r="H127" s="63"/>
      <c r="I127" s="59">
        <f t="shared" si="5"/>
        <v>0</v>
      </c>
      <c r="J127" s="59">
        <f t="shared" si="6"/>
        <v>0</v>
      </c>
      <c r="K127" s="59">
        <f t="shared" si="7"/>
        <v>0</v>
      </c>
      <c r="M127" s="42"/>
      <c r="N127" s="42"/>
    </row>
    <row r="128" spans="1:14" s="71" customFormat="1" ht="15.75" x14ac:dyDescent="0.25">
      <c r="A128" s="80" t="s">
        <v>59</v>
      </c>
      <c r="B128" s="92" t="s">
        <v>156</v>
      </c>
      <c r="C128" s="70">
        <v>15</v>
      </c>
      <c r="D128" s="70" t="s">
        <v>28</v>
      </c>
      <c r="E128" s="59">
        <v>2550</v>
      </c>
      <c r="F128" s="59">
        <v>425</v>
      </c>
      <c r="G128" s="59">
        <f t="shared" si="4"/>
        <v>44625</v>
      </c>
      <c r="H128" s="59">
        <v>12</v>
      </c>
      <c r="I128" s="59">
        <f t="shared" si="5"/>
        <v>30600</v>
      </c>
      <c r="J128" s="59">
        <f t="shared" si="6"/>
        <v>5100</v>
      </c>
      <c r="K128" s="59">
        <f t="shared" si="7"/>
        <v>35700</v>
      </c>
      <c r="M128" s="42"/>
      <c r="N128" s="42"/>
    </row>
    <row r="129" spans="1:14" s="71" customFormat="1" ht="15.75" x14ac:dyDescent="0.25">
      <c r="A129" s="80" t="s">
        <v>60</v>
      </c>
      <c r="B129" s="92" t="s">
        <v>157</v>
      </c>
      <c r="C129" s="70">
        <v>2</v>
      </c>
      <c r="D129" s="70" t="s">
        <v>28</v>
      </c>
      <c r="E129" s="59">
        <v>3400</v>
      </c>
      <c r="F129" s="59">
        <v>637.5</v>
      </c>
      <c r="G129" s="59">
        <f t="shared" si="4"/>
        <v>8075</v>
      </c>
      <c r="H129" s="59"/>
      <c r="I129" s="59">
        <f t="shared" si="5"/>
        <v>0</v>
      </c>
      <c r="J129" s="59">
        <f t="shared" si="6"/>
        <v>0</v>
      </c>
      <c r="K129" s="59">
        <f t="shared" si="7"/>
        <v>0</v>
      </c>
      <c r="M129" s="42"/>
      <c r="N129" s="42"/>
    </row>
    <row r="130" spans="1:14" s="71" customFormat="1" ht="15.75" x14ac:dyDescent="0.25">
      <c r="A130" s="73"/>
      <c r="B130" s="93" t="s">
        <v>159</v>
      </c>
      <c r="C130" s="70"/>
      <c r="D130" s="70"/>
      <c r="E130" s="79"/>
      <c r="F130" s="79"/>
      <c r="G130" s="59">
        <f t="shared" si="4"/>
        <v>0</v>
      </c>
      <c r="H130" s="79"/>
      <c r="I130" s="59">
        <f t="shared" si="5"/>
        <v>0</v>
      </c>
      <c r="J130" s="59">
        <f t="shared" si="6"/>
        <v>0</v>
      </c>
      <c r="K130" s="59">
        <f t="shared" si="7"/>
        <v>0</v>
      </c>
      <c r="M130" s="42"/>
      <c r="N130" s="42"/>
    </row>
    <row r="131" spans="1:14" s="71" customFormat="1" ht="15.75" x14ac:dyDescent="0.25">
      <c r="A131" s="72" t="s">
        <v>61</v>
      </c>
      <c r="B131" s="92" t="s">
        <v>160</v>
      </c>
      <c r="C131" s="90">
        <v>1</v>
      </c>
      <c r="D131" s="90" t="s">
        <v>26</v>
      </c>
      <c r="E131" s="59">
        <v>6800</v>
      </c>
      <c r="F131" s="59">
        <v>850</v>
      </c>
      <c r="G131" s="59">
        <f t="shared" si="4"/>
        <v>7650</v>
      </c>
      <c r="H131" s="59"/>
      <c r="I131" s="59">
        <f t="shared" si="5"/>
        <v>0</v>
      </c>
      <c r="J131" s="59">
        <f t="shared" si="6"/>
        <v>0</v>
      </c>
      <c r="K131" s="59">
        <f t="shared" si="7"/>
        <v>0</v>
      </c>
      <c r="M131" s="42"/>
      <c r="N131" s="42"/>
    </row>
    <row r="132" spans="1:14" s="71" customFormat="1" ht="15.75" x14ac:dyDescent="0.25">
      <c r="A132" s="72" t="s">
        <v>62</v>
      </c>
      <c r="B132" s="92" t="s">
        <v>161</v>
      </c>
      <c r="C132" s="90">
        <v>1</v>
      </c>
      <c r="D132" s="90" t="s">
        <v>26</v>
      </c>
      <c r="E132" s="59">
        <v>5950</v>
      </c>
      <c r="F132" s="59">
        <v>850</v>
      </c>
      <c r="G132" s="59">
        <f t="shared" si="4"/>
        <v>6800</v>
      </c>
      <c r="H132" s="59"/>
      <c r="I132" s="59">
        <f t="shared" si="5"/>
        <v>0</v>
      </c>
      <c r="J132" s="59">
        <f t="shared" si="6"/>
        <v>0</v>
      </c>
      <c r="K132" s="59">
        <f t="shared" si="7"/>
        <v>0</v>
      </c>
      <c r="M132" s="42"/>
      <c r="N132" s="42"/>
    </row>
    <row r="133" spans="1:14" s="71" customFormat="1" ht="15.75" x14ac:dyDescent="0.25">
      <c r="A133" s="73"/>
      <c r="B133" s="93" t="s">
        <v>162</v>
      </c>
      <c r="C133" s="90"/>
      <c r="D133" s="90"/>
      <c r="E133" s="79"/>
      <c r="F133" s="79"/>
      <c r="G133" s="59">
        <f t="shared" si="4"/>
        <v>0</v>
      </c>
      <c r="H133" s="79"/>
      <c r="I133" s="59">
        <f t="shared" si="5"/>
        <v>0</v>
      </c>
      <c r="J133" s="59">
        <f t="shared" si="6"/>
        <v>0</v>
      </c>
      <c r="K133" s="59">
        <f t="shared" si="7"/>
        <v>0</v>
      </c>
      <c r="M133" s="42"/>
      <c r="N133" s="42"/>
    </row>
    <row r="134" spans="1:14" s="71" customFormat="1" ht="15.75" x14ac:dyDescent="0.25">
      <c r="A134" s="72" t="s">
        <v>107</v>
      </c>
      <c r="B134" s="92" t="s">
        <v>163</v>
      </c>
      <c r="C134" s="90">
        <v>1</v>
      </c>
      <c r="D134" s="90" t="s">
        <v>26</v>
      </c>
      <c r="E134" s="59">
        <v>7650</v>
      </c>
      <c r="F134" s="59">
        <v>850</v>
      </c>
      <c r="G134" s="59">
        <f t="shared" si="4"/>
        <v>8500</v>
      </c>
      <c r="H134" s="59"/>
      <c r="I134" s="59">
        <f t="shared" si="5"/>
        <v>0</v>
      </c>
      <c r="J134" s="59">
        <f t="shared" si="6"/>
        <v>0</v>
      </c>
      <c r="K134" s="59">
        <f t="shared" si="7"/>
        <v>0</v>
      </c>
      <c r="M134" s="42"/>
      <c r="N134" s="42"/>
    </row>
    <row r="135" spans="1:14" s="60" customFormat="1" ht="15.75" x14ac:dyDescent="0.25">
      <c r="A135" s="78" t="s">
        <v>109</v>
      </c>
      <c r="B135" s="92" t="s">
        <v>164</v>
      </c>
      <c r="C135" s="90">
        <v>2</v>
      </c>
      <c r="D135" s="90" t="s">
        <v>28</v>
      </c>
      <c r="E135" s="59">
        <v>4250</v>
      </c>
      <c r="F135" s="59">
        <v>850</v>
      </c>
      <c r="G135" s="59">
        <f t="shared" si="4"/>
        <v>10200</v>
      </c>
      <c r="H135" s="59"/>
      <c r="I135" s="59">
        <f t="shared" si="5"/>
        <v>0</v>
      </c>
      <c r="J135" s="59">
        <f t="shared" si="6"/>
        <v>0</v>
      </c>
      <c r="K135" s="59">
        <f t="shared" si="7"/>
        <v>0</v>
      </c>
      <c r="M135" s="42"/>
      <c r="N135" s="42"/>
    </row>
    <row r="136" spans="1:14" s="60" customFormat="1" ht="31.5" x14ac:dyDescent="0.25">
      <c r="A136" s="78"/>
      <c r="B136" s="65" t="s">
        <v>211</v>
      </c>
      <c r="C136" s="95"/>
      <c r="D136" s="95"/>
      <c r="E136" s="91"/>
      <c r="F136" s="91"/>
      <c r="G136" s="59">
        <f t="shared" si="4"/>
        <v>0</v>
      </c>
      <c r="H136" s="91"/>
      <c r="I136" s="59">
        <f t="shared" si="5"/>
        <v>0</v>
      </c>
      <c r="J136" s="59">
        <f t="shared" si="6"/>
        <v>0</v>
      </c>
      <c r="K136" s="59">
        <f t="shared" si="7"/>
        <v>0</v>
      </c>
      <c r="M136" s="42"/>
      <c r="N136" s="42"/>
    </row>
    <row r="137" spans="1:14" s="71" customFormat="1" ht="31.5" x14ac:dyDescent="0.25">
      <c r="A137" s="73"/>
      <c r="B137" s="93" t="s">
        <v>165</v>
      </c>
      <c r="C137" s="70"/>
      <c r="D137" s="70"/>
      <c r="E137" s="96"/>
      <c r="F137" s="96"/>
      <c r="G137" s="59">
        <f t="shared" si="4"/>
        <v>0</v>
      </c>
      <c r="H137" s="96"/>
      <c r="I137" s="59">
        <f t="shared" si="5"/>
        <v>0</v>
      </c>
      <c r="J137" s="59">
        <f t="shared" si="6"/>
        <v>0</v>
      </c>
      <c r="K137" s="59">
        <f t="shared" si="7"/>
        <v>0</v>
      </c>
      <c r="M137" s="42"/>
      <c r="N137" s="42"/>
    </row>
    <row r="138" spans="1:14" s="85" customFormat="1" ht="15.75" x14ac:dyDescent="0.25">
      <c r="A138" s="73"/>
      <c r="B138" s="93" t="s">
        <v>166</v>
      </c>
      <c r="C138" s="70"/>
      <c r="D138" s="70"/>
      <c r="E138" s="96"/>
      <c r="F138" s="96"/>
      <c r="G138" s="59">
        <f t="shared" ref="G138:G148" si="8">SUM(E138+F138)*C138</f>
        <v>0</v>
      </c>
      <c r="H138" s="96"/>
      <c r="I138" s="59">
        <f t="shared" ref="I138:I149" si="9">H138*E138</f>
        <v>0</v>
      </c>
      <c r="J138" s="59">
        <f t="shared" ref="J138:J149" si="10">H138*F138</f>
        <v>0</v>
      </c>
      <c r="K138" s="59">
        <f t="shared" ref="K138:K149" si="11">J138+I138</f>
        <v>0</v>
      </c>
      <c r="M138" s="86"/>
      <c r="N138" s="86"/>
    </row>
    <row r="139" spans="1:14" s="71" customFormat="1" ht="47.25" x14ac:dyDescent="0.25">
      <c r="A139" s="72">
        <v>1</v>
      </c>
      <c r="B139" s="92" t="s">
        <v>167</v>
      </c>
      <c r="C139" s="70"/>
      <c r="D139" s="70"/>
      <c r="E139" s="96"/>
      <c r="F139" s="96"/>
      <c r="G139" s="59">
        <f t="shared" si="8"/>
        <v>0</v>
      </c>
      <c r="H139" s="96"/>
      <c r="I139" s="59">
        <f t="shared" si="9"/>
        <v>0</v>
      </c>
      <c r="J139" s="59">
        <f t="shared" si="10"/>
        <v>0</v>
      </c>
      <c r="K139" s="59">
        <f t="shared" si="11"/>
        <v>0</v>
      </c>
      <c r="M139" s="42"/>
      <c r="N139" s="42"/>
    </row>
    <row r="140" spans="1:14" s="71" customFormat="1" ht="15.75" x14ac:dyDescent="0.25">
      <c r="A140" s="72" t="s">
        <v>57</v>
      </c>
      <c r="B140" s="92" t="s">
        <v>168</v>
      </c>
      <c r="C140" s="70">
        <v>1</v>
      </c>
      <c r="D140" s="70" t="s">
        <v>26</v>
      </c>
      <c r="E140" s="59">
        <v>289000</v>
      </c>
      <c r="F140" s="59">
        <v>6800</v>
      </c>
      <c r="G140" s="59">
        <f t="shared" si="8"/>
        <v>295800</v>
      </c>
      <c r="H140" s="123">
        <v>1</v>
      </c>
      <c r="I140" s="59">
        <f t="shared" si="9"/>
        <v>289000</v>
      </c>
      <c r="J140" s="59">
        <f t="shared" si="10"/>
        <v>6800</v>
      </c>
      <c r="K140" s="59">
        <f t="shared" si="11"/>
        <v>295800</v>
      </c>
      <c r="M140" s="42"/>
      <c r="N140" s="42"/>
    </row>
    <row r="141" spans="1:14" s="85" customFormat="1" ht="15.75" x14ac:dyDescent="0.25">
      <c r="A141" s="73"/>
      <c r="B141" s="93" t="s">
        <v>169</v>
      </c>
      <c r="C141" s="70"/>
      <c r="D141" s="70"/>
      <c r="E141" s="96"/>
      <c r="F141" s="96"/>
      <c r="G141" s="59">
        <f t="shared" si="8"/>
        <v>0</v>
      </c>
      <c r="H141" s="96"/>
      <c r="I141" s="59">
        <f t="shared" si="9"/>
        <v>0</v>
      </c>
      <c r="J141" s="59">
        <f t="shared" si="10"/>
        <v>0</v>
      </c>
      <c r="K141" s="59">
        <f t="shared" si="11"/>
        <v>0</v>
      </c>
      <c r="M141" s="86"/>
      <c r="N141" s="86"/>
    </row>
    <row r="142" spans="1:14" s="71" customFormat="1" ht="47.25" x14ac:dyDescent="0.25">
      <c r="A142" s="72">
        <v>2</v>
      </c>
      <c r="B142" s="92" t="s">
        <v>170</v>
      </c>
      <c r="C142" s="70"/>
      <c r="D142" s="70"/>
      <c r="E142" s="96"/>
      <c r="F142" s="96"/>
      <c r="G142" s="59">
        <f t="shared" si="8"/>
        <v>0</v>
      </c>
      <c r="H142" s="96"/>
      <c r="I142" s="59">
        <f t="shared" si="9"/>
        <v>0</v>
      </c>
      <c r="J142" s="59">
        <f t="shared" si="10"/>
        <v>0</v>
      </c>
      <c r="K142" s="59">
        <f t="shared" si="11"/>
        <v>0</v>
      </c>
      <c r="M142" s="42"/>
      <c r="N142" s="42"/>
    </row>
    <row r="143" spans="1:14" s="71" customFormat="1" ht="15.75" x14ac:dyDescent="0.25">
      <c r="A143" s="72"/>
      <c r="B143" s="93" t="s">
        <v>171</v>
      </c>
      <c r="C143" s="70"/>
      <c r="D143" s="70"/>
      <c r="E143" s="96"/>
      <c r="F143" s="96"/>
      <c r="G143" s="59">
        <f t="shared" si="8"/>
        <v>0</v>
      </c>
      <c r="H143" s="96"/>
      <c r="I143" s="59">
        <f t="shared" si="9"/>
        <v>0</v>
      </c>
      <c r="J143" s="59">
        <f t="shared" si="10"/>
        <v>0</v>
      </c>
      <c r="K143" s="59">
        <f t="shared" si="11"/>
        <v>0</v>
      </c>
      <c r="M143" s="42"/>
      <c r="N143" s="42"/>
    </row>
    <row r="144" spans="1:14" s="71" customFormat="1" ht="15.75" x14ac:dyDescent="0.25">
      <c r="A144" s="72" t="s">
        <v>57</v>
      </c>
      <c r="B144" s="92" t="s">
        <v>172</v>
      </c>
      <c r="C144" s="70">
        <v>2</v>
      </c>
      <c r="D144" s="70" t="s">
        <v>28</v>
      </c>
      <c r="E144" s="59">
        <v>607750</v>
      </c>
      <c r="F144" s="59">
        <v>12750</v>
      </c>
      <c r="G144" s="59">
        <f t="shared" si="8"/>
        <v>1241000</v>
      </c>
      <c r="H144" s="59">
        <v>2</v>
      </c>
      <c r="I144" s="59">
        <f t="shared" si="9"/>
        <v>1215500</v>
      </c>
      <c r="J144" s="59">
        <f t="shared" si="10"/>
        <v>25500</v>
      </c>
      <c r="K144" s="59">
        <f t="shared" si="11"/>
        <v>1241000</v>
      </c>
      <c r="M144" s="42"/>
      <c r="N144" s="42"/>
    </row>
    <row r="145" spans="1:14" s="71" customFormat="1" ht="15.75" x14ac:dyDescent="0.25">
      <c r="A145" s="72"/>
      <c r="B145" s="93" t="s">
        <v>173</v>
      </c>
      <c r="C145" s="70"/>
      <c r="D145" s="70"/>
      <c r="E145" s="96"/>
      <c r="F145" s="96"/>
      <c r="G145" s="59">
        <f t="shared" si="8"/>
        <v>0</v>
      </c>
      <c r="H145" s="96"/>
      <c r="I145" s="59">
        <f t="shared" si="9"/>
        <v>0</v>
      </c>
      <c r="J145" s="59">
        <f t="shared" si="10"/>
        <v>0</v>
      </c>
      <c r="K145" s="59">
        <f t="shared" si="11"/>
        <v>0</v>
      </c>
      <c r="M145" s="42"/>
      <c r="N145" s="42"/>
    </row>
    <row r="146" spans="1:14" s="71" customFormat="1" ht="15.75" x14ac:dyDescent="0.25">
      <c r="A146" s="72" t="s">
        <v>58</v>
      </c>
      <c r="B146" s="93" t="s">
        <v>174</v>
      </c>
      <c r="C146" s="70">
        <v>4</v>
      </c>
      <c r="D146" s="70" t="s">
        <v>28</v>
      </c>
      <c r="E146" s="59">
        <v>297500</v>
      </c>
      <c r="F146" s="59">
        <v>4250</v>
      </c>
      <c r="G146" s="59">
        <f t="shared" si="8"/>
        <v>1207000</v>
      </c>
      <c r="H146" s="59">
        <v>4</v>
      </c>
      <c r="I146" s="59">
        <f t="shared" si="9"/>
        <v>1190000</v>
      </c>
      <c r="J146" s="59">
        <f t="shared" si="10"/>
        <v>17000</v>
      </c>
      <c r="K146" s="59">
        <f t="shared" si="11"/>
        <v>1207000</v>
      </c>
      <c r="M146" s="42"/>
      <c r="N146" s="42"/>
    </row>
    <row r="147" spans="1:14" s="71" customFormat="1" ht="15.75" x14ac:dyDescent="0.25">
      <c r="A147" s="73"/>
      <c r="B147" s="93" t="s">
        <v>175</v>
      </c>
      <c r="C147" s="70"/>
      <c r="D147" s="70"/>
      <c r="E147" s="96"/>
      <c r="F147" s="96"/>
      <c r="G147" s="59">
        <f t="shared" si="8"/>
        <v>0</v>
      </c>
      <c r="H147" s="96"/>
      <c r="I147" s="59">
        <f t="shared" si="9"/>
        <v>0</v>
      </c>
      <c r="J147" s="59">
        <f t="shared" si="10"/>
        <v>0</v>
      </c>
      <c r="K147" s="59">
        <f t="shared" si="11"/>
        <v>0</v>
      </c>
      <c r="M147" s="42"/>
      <c r="N147" s="42"/>
    </row>
    <row r="148" spans="1:14" s="71" customFormat="1" ht="47.25" x14ac:dyDescent="0.25">
      <c r="A148" s="72" t="s">
        <v>59</v>
      </c>
      <c r="B148" s="92" t="s">
        <v>176</v>
      </c>
      <c r="C148" s="70">
        <v>1</v>
      </c>
      <c r="D148" s="70" t="s">
        <v>26</v>
      </c>
      <c r="E148" s="59">
        <v>1020000</v>
      </c>
      <c r="F148" s="59">
        <v>127500</v>
      </c>
      <c r="G148" s="59">
        <f t="shared" si="8"/>
        <v>1147500</v>
      </c>
      <c r="H148" s="59">
        <v>1</v>
      </c>
      <c r="I148" s="59">
        <f t="shared" si="9"/>
        <v>1020000</v>
      </c>
      <c r="J148" s="59">
        <f t="shared" si="10"/>
        <v>127500</v>
      </c>
      <c r="K148" s="59">
        <f t="shared" si="11"/>
        <v>1147500</v>
      </c>
      <c r="M148" s="42"/>
      <c r="N148" s="42"/>
    </row>
    <row r="149" spans="1:14" s="71" customFormat="1" ht="31.5" x14ac:dyDescent="0.25">
      <c r="A149" s="72"/>
      <c r="B149" s="87" t="s">
        <v>212</v>
      </c>
      <c r="C149" s="70"/>
      <c r="D149" s="70"/>
      <c r="E149" s="96"/>
      <c r="F149" s="96"/>
      <c r="G149" s="96"/>
      <c r="H149" s="96"/>
      <c r="I149" s="59">
        <f t="shared" si="9"/>
        <v>0</v>
      </c>
      <c r="J149" s="59">
        <f t="shared" si="10"/>
        <v>0</v>
      </c>
      <c r="K149" s="59">
        <f t="shared" si="11"/>
        <v>0</v>
      </c>
      <c r="M149" s="42"/>
      <c r="N149" s="42"/>
    </row>
    <row r="150" spans="1:14" s="71" customFormat="1" ht="31.5" x14ac:dyDescent="0.25">
      <c r="A150" s="72"/>
      <c r="B150" s="93" t="s">
        <v>177</v>
      </c>
      <c r="C150" s="70"/>
      <c r="D150" s="70"/>
      <c r="E150" s="96"/>
      <c r="F150" s="96"/>
      <c r="G150" s="96"/>
      <c r="H150" s="96"/>
      <c r="I150" s="96"/>
      <c r="J150" s="96"/>
      <c r="K150" s="96"/>
      <c r="M150" s="42"/>
      <c r="N150" s="42"/>
    </row>
    <row r="151" spans="1:14" s="71" customFormat="1" ht="15.75" x14ac:dyDescent="0.25">
      <c r="A151" s="72"/>
      <c r="B151" s="93" t="s">
        <v>178</v>
      </c>
      <c r="C151" s="149" t="s">
        <v>197</v>
      </c>
      <c r="D151" s="150"/>
      <c r="E151" s="150"/>
      <c r="F151" s="150"/>
      <c r="G151" s="150"/>
      <c r="H151" s="150"/>
      <c r="I151" s="150"/>
      <c r="J151" s="150"/>
      <c r="K151" s="151"/>
      <c r="M151" s="42"/>
      <c r="N151" s="42"/>
    </row>
    <row r="152" spans="1:14" s="71" customFormat="1" ht="110.25" x14ac:dyDescent="0.25">
      <c r="A152" s="72">
        <v>1</v>
      </c>
      <c r="B152" s="58" t="s">
        <v>179</v>
      </c>
      <c r="C152" s="70">
        <v>1</v>
      </c>
      <c r="D152" s="70" t="s">
        <v>0</v>
      </c>
      <c r="E152" s="59"/>
      <c r="F152" s="59"/>
      <c r="G152" s="59">
        <f t="shared" ref="G152:G161" si="12">SUM(E152+F152)*C152</f>
        <v>0</v>
      </c>
      <c r="H152" s="59"/>
      <c r="I152" s="59">
        <f t="shared" ref="I152:I161" si="13">H152*E152</f>
        <v>0</v>
      </c>
      <c r="J152" s="59">
        <f t="shared" ref="J152:J161" si="14">H152*F152</f>
        <v>0</v>
      </c>
      <c r="K152" s="59">
        <f t="shared" ref="K152:K161" si="15">J152+I152</f>
        <v>0</v>
      </c>
      <c r="M152" s="42"/>
      <c r="N152" s="42"/>
    </row>
    <row r="153" spans="1:14" s="71" customFormat="1" ht="126" x14ac:dyDescent="0.25">
      <c r="A153" s="72">
        <v>2</v>
      </c>
      <c r="B153" s="58" t="s">
        <v>180</v>
      </c>
      <c r="C153" s="70">
        <v>1</v>
      </c>
      <c r="D153" s="70" t="s">
        <v>0</v>
      </c>
      <c r="E153" s="59"/>
      <c r="F153" s="59"/>
      <c r="G153" s="59">
        <f t="shared" si="12"/>
        <v>0</v>
      </c>
      <c r="H153" s="59"/>
      <c r="I153" s="59">
        <f t="shared" si="13"/>
        <v>0</v>
      </c>
      <c r="J153" s="59">
        <f t="shared" si="14"/>
        <v>0</v>
      </c>
      <c r="K153" s="59">
        <f t="shared" si="15"/>
        <v>0</v>
      </c>
      <c r="M153" s="42"/>
      <c r="N153" s="42"/>
    </row>
    <row r="154" spans="1:14" s="71" customFormat="1" ht="141.75" x14ac:dyDescent="0.25">
      <c r="A154" s="72">
        <v>3</v>
      </c>
      <c r="B154" s="58" t="s">
        <v>181</v>
      </c>
      <c r="C154" s="70">
        <v>1</v>
      </c>
      <c r="D154" s="70" t="s">
        <v>0</v>
      </c>
      <c r="E154" s="59"/>
      <c r="F154" s="59"/>
      <c r="G154" s="59">
        <f t="shared" si="12"/>
        <v>0</v>
      </c>
      <c r="H154" s="59"/>
      <c r="I154" s="59">
        <f t="shared" si="13"/>
        <v>0</v>
      </c>
      <c r="J154" s="59">
        <f t="shared" si="14"/>
        <v>0</v>
      </c>
      <c r="K154" s="59">
        <f t="shared" si="15"/>
        <v>0</v>
      </c>
      <c r="M154" s="42"/>
      <c r="N154" s="42"/>
    </row>
    <row r="155" spans="1:14" s="71" customFormat="1" ht="126" x14ac:dyDescent="0.25">
      <c r="A155" s="72">
        <v>4</v>
      </c>
      <c r="B155" s="58" t="s">
        <v>182</v>
      </c>
      <c r="C155" s="70">
        <v>1</v>
      </c>
      <c r="D155" s="70" t="s">
        <v>0</v>
      </c>
      <c r="E155" s="59"/>
      <c r="F155" s="59"/>
      <c r="G155" s="59">
        <f t="shared" si="12"/>
        <v>0</v>
      </c>
      <c r="H155" s="59"/>
      <c r="I155" s="59">
        <f t="shared" si="13"/>
        <v>0</v>
      </c>
      <c r="J155" s="59">
        <f t="shared" si="14"/>
        <v>0</v>
      </c>
      <c r="K155" s="59">
        <f t="shared" si="15"/>
        <v>0</v>
      </c>
      <c r="M155" s="42"/>
      <c r="N155" s="42"/>
    </row>
    <row r="156" spans="1:14" s="71" customFormat="1" ht="94.5" x14ac:dyDescent="0.25">
      <c r="A156" s="72">
        <v>5</v>
      </c>
      <c r="B156" s="58" t="s">
        <v>183</v>
      </c>
      <c r="C156" s="70">
        <v>1</v>
      </c>
      <c r="D156" s="70" t="s">
        <v>0</v>
      </c>
      <c r="E156" s="59"/>
      <c r="F156" s="59"/>
      <c r="G156" s="59">
        <f t="shared" si="12"/>
        <v>0</v>
      </c>
      <c r="H156" s="59"/>
      <c r="I156" s="59">
        <f t="shared" si="13"/>
        <v>0</v>
      </c>
      <c r="J156" s="59">
        <f t="shared" si="14"/>
        <v>0</v>
      </c>
      <c r="K156" s="59">
        <f t="shared" si="15"/>
        <v>0</v>
      </c>
      <c r="M156" s="42"/>
      <c r="N156" s="42"/>
    </row>
    <row r="157" spans="1:14" s="71" customFormat="1" ht="15.75" x14ac:dyDescent="0.25">
      <c r="A157" s="72"/>
      <c r="B157" s="97" t="s">
        <v>184</v>
      </c>
      <c r="C157" s="70"/>
      <c r="D157" s="70"/>
      <c r="E157" s="96"/>
      <c r="F157" s="96"/>
      <c r="G157" s="59">
        <f t="shared" si="12"/>
        <v>0</v>
      </c>
      <c r="H157" s="96"/>
      <c r="I157" s="59">
        <f t="shared" si="13"/>
        <v>0</v>
      </c>
      <c r="J157" s="59">
        <f t="shared" si="14"/>
        <v>0</v>
      </c>
      <c r="K157" s="59">
        <f t="shared" si="15"/>
        <v>0</v>
      </c>
      <c r="M157" s="42"/>
      <c r="N157" s="42"/>
    </row>
    <row r="158" spans="1:14" s="71" customFormat="1" ht="110.25" x14ac:dyDescent="0.25">
      <c r="A158" s="72">
        <v>6</v>
      </c>
      <c r="B158" s="58" t="s">
        <v>185</v>
      </c>
      <c r="C158" s="70">
        <v>1</v>
      </c>
      <c r="D158" s="70" t="s">
        <v>0</v>
      </c>
      <c r="E158" s="59"/>
      <c r="F158" s="59"/>
      <c r="G158" s="59">
        <f t="shared" si="12"/>
        <v>0</v>
      </c>
      <c r="H158" s="59"/>
      <c r="I158" s="59">
        <f t="shared" si="13"/>
        <v>0</v>
      </c>
      <c r="J158" s="59">
        <f t="shared" si="14"/>
        <v>0</v>
      </c>
      <c r="K158" s="59">
        <f t="shared" si="15"/>
        <v>0</v>
      </c>
      <c r="M158" s="42"/>
      <c r="N158" s="42"/>
    </row>
    <row r="159" spans="1:14" s="71" customFormat="1" ht="110.25" x14ac:dyDescent="0.25">
      <c r="A159" s="72">
        <v>7</v>
      </c>
      <c r="B159" s="58" t="s">
        <v>186</v>
      </c>
      <c r="C159" s="70">
        <v>1</v>
      </c>
      <c r="D159" s="70" t="s">
        <v>0</v>
      </c>
      <c r="E159" s="59"/>
      <c r="F159" s="59"/>
      <c r="G159" s="59">
        <f t="shared" si="12"/>
        <v>0</v>
      </c>
      <c r="H159" s="59"/>
      <c r="I159" s="59">
        <f t="shared" si="13"/>
        <v>0</v>
      </c>
      <c r="J159" s="59">
        <f t="shared" si="14"/>
        <v>0</v>
      </c>
      <c r="K159" s="59">
        <f t="shared" si="15"/>
        <v>0</v>
      </c>
      <c r="M159" s="42"/>
      <c r="N159" s="42"/>
    </row>
    <row r="160" spans="1:14" s="71" customFormat="1" ht="110.25" x14ac:dyDescent="0.25">
      <c r="A160" s="72">
        <v>8</v>
      </c>
      <c r="B160" s="58" t="s">
        <v>187</v>
      </c>
      <c r="C160" s="70">
        <v>1</v>
      </c>
      <c r="D160" s="70" t="s">
        <v>0</v>
      </c>
      <c r="E160" s="59"/>
      <c r="F160" s="59"/>
      <c r="G160" s="59">
        <f t="shared" si="12"/>
        <v>0</v>
      </c>
      <c r="H160" s="59"/>
      <c r="I160" s="59">
        <f t="shared" si="13"/>
        <v>0</v>
      </c>
      <c r="J160" s="59">
        <f t="shared" si="14"/>
        <v>0</v>
      </c>
      <c r="K160" s="59">
        <f t="shared" si="15"/>
        <v>0</v>
      </c>
      <c r="M160" s="42"/>
      <c r="N160" s="42"/>
    </row>
    <row r="161" spans="1:14" s="71" customFormat="1" ht="94.5" x14ac:dyDescent="0.25">
      <c r="A161" s="72">
        <v>9</v>
      </c>
      <c r="B161" s="58" t="s">
        <v>188</v>
      </c>
      <c r="C161" s="70">
        <v>1</v>
      </c>
      <c r="D161" s="70" t="s">
        <v>0</v>
      </c>
      <c r="E161" s="59"/>
      <c r="F161" s="59"/>
      <c r="G161" s="59">
        <f t="shared" si="12"/>
        <v>0</v>
      </c>
      <c r="H161" s="59"/>
      <c r="I161" s="59">
        <f t="shared" si="13"/>
        <v>0</v>
      </c>
      <c r="J161" s="59">
        <f t="shared" si="14"/>
        <v>0</v>
      </c>
      <c r="K161" s="59">
        <f t="shared" si="15"/>
        <v>0</v>
      </c>
      <c r="M161" s="42"/>
      <c r="N161" s="42"/>
    </row>
    <row r="162" spans="1:14" s="71" customFormat="1" ht="15.75" x14ac:dyDescent="0.25">
      <c r="A162" s="57"/>
      <c r="B162" s="65" t="s">
        <v>63</v>
      </c>
      <c r="C162" s="90"/>
      <c r="D162" s="90"/>
      <c r="E162" s="98"/>
      <c r="F162" s="99"/>
      <c r="G162" s="100">
        <f>SUM(G8:G161)</f>
        <v>11923766</v>
      </c>
      <c r="H162" s="99"/>
      <c r="I162" s="100">
        <f>SUM(I8:I161)</f>
        <v>9660534.3759999983</v>
      </c>
      <c r="J162" s="100">
        <f>SUM(J8:J161)</f>
        <v>1660595.2325000002</v>
      </c>
      <c r="K162" s="100">
        <f>SUM(K8:K161)</f>
        <v>11321129.6085</v>
      </c>
      <c r="M162" s="42"/>
      <c r="N162" s="42"/>
    </row>
    <row r="163" spans="1:14" s="71" customFormat="1" ht="15.75" x14ac:dyDescent="0.25">
      <c r="A163" s="101"/>
      <c r="B163" s="102"/>
      <c r="D163" s="103"/>
      <c r="G163" s="104"/>
      <c r="M163" s="42"/>
      <c r="N163" s="42"/>
    </row>
    <row r="164" spans="1:14" s="50" customFormat="1" x14ac:dyDescent="0.3">
      <c r="A164" s="51"/>
      <c r="B164" s="52"/>
      <c r="D164" s="53"/>
      <c r="G164" s="54"/>
      <c r="M164" s="49"/>
      <c r="N164" s="49"/>
    </row>
    <row r="165" spans="1:14" s="50" customFormat="1" x14ac:dyDescent="0.3">
      <c r="A165" s="51"/>
      <c r="B165" s="52"/>
      <c r="D165" s="53"/>
      <c r="G165" s="54"/>
      <c r="M165" s="49"/>
      <c r="N165" s="49"/>
    </row>
    <row r="166" spans="1:14" s="50" customFormat="1" x14ac:dyDescent="0.3">
      <c r="A166" s="51"/>
      <c r="B166" s="52"/>
      <c r="D166" s="53"/>
      <c r="M166" s="49"/>
      <c r="N166" s="49"/>
    </row>
    <row r="167" spans="1:14" s="50" customFormat="1" x14ac:dyDescent="0.3">
      <c r="A167" s="51"/>
      <c r="B167" s="52"/>
      <c r="D167" s="53"/>
      <c r="M167" s="49"/>
      <c r="N167" s="49"/>
    </row>
    <row r="168" spans="1:14" s="30" customFormat="1" ht="16.5" x14ac:dyDescent="0.25">
      <c r="A168" s="32"/>
      <c r="B168" s="33"/>
      <c r="D168" s="34"/>
      <c r="M168" s="31"/>
      <c r="N168" s="31"/>
    </row>
    <row r="169" spans="1:14" s="30" customFormat="1" ht="16.5" x14ac:dyDescent="0.25">
      <c r="A169" s="32"/>
      <c r="B169" s="33"/>
      <c r="D169" s="34"/>
      <c r="M169" s="31"/>
      <c r="N169" s="31"/>
    </row>
    <row r="170" spans="1:14" s="30" customFormat="1" ht="16.5" x14ac:dyDescent="0.25">
      <c r="A170" s="32"/>
      <c r="B170" s="33"/>
      <c r="D170" s="34"/>
      <c r="M170" s="31"/>
      <c r="N170" s="31"/>
    </row>
    <row r="171" spans="1:14" s="30" customFormat="1" ht="16.5" x14ac:dyDescent="0.25">
      <c r="A171" s="32"/>
      <c r="B171" s="33"/>
      <c r="D171" s="34"/>
      <c r="M171" s="31"/>
      <c r="N171" s="31"/>
    </row>
    <row r="172" spans="1:14" s="30" customFormat="1" ht="16.5" x14ac:dyDescent="0.25">
      <c r="A172" s="32"/>
      <c r="B172" s="33"/>
      <c r="D172" s="34"/>
      <c r="M172" s="31"/>
      <c r="N172" s="31"/>
    </row>
    <row r="173" spans="1:14" s="30" customFormat="1" ht="16.5" x14ac:dyDescent="0.25">
      <c r="A173" s="32"/>
      <c r="B173" s="33"/>
      <c r="D173" s="34"/>
      <c r="M173" s="31"/>
      <c r="N173" s="31"/>
    </row>
    <row r="174" spans="1:14" s="30" customFormat="1" ht="16.5" x14ac:dyDescent="0.25">
      <c r="A174" s="32"/>
      <c r="B174" s="33"/>
      <c r="D174" s="34"/>
      <c r="M174" s="31"/>
      <c r="N174" s="31"/>
    </row>
    <row r="175" spans="1:14" s="30" customFormat="1" ht="16.5" x14ac:dyDescent="0.25">
      <c r="A175" s="32"/>
      <c r="B175" s="33"/>
      <c r="D175" s="34"/>
      <c r="M175" s="31"/>
      <c r="N175" s="31"/>
    </row>
    <row r="176" spans="1:14" s="30" customFormat="1" ht="16.5" x14ac:dyDescent="0.25">
      <c r="A176" s="32"/>
      <c r="B176" s="33"/>
      <c r="D176" s="34"/>
      <c r="M176" s="31"/>
      <c r="N176" s="31"/>
    </row>
    <row r="177" spans="1:14" s="30" customFormat="1" ht="16.5" x14ac:dyDescent="0.25">
      <c r="A177" s="32"/>
      <c r="B177" s="33"/>
      <c r="D177" s="34"/>
      <c r="M177" s="31"/>
      <c r="N177" s="31"/>
    </row>
    <row r="178" spans="1:14" s="30" customFormat="1" ht="16.5" x14ac:dyDescent="0.25">
      <c r="A178" s="32"/>
      <c r="B178" s="33"/>
      <c r="D178" s="34"/>
      <c r="M178" s="31"/>
      <c r="N178" s="31"/>
    </row>
    <row r="179" spans="1:14" s="30" customFormat="1" ht="16.5" x14ac:dyDescent="0.25">
      <c r="A179" s="32"/>
      <c r="B179" s="33"/>
      <c r="D179" s="34"/>
      <c r="M179" s="31"/>
      <c r="N179" s="31"/>
    </row>
    <row r="180" spans="1:14" s="30" customFormat="1" ht="16.5" x14ac:dyDescent="0.25">
      <c r="A180" s="32"/>
      <c r="B180" s="33"/>
      <c r="D180" s="34"/>
      <c r="M180" s="31"/>
      <c r="N180" s="31"/>
    </row>
    <row r="181" spans="1:14" s="30" customFormat="1" ht="16.5" x14ac:dyDescent="0.25">
      <c r="A181" s="32"/>
      <c r="B181" s="33"/>
      <c r="D181" s="34"/>
      <c r="M181" s="31"/>
      <c r="N181" s="31"/>
    </row>
    <row r="182" spans="1:14" s="30" customFormat="1" ht="16.5" x14ac:dyDescent="0.25">
      <c r="A182" s="32"/>
      <c r="B182" s="33"/>
      <c r="D182" s="34"/>
      <c r="M182" s="31"/>
      <c r="N182" s="31"/>
    </row>
    <row r="183" spans="1:14" s="30" customFormat="1" ht="16.5" x14ac:dyDescent="0.25">
      <c r="A183" s="32"/>
      <c r="B183" s="33"/>
      <c r="D183" s="34"/>
      <c r="M183" s="31"/>
      <c r="N183" s="31"/>
    </row>
    <row r="184" spans="1:14" s="30" customFormat="1" ht="16.5" x14ac:dyDescent="0.25">
      <c r="A184" s="32"/>
      <c r="B184" s="33"/>
      <c r="D184" s="34"/>
      <c r="M184" s="31"/>
      <c r="N184" s="31"/>
    </row>
    <row r="185" spans="1:14" s="30" customFormat="1" ht="16.5" x14ac:dyDescent="0.25">
      <c r="A185" s="32"/>
      <c r="B185" s="33"/>
      <c r="D185" s="34"/>
      <c r="M185" s="31"/>
      <c r="N185" s="31"/>
    </row>
  </sheetData>
  <mergeCells count="17">
    <mergeCell ref="A1:K1"/>
    <mergeCell ref="A2:K2"/>
    <mergeCell ref="G6:G7"/>
    <mergeCell ref="A5:G5"/>
    <mergeCell ref="H5:K5"/>
    <mergeCell ref="I6:I7"/>
    <mergeCell ref="J6:J7"/>
    <mergeCell ref="H6:H7"/>
    <mergeCell ref="C151:K151"/>
    <mergeCell ref="A3:C3"/>
    <mergeCell ref="K6:K7"/>
    <mergeCell ref="A6:A7"/>
    <mergeCell ref="B6:B7"/>
    <mergeCell ref="C6:C7"/>
    <mergeCell ref="D6:D7"/>
    <mergeCell ref="E6:E7"/>
    <mergeCell ref="F6:F7"/>
  </mergeCells>
  <printOptions horizontalCentered="1"/>
  <pageMargins left="0" right="0" top="0.55118110236220474" bottom="0.55118110236220474" header="0.31496062992125984" footer="0.31496062992125984"/>
  <pageSetup paperSize="9" scale="83" orientation="landscape" r:id="rId1"/>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K185"/>
  <sheetViews>
    <sheetView view="pageBreakPreview" zoomScale="60" zoomScaleNormal="100" workbookViewId="0">
      <selection activeCell="F25" sqref="F25"/>
    </sheetView>
  </sheetViews>
  <sheetFormatPr defaultRowHeight="16.5" x14ac:dyDescent="0.3"/>
  <cols>
    <col min="1" max="1" width="6.7109375" style="2" customWidth="1"/>
    <col min="2" max="2" width="75.28515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 style="1" customWidth="1"/>
    <col min="9" max="9" width="11.28515625" style="1" customWidth="1"/>
    <col min="10" max="10" width="12.85546875" style="1" customWidth="1"/>
    <col min="11" max="11" width="14.7109375" style="1" customWidth="1"/>
    <col min="12" max="16384" width="9.140625" style="1"/>
  </cols>
  <sheetData>
    <row r="1" spans="1:11" ht="20.25" x14ac:dyDescent="0.3">
      <c r="A1" s="156" t="s">
        <v>65</v>
      </c>
      <c r="B1" s="156"/>
      <c r="C1" s="156"/>
      <c r="D1" s="156"/>
      <c r="E1" s="156"/>
      <c r="F1" s="156"/>
      <c r="G1" s="156"/>
      <c r="H1" s="156"/>
      <c r="I1" s="156"/>
      <c r="J1" s="156"/>
      <c r="K1" s="156"/>
    </row>
    <row r="2" spans="1:11" ht="20.25" x14ac:dyDescent="0.3">
      <c r="A2" s="156" t="s">
        <v>66</v>
      </c>
      <c r="B2" s="156"/>
      <c r="C2" s="156"/>
      <c r="D2" s="156"/>
      <c r="E2" s="156"/>
      <c r="F2" s="156"/>
      <c r="G2" s="156"/>
      <c r="H2" s="156"/>
      <c r="I2" s="156"/>
      <c r="J2" s="156"/>
      <c r="K2" s="156"/>
    </row>
    <row r="3" spans="1:11" ht="20.25" x14ac:dyDescent="0.3">
      <c r="A3" s="152"/>
      <c r="B3" s="152"/>
      <c r="C3" s="152"/>
      <c r="D3" s="35"/>
      <c r="E3" s="36"/>
      <c r="F3" s="36"/>
      <c r="G3" s="36"/>
      <c r="H3" s="36"/>
      <c r="I3" s="36"/>
      <c r="J3" s="36"/>
      <c r="K3" s="37"/>
    </row>
    <row r="4" spans="1:11" ht="9" customHeight="1" x14ac:dyDescent="0.3">
      <c r="A4" s="38"/>
      <c r="B4" s="39"/>
      <c r="C4" s="40"/>
      <c r="D4" s="41"/>
      <c r="E4" s="40"/>
      <c r="F4" s="40"/>
      <c r="G4" s="40"/>
      <c r="H4" s="40"/>
      <c r="I4" s="40"/>
      <c r="J4" s="40"/>
      <c r="K4" s="40"/>
    </row>
    <row r="5" spans="1:11" customFormat="1" ht="26.25" customHeight="1" x14ac:dyDescent="0.25">
      <c r="A5" s="160" t="s">
        <v>64</v>
      </c>
      <c r="B5" s="161"/>
      <c r="C5" s="161"/>
      <c r="D5" s="161"/>
      <c r="E5" s="161"/>
      <c r="F5" s="161"/>
      <c r="G5" s="162"/>
      <c r="H5" s="157" t="s">
        <v>228</v>
      </c>
      <c r="I5" s="158"/>
      <c r="J5" s="158"/>
      <c r="K5" s="159"/>
    </row>
    <row r="6" spans="1:11" s="43" customFormat="1" ht="28.5" customHeight="1" x14ac:dyDescent="0.25">
      <c r="A6" s="154" t="s">
        <v>46</v>
      </c>
      <c r="B6" s="154" t="s">
        <v>47</v>
      </c>
      <c r="C6" s="154" t="s">
        <v>48</v>
      </c>
      <c r="D6" s="154" t="s">
        <v>49</v>
      </c>
      <c r="E6" s="154" t="s">
        <v>199</v>
      </c>
      <c r="F6" s="154" t="s">
        <v>198</v>
      </c>
      <c r="G6" s="153" t="s">
        <v>24</v>
      </c>
      <c r="H6" s="153" t="s">
        <v>229</v>
      </c>
      <c r="I6" s="153" t="s">
        <v>230</v>
      </c>
      <c r="J6" s="153" t="s">
        <v>231</v>
      </c>
      <c r="K6" s="153" t="s">
        <v>24</v>
      </c>
    </row>
    <row r="7" spans="1:11" s="43" customFormat="1" ht="28.5" customHeight="1" x14ac:dyDescent="0.25">
      <c r="A7" s="155"/>
      <c r="B7" s="155"/>
      <c r="C7" s="155"/>
      <c r="D7" s="155"/>
      <c r="E7" s="155"/>
      <c r="F7" s="155"/>
      <c r="G7" s="153"/>
      <c r="H7" s="153"/>
      <c r="I7" s="153"/>
      <c r="J7" s="153"/>
      <c r="K7" s="153"/>
    </row>
    <row r="8" spans="1:11" s="48" customFormat="1" ht="34.5" x14ac:dyDescent="0.25">
      <c r="A8" s="45"/>
      <c r="B8" s="46" t="s">
        <v>50</v>
      </c>
      <c r="C8" s="55"/>
      <c r="D8" s="55"/>
      <c r="E8" s="56"/>
      <c r="F8" s="56"/>
      <c r="G8" s="56"/>
      <c r="H8" s="56"/>
      <c r="I8" s="56"/>
      <c r="J8" s="56"/>
      <c r="K8" s="56"/>
    </row>
    <row r="9" spans="1:11" s="60" customFormat="1" ht="31.5" x14ac:dyDescent="0.25">
      <c r="A9" s="57">
        <v>1</v>
      </c>
      <c r="B9" s="58" t="s">
        <v>213</v>
      </c>
      <c r="C9" s="57">
        <v>1</v>
      </c>
      <c r="D9" s="57" t="s">
        <v>0</v>
      </c>
      <c r="E9" s="59">
        <v>8500</v>
      </c>
      <c r="F9" s="59">
        <v>12750</v>
      </c>
      <c r="G9" s="59">
        <f>SUM(E9+F9)*C9</f>
        <v>21250</v>
      </c>
      <c r="H9" s="59">
        <v>1</v>
      </c>
      <c r="I9" s="59">
        <f>H9*E9</f>
        <v>8500</v>
      </c>
      <c r="J9" s="59">
        <f>H9*F9</f>
        <v>12750</v>
      </c>
      <c r="K9" s="59">
        <f>J9+I9</f>
        <v>21250</v>
      </c>
    </row>
    <row r="10" spans="1:11" s="60" customFormat="1" ht="31.5" x14ac:dyDescent="0.25">
      <c r="A10" s="57">
        <v>2</v>
      </c>
      <c r="B10" s="58" t="s">
        <v>214</v>
      </c>
      <c r="C10" s="57">
        <v>1</v>
      </c>
      <c r="D10" s="57" t="s">
        <v>0</v>
      </c>
      <c r="E10" s="59">
        <v>8500</v>
      </c>
      <c r="F10" s="59">
        <v>8500</v>
      </c>
      <c r="G10" s="59">
        <f t="shared" ref="G10:G73" si="0">SUM(E10+F10)*C10</f>
        <v>17000</v>
      </c>
      <c r="H10" s="59"/>
      <c r="I10" s="59">
        <f t="shared" ref="I10:I73" si="1">H10*E10</f>
        <v>0</v>
      </c>
      <c r="J10" s="59">
        <f t="shared" ref="J10:J73" si="2">H10*F10</f>
        <v>0</v>
      </c>
      <c r="K10" s="59">
        <f t="shared" ref="K10:K73" si="3">J10+I10</f>
        <v>0</v>
      </c>
    </row>
    <row r="11" spans="1:11" s="60" customFormat="1" ht="94.5" x14ac:dyDescent="0.25">
      <c r="A11" s="57"/>
      <c r="B11" s="58" t="s">
        <v>215</v>
      </c>
      <c r="C11" s="108"/>
      <c r="D11" s="109"/>
      <c r="E11" s="98"/>
      <c r="F11" s="98"/>
      <c r="G11" s="59">
        <f t="shared" si="0"/>
        <v>0</v>
      </c>
      <c r="H11" s="98"/>
      <c r="I11" s="59">
        <f t="shared" si="1"/>
        <v>0</v>
      </c>
      <c r="J11" s="59">
        <f t="shared" si="2"/>
        <v>0</v>
      </c>
      <c r="K11" s="59">
        <f t="shared" si="3"/>
        <v>0</v>
      </c>
    </row>
    <row r="12" spans="1:11" s="71" customFormat="1" ht="15.75" x14ac:dyDescent="0.25">
      <c r="A12" s="110"/>
      <c r="B12" s="111"/>
      <c r="C12" s="108"/>
      <c r="D12" s="109"/>
      <c r="E12" s="98"/>
      <c r="F12" s="98"/>
      <c r="G12" s="59">
        <f t="shared" si="0"/>
        <v>0</v>
      </c>
      <c r="H12" s="98"/>
      <c r="I12" s="59">
        <f t="shared" si="1"/>
        <v>0</v>
      </c>
      <c r="J12" s="59">
        <f t="shared" si="2"/>
        <v>0</v>
      </c>
      <c r="K12" s="59">
        <f t="shared" si="3"/>
        <v>0</v>
      </c>
    </row>
    <row r="13" spans="1:11" s="71" customFormat="1" ht="31.5" x14ac:dyDescent="0.25">
      <c r="A13" s="57"/>
      <c r="B13" s="65" t="s">
        <v>201</v>
      </c>
      <c r="C13" s="108"/>
      <c r="D13" s="109"/>
      <c r="E13" s="98"/>
      <c r="F13" s="98"/>
      <c r="G13" s="59">
        <f t="shared" si="0"/>
        <v>0</v>
      </c>
      <c r="H13" s="98"/>
      <c r="I13" s="59">
        <f t="shared" si="1"/>
        <v>0</v>
      </c>
      <c r="J13" s="59">
        <f t="shared" si="2"/>
        <v>0</v>
      </c>
      <c r="K13" s="59">
        <f t="shared" si="3"/>
        <v>0</v>
      </c>
    </row>
    <row r="14" spans="1:11" s="60" customFormat="1" ht="31.5" x14ac:dyDescent="0.25">
      <c r="A14" s="67"/>
      <c r="B14" s="87" t="s">
        <v>51</v>
      </c>
      <c r="C14" s="112"/>
      <c r="D14" s="112"/>
      <c r="E14" s="106"/>
      <c r="F14" s="106"/>
      <c r="G14" s="59">
        <f t="shared" si="0"/>
        <v>0</v>
      </c>
      <c r="H14" s="106"/>
      <c r="I14" s="59">
        <f t="shared" si="1"/>
        <v>0</v>
      </c>
      <c r="J14" s="59">
        <f t="shared" si="2"/>
        <v>0</v>
      </c>
      <c r="K14" s="59">
        <f t="shared" si="3"/>
        <v>0</v>
      </c>
    </row>
    <row r="15" spans="1:11" s="60" customFormat="1" ht="15.75" x14ac:dyDescent="0.25">
      <c r="A15" s="57">
        <v>1</v>
      </c>
      <c r="B15" s="58" t="s">
        <v>37</v>
      </c>
      <c r="C15" s="57">
        <v>1</v>
      </c>
      <c r="D15" s="57" t="s">
        <v>0</v>
      </c>
      <c r="E15" s="59">
        <v>0</v>
      </c>
      <c r="F15" s="59">
        <v>255000</v>
      </c>
      <c r="G15" s="59">
        <f t="shared" si="0"/>
        <v>255000</v>
      </c>
      <c r="H15" s="59"/>
      <c r="I15" s="59">
        <f t="shared" si="1"/>
        <v>0</v>
      </c>
      <c r="J15" s="59">
        <f t="shared" si="2"/>
        <v>0</v>
      </c>
      <c r="K15" s="59">
        <f t="shared" si="3"/>
        <v>0</v>
      </c>
    </row>
    <row r="16" spans="1:11" s="60" customFormat="1" ht="15.75" x14ac:dyDescent="0.25">
      <c r="A16" s="57"/>
      <c r="B16" s="64"/>
      <c r="C16" s="61"/>
      <c r="D16" s="57"/>
      <c r="E16" s="98"/>
      <c r="F16" s="98"/>
      <c r="G16" s="59">
        <f t="shared" si="0"/>
        <v>0</v>
      </c>
      <c r="H16" s="98"/>
      <c r="I16" s="59">
        <f t="shared" si="1"/>
        <v>0</v>
      </c>
      <c r="J16" s="59">
        <f t="shared" si="2"/>
        <v>0</v>
      </c>
      <c r="K16" s="59">
        <f t="shared" si="3"/>
        <v>0</v>
      </c>
    </row>
    <row r="17" spans="1:11" s="60" customFormat="1" ht="31.5" x14ac:dyDescent="0.25">
      <c r="A17" s="57"/>
      <c r="B17" s="65" t="s">
        <v>203</v>
      </c>
      <c r="C17" s="61"/>
      <c r="D17" s="57"/>
      <c r="E17" s="98"/>
      <c r="F17" s="98"/>
      <c r="G17" s="59">
        <f t="shared" si="0"/>
        <v>0</v>
      </c>
      <c r="H17" s="98"/>
      <c r="I17" s="59">
        <f t="shared" si="1"/>
        <v>0</v>
      </c>
      <c r="J17" s="59">
        <f t="shared" si="2"/>
        <v>0</v>
      </c>
      <c r="K17" s="59">
        <f t="shared" si="3"/>
        <v>0</v>
      </c>
    </row>
    <row r="18" spans="1:11" s="71" customFormat="1" ht="15.75" x14ac:dyDescent="0.25">
      <c r="A18" s="67"/>
      <c r="B18" s="66" t="s">
        <v>222</v>
      </c>
      <c r="C18" s="105"/>
      <c r="D18" s="105"/>
      <c r="E18" s="106"/>
      <c r="F18" s="106"/>
      <c r="G18" s="59">
        <f t="shared" si="0"/>
        <v>0</v>
      </c>
      <c r="H18" s="106"/>
      <c r="I18" s="59">
        <f t="shared" si="1"/>
        <v>0</v>
      </c>
      <c r="J18" s="59">
        <f t="shared" si="2"/>
        <v>0</v>
      </c>
      <c r="K18" s="59">
        <f t="shared" si="3"/>
        <v>0</v>
      </c>
    </row>
    <row r="19" spans="1:11" s="71" customFormat="1" ht="15.75" x14ac:dyDescent="0.25">
      <c r="A19" s="57"/>
      <c r="B19" s="66" t="s">
        <v>5</v>
      </c>
      <c r="C19" s="61"/>
      <c r="D19" s="57"/>
      <c r="E19" s="98"/>
      <c r="F19" s="98"/>
      <c r="G19" s="59">
        <f t="shared" si="0"/>
        <v>0</v>
      </c>
      <c r="H19" s="98"/>
      <c r="I19" s="59">
        <f t="shared" si="1"/>
        <v>0</v>
      </c>
      <c r="J19" s="59">
        <f t="shared" si="2"/>
        <v>0</v>
      </c>
      <c r="K19" s="59">
        <f t="shared" si="3"/>
        <v>0</v>
      </c>
    </row>
    <row r="20" spans="1:11" s="71" customFormat="1" ht="47.25" x14ac:dyDescent="0.25">
      <c r="A20" s="57">
        <v>1</v>
      </c>
      <c r="B20" s="113" t="s">
        <v>216</v>
      </c>
      <c r="C20" s="57">
        <v>1</v>
      </c>
      <c r="D20" s="57" t="s">
        <v>0</v>
      </c>
      <c r="E20" s="59">
        <v>42500</v>
      </c>
      <c r="F20" s="59">
        <v>12750</v>
      </c>
      <c r="G20" s="59">
        <f t="shared" si="0"/>
        <v>55250</v>
      </c>
      <c r="H20" s="59"/>
      <c r="I20" s="59">
        <f t="shared" si="1"/>
        <v>0</v>
      </c>
      <c r="J20" s="59">
        <f t="shared" si="2"/>
        <v>0</v>
      </c>
      <c r="K20" s="59">
        <f t="shared" si="3"/>
        <v>0</v>
      </c>
    </row>
    <row r="21" spans="1:11" s="71" customFormat="1" ht="15.75" x14ac:dyDescent="0.25">
      <c r="A21" s="57"/>
      <c r="B21" s="114" t="s">
        <v>6</v>
      </c>
      <c r="C21" s="115"/>
      <c r="D21" s="78"/>
      <c r="E21" s="116"/>
      <c r="F21" s="98"/>
      <c r="G21" s="59">
        <f t="shared" si="0"/>
        <v>0</v>
      </c>
      <c r="H21" s="98"/>
      <c r="I21" s="59">
        <f t="shared" si="1"/>
        <v>0</v>
      </c>
      <c r="J21" s="59">
        <f t="shared" si="2"/>
        <v>0</v>
      </c>
      <c r="K21" s="59">
        <f t="shared" si="3"/>
        <v>0</v>
      </c>
    </row>
    <row r="22" spans="1:11" s="71" customFormat="1" ht="31.5" x14ac:dyDescent="0.25">
      <c r="A22" s="57">
        <v>2</v>
      </c>
      <c r="B22" s="117" t="s">
        <v>217</v>
      </c>
      <c r="C22" s="78">
        <v>2</v>
      </c>
      <c r="D22" s="78" t="s">
        <v>28</v>
      </c>
      <c r="E22" s="59">
        <v>9350</v>
      </c>
      <c r="F22" s="59">
        <v>850</v>
      </c>
      <c r="G22" s="59">
        <f t="shared" si="0"/>
        <v>20400</v>
      </c>
      <c r="H22" s="59">
        <v>2</v>
      </c>
      <c r="I22" s="59">
        <f t="shared" si="1"/>
        <v>18700</v>
      </c>
      <c r="J22" s="59">
        <f t="shared" si="2"/>
        <v>1700</v>
      </c>
      <c r="K22" s="59">
        <f t="shared" si="3"/>
        <v>20400</v>
      </c>
    </row>
    <row r="23" spans="1:11" s="71" customFormat="1" ht="15.75" x14ac:dyDescent="0.25">
      <c r="A23" s="57"/>
      <c r="B23" s="107" t="s">
        <v>7</v>
      </c>
      <c r="C23" s="57"/>
      <c r="D23" s="57"/>
      <c r="E23" s="98"/>
      <c r="F23" s="98"/>
      <c r="G23" s="59">
        <f t="shared" si="0"/>
        <v>0</v>
      </c>
      <c r="H23" s="98"/>
      <c r="I23" s="59">
        <f t="shared" si="1"/>
        <v>0</v>
      </c>
      <c r="J23" s="59">
        <f t="shared" si="2"/>
        <v>0</v>
      </c>
      <c r="K23" s="59">
        <f t="shared" si="3"/>
        <v>0</v>
      </c>
    </row>
    <row r="24" spans="1:11" s="71" customFormat="1" ht="31.5" x14ac:dyDescent="0.25">
      <c r="A24" s="57">
        <v>3</v>
      </c>
      <c r="B24" s="113" t="s">
        <v>218</v>
      </c>
      <c r="C24" s="57"/>
      <c r="D24" s="57"/>
      <c r="E24" s="98"/>
      <c r="F24" s="98"/>
      <c r="G24" s="59">
        <f t="shared" si="0"/>
        <v>0</v>
      </c>
      <c r="H24" s="98"/>
      <c r="I24" s="59">
        <f t="shared" si="1"/>
        <v>0</v>
      </c>
      <c r="J24" s="59">
        <f t="shared" si="2"/>
        <v>0</v>
      </c>
      <c r="K24" s="59">
        <f t="shared" si="3"/>
        <v>0</v>
      </c>
    </row>
    <row r="25" spans="1:11" s="71" customFormat="1" ht="15.75" x14ac:dyDescent="0.25">
      <c r="A25" s="57"/>
      <c r="B25" s="118" t="s">
        <v>32</v>
      </c>
      <c r="C25" s="57"/>
      <c r="D25" s="57"/>
      <c r="E25" s="98"/>
      <c r="F25" s="98"/>
      <c r="G25" s="59">
        <f t="shared" si="0"/>
        <v>0</v>
      </c>
      <c r="H25" s="98"/>
      <c r="I25" s="59">
        <f t="shared" si="1"/>
        <v>0</v>
      </c>
      <c r="J25" s="59">
        <f t="shared" si="2"/>
        <v>0</v>
      </c>
      <c r="K25" s="59">
        <f t="shared" si="3"/>
        <v>0</v>
      </c>
    </row>
    <row r="26" spans="1:11" s="71" customFormat="1" ht="15.75" x14ac:dyDescent="0.25">
      <c r="A26" s="57">
        <v>4</v>
      </c>
      <c r="B26" s="113" t="s">
        <v>27</v>
      </c>
      <c r="C26" s="57">
        <v>1</v>
      </c>
      <c r="D26" s="57" t="s">
        <v>26</v>
      </c>
      <c r="E26" s="59">
        <v>120912.5</v>
      </c>
      <c r="F26" s="59">
        <v>3400</v>
      </c>
      <c r="G26" s="59">
        <f t="shared" si="0"/>
        <v>124312.5</v>
      </c>
      <c r="H26" s="98">
        <v>1</v>
      </c>
      <c r="I26" s="59">
        <f t="shared" si="1"/>
        <v>120912.5</v>
      </c>
      <c r="J26" s="59">
        <f t="shared" si="2"/>
        <v>3400</v>
      </c>
      <c r="K26" s="59">
        <f t="shared" si="3"/>
        <v>124312.5</v>
      </c>
    </row>
    <row r="27" spans="1:11" s="71" customFormat="1" ht="15.75" x14ac:dyDescent="0.25">
      <c r="A27" s="57"/>
      <c r="B27" s="118" t="s">
        <v>1</v>
      </c>
      <c r="C27" s="57"/>
      <c r="D27" s="57"/>
      <c r="E27" s="98"/>
      <c r="F27" s="98"/>
      <c r="G27" s="59">
        <f t="shared" si="0"/>
        <v>0</v>
      </c>
      <c r="H27" s="98"/>
      <c r="I27" s="59">
        <f t="shared" si="1"/>
        <v>0</v>
      </c>
      <c r="J27" s="59">
        <f t="shared" si="2"/>
        <v>0</v>
      </c>
      <c r="K27" s="59">
        <f t="shared" si="3"/>
        <v>0</v>
      </c>
    </row>
    <row r="28" spans="1:11" s="71" customFormat="1" ht="15.75" x14ac:dyDescent="0.25">
      <c r="A28" s="57">
        <v>5</v>
      </c>
      <c r="B28" s="113" t="s">
        <v>22</v>
      </c>
      <c r="C28" s="57">
        <v>1</v>
      </c>
      <c r="D28" s="57" t="s">
        <v>26</v>
      </c>
      <c r="E28" s="59">
        <v>386750</v>
      </c>
      <c r="F28" s="59">
        <v>4250</v>
      </c>
      <c r="G28" s="59">
        <f t="shared" si="0"/>
        <v>391000</v>
      </c>
      <c r="H28" s="124">
        <v>1</v>
      </c>
      <c r="I28" s="59">
        <f t="shared" si="1"/>
        <v>386750</v>
      </c>
      <c r="J28" s="59">
        <f t="shared" si="2"/>
        <v>4250</v>
      </c>
      <c r="K28" s="59">
        <f t="shared" si="3"/>
        <v>391000</v>
      </c>
    </row>
    <row r="29" spans="1:11" s="71" customFormat="1" ht="15.75" x14ac:dyDescent="0.25">
      <c r="A29" s="57"/>
      <c r="B29" s="118" t="s">
        <v>31</v>
      </c>
      <c r="C29" s="57"/>
      <c r="D29" s="57"/>
      <c r="E29" s="98"/>
      <c r="F29" s="98"/>
      <c r="G29" s="59">
        <f t="shared" si="0"/>
        <v>0</v>
      </c>
      <c r="H29" s="98"/>
      <c r="I29" s="59">
        <f t="shared" si="1"/>
        <v>0</v>
      </c>
      <c r="J29" s="59">
        <f t="shared" si="2"/>
        <v>0</v>
      </c>
      <c r="K29" s="59">
        <f t="shared" si="3"/>
        <v>0</v>
      </c>
    </row>
    <row r="30" spans="1:11" s="71" customFormat="1" ht="15.75" x14ac:dyDescent="0.25">
      <c r="A30" s="57">
        <v>6</v>
      </c>
      <c r="B30" s="113" t="s">
        <v>2</v>
      </c>
      <c r="C30" s="57">
        <v>1</v>
      </c>
      <c r="D30" s="57" t="s">
        <v>26</v>
      </c>
      <c r="E30" s="59">
        <v>46750</v>
      </c>
      <c r="F30" s="59">
        <v>1700</v>
      </c>
      <c r="G30" s="59">
        <f t="shared" si="0"/>
        <v>48450</v>
      </c>
      <c r="H30" s="59">
        <v>1</v>
      </c>
      <c r="I30" s="59">
        <f t="shared" si="1"/>
        <v>46750</v>
      </c>
      <c r="J30" s="59">
        <f t="shared" si="2"/>
        <v>1700</v>
      </c>
      <c r="K30" s="59">
        <f t="shared" si="3"/>
        <v>48450</v>
      </c>
    </row>
    <row r="31" spans="1:11" s="71" customFormat="1" ht="15.75" x14ac:dyDescent="0.25">
      <c r="A31" s="57"/>
      <c r="B31" s="118" t="s">
        <v>8</v>
      </c>
      <c r="C31" s="57"/>
      <c r="D31" s="57"/>
      <c r="E31" s="98"/>
      <c r="F31" s="98"/>
      <c r="G31" s="59">
        <f t="shared" si="0"/>
        <v>0</v>
      </c>
      <c r="H31" s="98"/>
      <c r="I31" s="59">
        <f t="shared" si="1"/>
        <v>0</v>
      </c>
      <c r="J31" s="59">
        <f t="shared" si="2"/>
        <v>0</v>
      </c>
      <c r="K31" s="59">
        <f t="shared" si="3"/>
        <v>0</v>
      </c>
    </row>
    <row r="32" spans="1:11" s="71" customFormat="1" ht="47.25" x14ac:dyDescent="0.25">
      <c r="A32" s="57">
        <v>7</v>
      </c>
      <c r="B32" s="113" t="s">
        <v>219</v>
      </c>
      <c r="C32" s="57">
        <v>1</v>
      </c>
      <c r="D32" s="57" t="s">
        <v>0</v>
      </c>
      <c r="E32" s="59">
        <v>127500</v>
      </c>
      <c r="F32" s="59">
        <v>25500</v>
      </c>
      <c r="G32" s="59">
        <f t="shared" si="0"/>
        <v>153000</v>
      </c>
      <c r="H32" s="59">
        <v>1</v>
      </c>
      <c r="I32" s="59">
        <f t="shared" si="1"/>
        <v>127500</v>
      </c>
      <c r="J32" s="59">
        <f t="shared" si="2"/>
        <v>25500</v>
      </c>
      <c r="K32" s="59">
        <f t="shared" si="3"/>
        <v>153000</v>
      </c>
    </row>
    <row r="33" spans="1:11" s="71" customFormat="1" ht="15.75" x14ac:dyDescent="0.25">
      <c r="A33" s="57"/>
      <c r="B33" s="118" t="s">
        <v>9</v>
      </c>
      <c r="C33" s="90"/>
      <c r="D33" s="90"/>
      <c r="E33" s="98"/>
      <c r="F33" s="98"/>
      <c r="G33" s="59">
        <f t="shared" si="0"/>
        <v>0</v>
      </c>
      <c r="H33" s="98"/>
      <c r="I33" s="59">
        <f t="shared" si="1"/>
        <v>0</v>
      </c>
      <c r="J33" s="59">
        <f t="shared" si="2"/>
        <v>0</v>
      </c>
      <c r="K33" s="59">
        <f t="shared" si="3"/>
        <v>0</v>
      </c>
    </row>
    <row r="34" spans="1:11" s="71" customFormat="1" ht="31.5" x14ac:dyDescent="0.25">
      <c r="A34" s="57">
        <v>8</v>
      </c>
      <c r="B34" s="113" t="s">
        <v>220</v>
      </c>
      <c r="C34" s="57">
        <v>1</v>
      </c>
      <c r="D34" s="57" t="s">
        <v>0</v>
      </c>
      <c r="E34" s="59">
        <v>29750</v>
      </c>
      <c r="F34" s="59">
        <v>38250</v>
      </c>
      <c r="G34" s="59">
        <f t="shared" si="0"/>
        <v>68000</v>
      </c>
      <c r="H34" s="59">
        <v>1</v>
      </c>
      <c r="I34" s="59">
        <f t="shared" si="1"/>
        <v>29750</v>
      </c>
      <c r="J34" s="59">
        <f t="shared" si="2"/>
        <v>38250</v>
      </c>
      <c r="K34" s="59">
        <f t="shared" si="3"/>
        <v>68000</v>
      </c>
    </row>
    <row r="35" spans="1:11" s="71" customFormat="1" ht="15.75" x14ac:dyDescent="0.25">
      <c r="A35" s="57"/>
      <c r="B35" s="118" t="s">
        <v>10</v>
      </c>
      <c r="C35" s="57"/>
      <c r="D35" s="57"/>
      <c r="E35" s="98"/>
      <c r="F35" s="98"/>
      <c r="G35" s="59">
        <f t="shared" si="0"/>
        <v>0</v>
      </c>
      <c r="H35" s="98"/>
      <c r="I35" s="59">
        <f t="shared" si="1"/>
        <v>0</v>
      </c>
      <c r="J35" s="59">
        <f t="shared" si="2"/>
        <v>0</v>
      </c>
      <c r="K35" s="59">
        <f t="shared" si="3"/>
        <v>0</v>
      </c>
    </row>
    <row r="36" spans="1:11" s="71" customFormat="1" ht="31.5" x14ac:dyDescent="0.25">
      <c r="A36" s="57">
        <v>9</v>
      </c>
      <c r="B36" s="113" t="s">
        <v>221</v>
      </c>
      <c r="C36" s="57">
        <v>1</v>
      </c>
      <c r="D36" s="57" t="s">
        <v>0</v>
      </c>
      <c r="E36" s="59">
        <v>25500</v>
      </c>
      <c r="F36" s="59">
        <v>8500</v>
      </c>
      <c r="G36" s="59">
        <f t="shared" si="0"/>
        <v>34000</v>
      </c>
      <c r="H36" s="59">
        <v>1</v>
      </c>
      <c r="I36" s="59">
        <f t="shared" si="1"/>
        <v>25500</v>
      </c>
      <c r="J36" s="59">
        <f t="shared" si="2"/>
        <v>8500</v>
      </c>
      <c r="K36" s="59">
        <f t="shared" si="3"/>
        <v>34000</v>
      </c>
    </row>
    <row r="37" spans="1:11" s="71" customFormat="1" ht="15.75" x14ac:dyDescent="0.25">
      <c r="A37" s="57"/>
      <c r="B37" s="89"/>
      <c r="C37" s="90"/>
      <c r="D37" s="90"/>
      <c r="E37" s="98"/>
      <c r="F37" s="98"/>
      <c r="G37" s="59">
        <f t="shared" si="0"/>
        <v>0</v>
      </c>
      <c r="H37" s="98"/>
      <c r="I37" s="59">
        <f t="shared" si="1"/>
        <v>0</v>
      </c>
      <c r="J37" s="59">
        <f t="shared" si="2"/>
        <v>0</v>
      </c>
      <c r="K37" s="59">
        <f t="shared" si="3"/>
        <v>0</v>
      </c>
    </row>
    <row r="38" spans="1:11" s="71" customFormat="1" ht="31.5" x14ac:dyDescent="0.25">
      <c r="A38" s="57"/>
      <c r="B38" s="65" t="s">
        <v>204</v>
      </c>
      <c r="C38" s="90"/>
      <c r="D38" s="90"/>
      <c r="E38" s="98"/>
      <c r="F38" s="98"/>
      <c r="G38" s="59">
        <f t="shared" si="0"/>
        <v>0</v>
      </c>
      <c r="H38" s="98"/>
      <c r="I38" s="59">
        <f t="shared" si="1"/>
        <v>0</v>
      </c>
      <c r="J38" s="59">
        <f t="shared" si="2"/>
        <v>0</v>
      </c>
      <c r="K38" s="59">
        <f t="shared" si="3"/>
        <v>0</v>
      </c>
    </row>
    <row r="39" spans="1:11" s="71" customFormat="1" ht="31.5" x14ac:dyDescent="0.25">
      <c r="A39" s="67"/>
      <c r="B39" s="66" t="s">
        <v>52</v>
      </c>
      <c r="C39" s="112"/>
      <c r="D39" s="112"/>
      <c r="E39" s="119"/>
      <c r="F39" s="119"/>
      <c r="G39" s="59">
        <f t="shared" si="0"/>
        <v>0</v>
      </c>
      <c r="H39" s="119"/>
      <c r="I39" s="59">
        <f t="shared" si="1"/>
        <v>0</v>
      </c>
      <c r="J39" s="59">
        <f t="shared" si="2"/>
        <v>0</v>
      </c>
      <c r="K39" s="59">
        <f t="shared" si="3"/>
        <v>0</v>
      </c>
    </row>
    <row r="40" spans="1:11" s="71" customFormat="1" ht="15.75" x14ac:dyDescent="0.25">
      <c r="A40" s="57"/>
      <c r="B40" s="118" t="s">
        <v>11</v>
      </c>
      <c r="C40" s="120"/>
      <c r="D40" s="120"/>
      <c r="E40" s="121"/>
      <c r="F40" s="121"/>
      <c r="G40" s="59">
        <f t="shared" si="0"/>
        <v>0</v>
      </c>
      <c r="H40" s="121"/>
      <c r="I40" s="59">
        <f t="shared" si="1"/>
        <v>0</v>
      </c>
      <c r="J40" s="59">
        <f t="shared" si="2"/>
        <v>0</v>
      </c>
      <c r="K40" s="59">
        <f t="shared" si="3"/>
        <v>0</v>
      </c>
    </row>
    <row r="41" spans="1:11" s="71" customFormat="1" ht="63" x14ac:dyDescent="0.25">
      <c r="A41" s="57">
        <v>1</v>
      </c>
      <c r="B41" s="113" t="s">
        <v>38</v>
      </c>
      <c r="C41" s="90">
        <v>1</v>
      </c>
      <c r="D41" s="90" t="s">
        <v>0</v>
      </c>
      <c r="E41" s="59">
        <v>0</v>
      </c>
      <c r="F41" s="59">
        <v>34000</v>
      </c>
      <c r="G41" s="59">
        <f t="shared" si="0"/>
        <v>34000</v>
      </c>
      <c r="H41" s="59"/>
      <c r="I41" s="59">
        <f t="shared" si="1"/>
        <v>0</v>
      </c>
      <c r="J41" s="59">
        <f t="shared" si="2"/>
        <v>0</v>
      </c>
      <c r="K41" s="59">
        <f t="shared" si="3"/>
        <v>0</v>
      </c>
    </row>
    <row r="42" spans="1:11" s="71" customFormat="1" ht="15.75" x14ac:dyDescent="0.25">
      <c r="A42" s="57">
        <v>2</v>
      </c>
      <c r="B42" s="113" t="s">
        <v>33</v>
      </c>
      <c r="C42" s="90">
        <v>1</v>
      </c>
      <c r="D42" s="90" t="s">
        <v>0</v>
      </c>
      <c r="E42" s="59">
        <v>12750</v>
      </c>
      <c r="F42" s="59">
        <v>29750</v>
      </c>
      <c r="G42" s="59">
        <f t="shared" si="0"/>
        <v>42500</v>
      </c>
      <c r="H42" s="59">
        <v>1</v>
      </c>
      <c r="I42" s="59">
        <f t="shared" si="1"/>
        <v>12750</v>
      </c>
      <c r="J42" s="59">
        <f t="shared" si="2"/>
        <v>29750</v>
      </c>
      <c r="K42" s="59">
        <f t="shared" si="3"/>
        <v>42500</v>
      </c>
    </row>
    <row r="43" spans="1:11" s="71" customFormat="1" ht="15.75" x14ac:dyDescent="0.25">
      <c r="A43" s="57">
        <v>3</v>
      </c>
      <c r="B43" s="113" t="s">
        <v>34</v>
      </c>
      <c r="C43" s="90">
        <v>1</v>
      </c>
      <c r="D43" s="90" t="s">
        <v>0</v>
      </c>
      <c r="E43" s="59">
        <v>0</v>
      </c>
      <c r="F43" s="59">
        <v>34000</v>
      </c>
      <c r="G43" s="59">
        <f t="shared" si="0"/>
        <v>34000</v>
      </c>
      <c r="H43" s="59"/>
      <c r="I43" s="59">
        <f t="shared" si="1"/>
        <v>0</v>
      </c>
      <c r="J43" s="59">
        <f t="shared" si="2"/>
        <v>0</v>
      </c>
      <c r="K43" s="59">
        <f t="shared" si="3"/>
        <v>0</v>
      </c>
    </row>
    <row r="44" spans="1:11" s="71" customFormat="1" ht="15.75" x14ac:dyDescent="0.25">
      <c r="A44" s="57"/>
      <c r="B44" s="89"/>
      <c r="C44" s="90"/>
      <c r="D44" s="90"/>
      <c r="E44" s="98"/>
      <c r="F44" s="98"/>
      <c r="G44" s="59">
        <f t="shared" si="0"/>
        <v>0</v>
      </c>
      <c r="H44" s="98"/>
      <c r="I44" s="59">
        <f t="shared" si="1"/>
        <v>0</v>
      </c>
      <c r="J44" s="59">
        <f t="shared" si="2"/>
        <v>0</v>
      </c>
      <c r="K44" s="59">
        <f t="shared" si="3"/>
        <v>0</v>
      </c>
    </row>
    <row r="45" spans="1:11" s="71" customFormat="1" ht="31.5" x14ac:dyDescent="0.25">
      <c r="A45" s="57"/>
      <c r="B45" s="65" t="s">
        <v>205</v>
      </c>
      <c r="C45" s="90"/>
      <c r="D45" s="90"/>
      <c r="E45" s="98"/>
      <c r="F45" s="98"/>
      <c r="G45" s="59">
        <f t="shared" si="0"/>
        <v>0</v>
      </c>
      <c r="H45" s="98"/>
      <c r="I45" s="59">
        <f t="shared" si="1"/>
        <v>0</v>
      </c>
      <c r="J45" s="59">
        <f t="shared" si="2"/>
        <v>0</v>
      </c>
      <c r="K45" s="59">
        <f t="shared" si="3"/>
        <v>0</v>
      </c>
    </row>
    <row r="46" spans="1:11" s="71" customFormat="1" ht="31.5" x14ac:dyDescent="0.25">
      <c r="A46" s="57"/>
      <c r="B46" s="66" t="s">
        <v>53</v>
      </c>
      <c r="C46" s="90"/>
      <c r="D46" s="90"/>
      <c r="E46" s="98"/>
      <c r="F46" s="98"/>
      <c r="G46" s="59">
        <f t="shared" si="0"/>
        <v>0</v>
      </c>
      <c r="H46" s="98"/>
      <c r="I46" s="59">
        <f t="shared" si="1"/>
        <v>0</v>
      </c>
      <c r="J46" s="59">
        <f t="shared" si="2"/>
        <v>0</v>
      </c>
      <c r="K46" s="59">
        <f t="shared" si="3"/>
        <v>0</v>
      </c>
    </row>
    <row r="47" spans="1:11" s="71" customFormat="1" ht="15.75" x14ac:dyDescent="0.25">
      <c r="A47" s="67"/>
      <c r="B47" s="87" t="s">
        <v>3</v>
      </c>
      <c r="C47" s="112"/>
      <c r="D47" s="112"/>
      <c r="E47" s="119"/>
      <c r="F47" s="119"/>
      <c r="G47" s="59">
        <f t="shared" si="0"/>
        <v>0</v>
      </c>
      <c r="H47" s="119"/>
      <c r="I47" s="59">
        <f t="shared" si="1"/>
        <v>0</v>
      </c>
      <c r="J47" s="59">
        <f t="shared" si="2"/>
        <v>0</v>
      </c>
      <c r="K47" s="59">
        <f t="shared" si="3"/>
        <v>0</v>
      </c>
    </row>
    <row r="48" spans="1:11" s="71" customFormat="1" ht="63" x14ac:dyDescent="0.25">
      <c r="A48" s="57">
        <v>1</v>
      </c>
      <c r="B48" s="113" t="s">
        <v>39</v>
      </c>
      <c r="C48" s="108"/>
      <c r="D48" s="109"/>
      <c r="E48" s="116"/>
      <c r="F48" s="116"/>
      <c r="G48" s="59">
        <f t="shared" si="0"/>
        <v>0</v>
      </c>
      <c r="H48" s="116"/>
      <c r="I48" s="59">
        <f t="shared" si="1"/>
        <v>0</v>
      </c>
      <c r="J48" s="59">
        <f t="shared" si="2"/>
        <v>0</v>
      </c>
      <c r="K48" s="59">
        <f t="shared" si="3"/>
        <v>0</v>
      </c>
    </row>
    <row r="49" spans="1:11" s="71" customFormat="1" ht="15.75" x14ac:dyDescent="0.25">
      <c r="A49" s="57" t="s">
        <v>57</v>
      </c>
      <c r="B49" s="113" t="s">
        <v>21</v>
      </c>
      <c r="C49" s="90">
        <v>1</v>
      </c>
      <c r="D49" s="90" t="s">
        <v>26</v>
      </c>
      <c r="E49" s="59">
        <v>193800</v>
      </c>
      <c r="F49" s="59">
        <v>8500</v>
      </c>
      <c r="G49" s="59">
        <f t="shared" si="0"/>
        <v>202300</v>
      </c>
      <c r="H49" s="59">
        <v>1</v>
      </c>
      <c r="I49" s="59">
        <f t="shared" si="1"/>
        <v>193800</v>
      </c>
      <c r="J49" s="59">
        <f t="shared" si="2"/>
        <v>8500</v>
      </c>
      <c r="K49" s="59">
        <f t="shared" si="3"/>
        <v>202300</v>
      </c>
    </row>
    <row r="50" spans="1:11" s="71" customFormat="1" ht="15.75" x14ac:dyDescent="0.25">
      <c r="A50" s="57"/>
      <c r="B50" s="89"/>
      <c r="C50" s="90"/>
      <c r="D50" s="90"/>
      <c r="E50" s="98"/>
      <c r="F50" s="98"/>
      <c r="G50" s="59">
        <f t="shared" si="0"/>
        <v>0</v>
      </c>
      <c r="H50" s="98"/>
      <c r="I50" s="59">
        <f t="shared" si="1"/>
        <v>0</v>
      </c>
      <c r="J50" s="59">
        <f t="shared" si="2"/>
        <v>0</v>
      </c>
      <c r="K50" s="59">
        <f t="shared" si="3"/>
        <v>0</v>
      </c>
    </row>
    <row r="51" spans="1:11" s="71" customFormat="1" ht="31.5" x14ac:dyDescent="0.25">
      <c r="A51" s="57"/>
      <c r="B51" s="65" t="s">
        <v>206</v>
      </c>
      <c r="C51" s="90"/>
      <c r="D51" s="90"/>
      <c r="E51" s="98"/>
      <c r="F51" s="98"/>
      <c r="G51" s="59">
        <f t="shared" si="0"/>
        <v>0</v>
      </c>
      <c r="H51" s="98"/>
      <c r="I51" s="59">
        <f t="shared" si="1"/>
        <v>0</v>
      </c>
      <c r="J51" s="59">
        <f t="shared" si="2"/>
        <v>0</v>
      </c>
      <c r="K51" s="59">
        <f t="shared" si="3"/>
        <v>0</v>
      </c>
    </row>
    <row r="52" spans="1:11" s="71" customFormat="1" ht="31.5" x14ac:dyDescent="0.25">
      <c r="A52" s="57"/>
      <c r="B52" s="66" t="s">
        <v>54</v>
      </c>
      <c r="C52" s="90"/>
      <c r="D52" s="90"/>
      <c r="E52" s="98"/>
      <c r="F52" s="98"/>
      <c r="G52" s="59">
        <f t="shared" si="0"/>
        <v>0</v>
      </c>
      <c r="H52" s="98"/>
      <c r="I52" s="59">
        <f t="shared" si="1"/>
        <v>0</v>
      </c>
      <c r="J52" s="59">
        <f t="shared" si="2"/>
        <v>0</v>
      </c>
      <c r="K52" s="59">
        <f t="shared" si="3"/>
        <v>0</v>
      </c>
    </row>
    <row r="53" spans="1:11" s="71" customFormat="1" ht="15.75" x14ac:dyDescent="0.25">
      <c r="A53" s="67"/>
      <c r="B53" s="113" t="s">
        <v>4</v>
      </c>
      <c r="C53" s="112"/>
      <c r="D53" s="112"/>
      <c r="E53" s="119"/>
      <c r="F53" s="119"/>
      <c r="G53" s="59">
        <f t="shared" si="0"/>
        <v>0</v>
      </c>
      <c r="H53" s="119"/>
      <c r="I53" s="59">
        <f t="shared" si="1"/>
        <v>0</v>
      </c>
      <c r="J53" s="59">
        <f t="shared" si="2"/>
        <v>0</v>
      </c>
      <c r="K53" s="59">
        <f t="shared" si="3"/>
        <v>0</v>
      </c>
    </row>
    <row r="54" spans="1:11" s="71" customFormat="1" ht="15.75" x14ac:dyDescent="0.25">
      <c r="A54" s="57"/>
      <c r="B54" s="118" t="s">
        <v>12</v>
      </c>
      <c r="C54" s="108"/>
      <c r="D54" s="109"/>
      <c r="E54" s="98"/>
      <c r="F54" s="98"/>
      <c r="G54" s="59">
        <f t="shared" si="0"/>
        <v>0</v>
      </c>
      <c r="H54" s="98"/>
      <c r="I54" s="59">
        <f t="shared" si="1"/>
        <v>0</v>
      </c>
      <c r="J54" s="59">
        <f t="shared" si="2"/>
        <v>0</v>
      </c>
      <c r="K54" s="59">
        <f t="shared" si="3"/>
        <v>0</v>
      </c>
    </row>
    <row r="55" spans="1:11" s="71" customFormat="1" ht="63" x14ac:dyDescent="0.25">
      <c r="A55" s="57">
        <v>1</v>
      </c>
      <c r="B55" s="113" t="s">
        <v>40</v>
      </c>
      <c r="C55" s="108"/>
      <c r="D55" s="109"/>
      <c r="E55" s="98"/>
      <c r="F55" s="98"/>
      <c r="G55" s="59">
        <f t="shared" si="0"/>
        <v>0</v>
      </c>
      <c r="H55" s="98"/>
      <c r="I55" s="59">
        <f t="shared" si="1"/>
        <v>0</v>
      </c>
      <c r="J55" s="59">
        <f t="shared" si="2"/>
        <v>0</v>
      </c>
      <c r="K55" s="59">
        <f t="shared" si="3"/>
        <v>0</v>
      </c>
    </row>
    <row r="56" spans="1:11" s="71" customFormat="1" ht="15.75" x14ac:dyDescent="0.25">
      <c r="A56" s="72" t="s">
        <v>57</v>
      </c>
      <c r="B56" s="113" t="s">
        <v>15</v>
      </c>
      <c r="C56" s="90">
        <v>700</v>
      </c>
      <c r="D56" s="90" t="s">
        <v>25</v>
      </c>
      <c r="E56" s="59">
        <v>510</v>
      </c>
      <c r="F56" s="59">
        <v>212.5</v>
      </c>
      <c r="G56" s="59">
        <f t="shared" si="0"/>
        <v>505750</v>
      </c>
      <c r="H56" s="59">
        <f>245+122+26</f>
        <v>393</v>
      </c>
      <c r="I56" s="59">
        <f t="shared" si="1"/>
        <v>200430</v>
      </c>
      <c r="J56" s="59">
        <f t="shared" si="2"/>
        <v>83512.5</v>
      </c>
      <c r="K56" s="59">
        <f t="shared" si="3"/>
        <v>283942.5</v>
      </c>
    </row>
    <row r="57" spans="1:11" s="71" customFormat="1" ht="15.75" x14ac:dyDescent="0.25">
      <c r="A57" s="72" t="s">
        <v>58</v>
      </c>
      <c r="B57" s="113" t="s">
        <v>16</v>
      </c>
      <c r="C57" s="90">
        <v>60</v>
      </c>
      <c r="D57" s="90" t="s">
        <v>25</v>
      </c>
      <c r="E57" s="59">
        <v>637.5</v>
      </c>
      <c r="F57" s="59">
        <v>255</v>
      </c>
      <c r="G57" s="59">
        <f t="shared" si="0"/>
        <v>53550</v>
      </c>
      <c r="H57" s="59">
        <f>9+20</f>
        <v>29</v>
      </c>
      <c r="I57" s="59">
        <f t="shared" si="1"/>
        <v>18487.5</v>
      </c>
      <c r="J57" s="59">
        <f t="shared" si="2"/>
        <v>7395</v>
      </c>
      <c r="K57" s="59">
        <f t="shared" si="3"/>
        <v>25882.5</v>
      </c>
    </row>
    <row r="58" spans="1:11" s="71" customFormat="1" ht="15.75" x14ac:dyDescent="0.25">
      <c r="A58" s="72" t="s">
        <v>59</v>
      </c>
      <c r="B58" s="113" t="s">
        <v>17</v>
      </c>
      <c r="C58" s="90">
        <v>100</v>
      </c>
      <c r="D58" s="90" t="s">
        <v>25</v>
      </c>
      <c r="E58" s="59">
        <v>841.5</v>
      </c>
      <c r="F58" s="59">
        <v>297.5</v>
      </c>
      <c r="G58" s="59">
        <f t="shared" si="0"/>
        <v>113900</v>
      </c>
      <c r="H58" s="59">
        <f>32+8</f>
        <v>40</v>
      </c>
      <c r="I58" s="59">
        <f t="shared" si="1"/>
        <v>33660</v>
      </c>
      <c r="J58" s="59">
        <f t="shared" si="2"/>
        <v>11900</v>
      </c>
      <c r="K58" s="59">
        <f t="shared" si="3"/>
        <v>45560</v>
      </c>
    </row>
    <row r="59" spans="1:11" s="71" customFormat="1" ht="15.75" x14ac:dyDescent="0.25">
      <c r="A59" s="72" t="s">
        <v>60</v>
      </c>
      <c r="B59" s="113" t="s">
        <v>18</v>
      </c>
      <c r="C59" s="90">
        <v>120</v>
      </c>
      <c r="D59" s="90" t="s">
        <v>25</v>
      </c>
      <c r="E59" s="59">
        <v>985.15</v>
      </c>
      <c r="F59" s="59">
        <v>340</v>
      </c>
      <c r="G59" s="59">
        <f t="shared" si="0"/>
        <v>159018</v>
      </c>
      <c r="H59" s="59">
        <f>42+30</f>
        <v>72</v>
      </c>
      <c r="I59" s="59">
        <f t="shared" si="1"/>
        <v>70930.8</v>
      </c>
      <c r="J59" s="59">
        <f t="shared" si="2"/>
        <v>24480</v>
      </c>
      <c r="K59" s="59">
        <f t="shared" si="3"/>
        <v>95410.8</v>
      </c>
    </row>
    <row r="60" spans="1:11" s="71" customFormat="1" ht="15.75" x14ac:dyDescent="0.25">
      <c r="A60" s="72" t="s">
        <v>61</v>
      </c>
      <c r="B60" s="113" t="s">
        <v>19</v>
      </c>
      <c r="C60" s="90">
        <v>260</v>
      </c>
      <c r="D60" s="90" t="s">
        <v>25</v>
      </c>
      <c r="E60" s="59">
        <v>1529.15</v>
      </c>
      <c r="F60" s="59">
        <v>382.5</v>
      </c>
      <c r="G60" s="59">
        <f t="shared" si="0"/>
        <v>497029</v>
      </c>
      <c r="H60" s="59">
        <f>126+4</f>
        <v>130</v>
      </c>
      <c r="I60" s="59">
        <f t="shared" si="1"/>
        <v>198789.5</v>
      </c>
      <c r="J60" s="59">
        <f t="shared" si="2"/>
        <v>49725</v>
      </c>
      <c r="K60" s="59">
        <f t="shared" si="3"/>
        <v>248514.5</v>
      </c>
    </row>
    <row r="61" spans="1:11" s="71" customFormat="1" ht="15.75" x14ac:dyDescent="0.25">
      <c r="A61" s="72" t="s">
        <v>62</v>
      </c>
      <c r="B61" s="113" t="s">
        <v>20</v>
      </c>
      <c r="C61" s="90">
        <v>80</v>
      </c>
      <c r="D61" s="90" t="s">
        <v>25</v>
      </c>
      <c r="E61" s="59">
        <v>1963.5</v>
      </c>
      <c r="F61" s="59">
        <v>425</v>
      </c>
      <c r="G61" s="59">
        <f t="shared" si="0"/>
        <v>191080</v>
      </c>
      <c r="H61" s="59">
        <f>23+16</f>
        <v>39</v>
      </c>
      <c r="I61" s="59">
        <f t="shared" si="1"/>
        <v>76576.5</v>
      </c>
      <c r="J61" s="59">
        <f t="shared" si="2"/>
        <v>16575</v>
      </c>
      <c r="K61" s="59">
        <f t="shared" si="3"/>
        <v>93151.5</v>
      </c>
    </row>
    <row r="62" spans="1:11" s="71" customFormat="1" ht="15.75" x14ac:dyDescent="0.25">
      <c r="A62" s="57"/>
      <c r="B62" s="89"/>
      <c r="C62" s="61"/>
      <c r="D62" s="61"/>
      <c r="E62" s="98"/>
      <c r="F62" s="98"/>
      <c r="G62" s="59">
        <f t="shared" si="0"/>
        <v>0</v>
      </c>
      <c r="H62" s="98"/>
      <c r="I62" s="59">
        <f t="shared" si="1"/>
        <v>0</v>
      </c>
      <c r="J62" s="59">
        <f t="shared" si="2"/>
        <v>0</v>
      </c>
      <c r="K62" s="59">
        <f t="shared" si="3"/>
        <v>0</v>
      </c>
    </row>
    <row r="63" spans="1:11" s="71" customFormat="1" ht="31.5" x14ac:dyDescent="0.25">
      <c r="A63" s="57"/>
      <c r="B63" s="65" t="s">
        <v>207</v>
      </c>
      <c r="C63" s="61"/>
      <c r="D63" s="61"/>
      <c r="E63" s="98"/>
      <c r="F63" s="98"/>
      <c r="G63" s="59">
        <f t="shared" si="0"/>
        <v>0</v>
      </c>
      <c r="H63" s="98"/>
      <c r="I63" s="59">
        <f t="shared" si="1"/>
        <v>0</v>
      </c>
      <c r="J63" s="59">
        <f t="shared" si="2"/>
        <v>0</v>
      </c>
      <c r="K63" s="59">
        <f t="shared" si="3"/>
        <v>0</v>
      </c>
    </row>
    <row r="64" spans="1:11" s="71" customFormat="1" ht="31.5" x14ac:dyDescent="0.25">
      <c r="A64" s="57"/>
      <c r="B64" s="66" t="s">
        <v>55</v>
      </c>
      <c r="C64" s="61"/>
      <c r="D64" s="61"/>
      <c r="E64" s="98"/>
      <c r="F64" s="98"/>
      <c r="G64" s="59">
        <f t="shared" si="0"/>
        <v>0</v>
      </c>
      <c r="H64" s="98"/>
      <c r="I64" s="59">
        <f t="shared" si="1"/>
        <v>0</v>
      </c>
      <c r="J64" s="59">
        <f t="shared" si="2"/>
        <v>0</v>
      </c>
      <c r="K64" s="59">
        <f t="shared" si="3"/>
        <v>0</v>
      </c>
    </row>
    <row r="65" spans="1:11" s="71" customFormat="1" ht="15.75" x14ac:dyDescent="0.25">
      <c r="A65" s="57"/>
      <c r="B65" s="87" t="s">
        <v>13</v>
      </c>
      <c r="C65" s="108"/>
      <c r="D65" s="109"/>
      <c r="E65" s="98"/>
      <c r="F65" s="98"/>
      <c r="G65" s="59">
        <f t="shared" si="0"/>
        <v>0</v>
      </c>
      <c r="H65" s="98"/>
      <c r="I65" s="59">
        <f t="shared" si="1"/>
        <v>0</v>
      </c>
      <c r="J65" s="59">
        <f t="shared" si="2"/>
        <v>0</v>
      </c>
      <c r="K65" s="59">
        <f t="shared" si="3"/>
        <v>0</v>
      </c>
    </row>
    <row r="66" spans="1:11" s="71" customFormat="1" ht="31.5" x14ac:dyDescent="0.25">
      <c r="A66" s="57">
        <v>1</v>
      </c>
      <c r="B66" s="113" t="s">
        <v>41</v>
      </c>
      <c r="C66" s="108"/>
      <c r="D66" s="109"/>
      <c r="E66" s="98"/>
      <c r="F66" s="98"/>
      <c r="G66" s="59">
        <f t="shared" si="0"/>
        <v>0</v>
      </c>
      <c r="H66" s="98"/>
      <c r="I66" s="59">
        <f t="shared" si="1"/>
        <v>0</v>
      </c>
      <c r="J66" s="59">
        <f t="shared" si="2"/>
        <v>0</v>
      </c>
      <c r="K66" s="59">
        <f t="shared" si="3"/>
        <v>0</v>
      </c>
    </row>
    <row r="67" spans="1:11" s="71" customFormat="1" ht="31.5" x14ac:dyDescent="0.25">
      <c r="A67" s="57" t="s">
        <v>57</v>
      </c>
      <c r="B67" s="113" t="s">
        <v>23</v>
      </c>
      <c r="C67" s="90">
        <v>90</v>
      </c>
      <c r="D67" s="90" t="s">
        <v>28</v>
      </c>
      <c r="E67" s="59">
        <v>6630</v>
      </c>
      <c r="F67" s="59">
        <v>637.5</v>
      </c>
      <c r="G67" s="59">
        <f t="shared" si="0"/>
        <v>654075</v>
      </c>
      <c r="H67" s="59">
        <v>90</v>
      </c>
      <c r="I67" s="59">
        <f t="shared" si="1"/>
        <v>596700</v>
      </c>
      <c r="J67" s="59">
        <f t="shared" si="2"/>
        <v>57375</v>
      </c>
      <c r="K67" s="59">
        <f t="shared" si="3"/>
        <v>654075</v>
      </c>
    </row>
    <row r="68" spans="1:11" s="71" customFormat="1" ht="15.75" x14ac:dyDescent="0.25">
      <c r="A68" s="57"/>
      <c r="B68" s="89"/>
      <c r="C68" s="61"/>
      <c r="D68" s="61"/>
      <c r="E68" s="63"/>
      <c r="F68" s="98"/>
      <c r="G68" s="59">
        <f t="shared" si="0"/>
        <v>0</v>
      </c>
      <c r="H68" s="98"/>
      <c r="I68" s="59">
        <f t="shared" si="1"/>
        <v>0</v>
      </c>
      <c r="J68" s="59">
        <f t="shared" si="2"/>
        <v>0</v>
      </c>
      <c r="K68" s="59">
        <f t="shared" si="3"/>
        <v>0</v>
      </c>
    </row>
    <row r="69" spans="1:11" s="71" customFormat="1" ht="31.5" x14ac:dyDescent="0.25">
      <c r="A69" s="57"/>
      <c r="B69" s="65" t="s">
        <v>208</v>
      </c>
      <c r="C69" s="61"/>
      <c r="D69" s="61"/>
      <c r="E69" s="63"/>
      <c r="F69" s="98"/>
      <c r="G69" s="59">
        <f t="shared" si="0"/>
        <v>0</v>
      </c>
      <c r="H69" s="98"/>
      <c r="I69" s="59">
        <f t="shared" si="1"/>
        <v>0</v>
      </c>
      <c r="J69" s="59">
        <f t="shared" si="2"/>
        <v>0</v>
      </c>
      <c r="K69" s="59">
        <f t="shared" si="3"/>
        <v>0</v>
      </c>
    </row>
    <row r="70" spans="1:11" s="71" customFormat="1" ht="31.5" x14ac:dyDescent="0.25">
      <c r="A70" s="57"/>
      <c r="B70" s="66" t="s">
        <v>56</v>
      </c>
      <c r="C70" s="90"/>
      <c r="D70" s="90"/>
      <c r="E70" s="98"/>
      <c r="F70" s="98"/>
      <c r="G70" s="59">
        <f t="shared" si="0"/>
        <v>0</v>
      </c>
      <c r="H70" s="98"/>
      <c r="I70" s="59">
        <f t="shared" si="1"/>
        <v>0</v>
      </c>
      <c r="J70" s="59">
        <f t="shared" si="2"/>
        <v>0</v>
      </c>
      <c r="K70" s="59">
        <f t="shared" si="3"/>
        <v>0</v>
      </c>
    </row>
    <row r="71" spans="1:11" s="71" customFormat="1" ht="15.75" x14ac:dyDescent="0.25">
      <c r="A71" s="67"/>
      <c r="B71" s="87" t="s">
        <v>36</v>
      </c>
      <c r="C71" s="112"/>
      <c r="D71" s="112"/>
      <c r="E71" s="119"/>
      <c r="F71" s="119"/>
      <c r="G71" s="59">
        <f t="shared" si="0"/>
        <v>0</v>
      </c>
      <c r="H71" s="119"/>
      <c r="I71" s="59">
        <f t="shared" si="1"/>
        <v>0</v>
      </c>
      <c r="J71" s="59">
        <f t="shared" si="2"/>
        <v>0</v>
      </c>
      <c r="K71" s="59">
        <f t="shared" si="3"/>
        <v>0</v>
      </c>
    </row>
    <row r="72" spans="1:11" s="71" customFormat="1" ht="15.75" x14ac:dyDescent="0.25">
      <c r="A72" s="57"/>
      <c r="B72" s="118" t="s">
        <v>14</v>
      </c>
      <c r="C72" s="122"/>
      <c r="D72" s="122"/>
      <c r="E72" s="98"/>
      <c r="F72" s="98"/>
      <c r="G72" s="59">
        <f t="shared" si="0"/>
        <v>0</v>
      </c>
      <c r="H72" s="98"/>
      <c r="I72" s="59">
        <f t="shared" si="1"/>
        <v>0</v>
      </c>
      <c r="J72" s="59">
        <f t="shared" si="2"/>
        <v>0</v>
      </c>
      <c r="K72" s="59">
        <f t="shared" si="3"/>
        <v>0</v>
      </c>
    </row>
    <row r="73" spans="1:11" s="71" customFormat="1" ht="31.5" x14ac:dyDescent="0.25">
      <c r="A73" s="57">
        <v>1</v>
      </c>
      <c r="B73" s="113" t="s">
        <v>42</v>
      </c>
      <c r="C73" s="90">
        <v>10</v>
      </c>
      <c r="D73" s="90" t="s">
        <v>28</v>
      </c>
      <c r="E73" s="59">
        <v>24650</v>
      </c>
      <c r="F73" s="59">
        <v>850</v>
      </c>
      <c r="G73" s="59">
        <f t="shared" si="0"/>
        <v>255000</v>
      </c>
      <c r="H73" s="59">
        <v>10</v>
      </c>
      <c r="I73" s="59">
        <f t="shared" si="1"/>
        <v>246500</v>
      </c>
      <c r="J73" s="59">
        <f t="shared" si="2"/>
        <v>8500</v>
      </c>
      <c r="K73" s="59">
        <f t="shared" si="3"/>
        <v>255000</v>
      </c>
    </row>
    <row r="74" spans="1:11" s="71" customFormat="1" ht="15.75" x14ac:dyDescent="0.25">
      <c r="A74" s="57"/>
      <c r="B74" s="118" t="s">
        <v>30</v>
      </c>
      <c r="C74" s="61"/>
      <c r="D74" s="57"/>
      <c r="E74" s="98"/>
      <c r="F74" s="98"/>
      <c r="G74" s="59">
        <f t="shared" ref="G74:G79" si="4">SUM(E74+F74)*C74</f>
        <v>0</v>
      </c>
      <c r="H74" s="98"/>
      <c r="I74" s="59">
        <f t="shared" ref="I74:I79" si="5">H74*E74</f>
        <v>0</v>
      </c>
      <c r="J74" s="59">
        <f t="shared" ref="J74:J79" si="6">H74*F74</f>
        <v>0</v>
      </c>
      <c r="K74" s="59">
        <f t="shared" ref="K74:K79" si="7">J74+I74</f>
        <v>0</v>
      </c>
    </row>
    <row r="75" spans="1:11" s="71" customFormat="1" ht="31.5" x14ac:dyDescent="0.25">
      <c r="A75" s="57">
        <v>2</v>
      </c>
      <c r="B75" s="113" t="s">
        <v>43</v>
      </c>
      <c r="C75" s="90">
        <v>10</v>
      </c>
      <c r="D75" s="90" t="s">
        <v>28</v>
      </c>
      <c r="E75" s="59">
        <v>12325</v>
      </c>
      <c r="F75" s="59">
        <v>850</v>
      </c>
      <c r="G75" s="59">
        <f t="shared" si="4"/>
        <v>131750</v>
      </c>
      <c r="H75" s="59">
        <v>10</v>
      </c>
      <c r="I75" s="59">
        <f t="shared" si="5"/>
        <v>123250</v>
      </c>
      <c r="J75" s="59">
        <f t="shared" si="6"/>
        <v>8500</v>
      </c>
      <c r="K75" s="59">
        <f t="shared" si="7"/>
        <v>131750</v>
      </c>
    </row>
    <row r="76" spans="1:11" s="71" customFormat="1" ht="15.75" x14ac:dyDescent="0.25">
      <c r="A76" s="57"/>
      <c r="B76" s="118" t="s">
        <v>29</v>
      </c>
      <c r="C76" s="90"/>
      <c r="D76" s="90"/>
      <c r="E76" s="98"/>
      <c r="F76" s="98"/>
      <c r="G76" s="59">
        <f t="shared" si="4"/>
        <v>0</v>
      </c>
      <c r="H76" s="98"/>
      <c r="I76" s="59">
        <f t="shared" si="5"/>
        <v>0</v>
      </c>
      <c r="J76" s="59">
        <f t="shared" si="6"/>
        <v>0</v>
      </c>
      <c r="K76" s="59">
        <f t="shared" si="7"/>
        <v>0</v>
      </c>
    </row>
    <row r="77" spans="1:11" s="71" customFormat="1" ht="31.5" x14ac:dyDescent="0.25">
      <c r="A77" s="57">
        <v>3</v>
      </c>
      <c r="B77" s="113" t="s">
        <v>44</v>
      </c>
      <c r="C77" s="90">
        <v>1</v>
      </c>
      <c r="D77" s="90" t="s">
        <v>26</v>
      </c>
      <c r="E77" s="59">
        <v>45262.5</v>
      </c>
      <c r="F77" s="59">
        <v>850</v>
      </c>
      <c r="G77" s="59">
        <f t="shared" si="4"/>
        <v>46112.5</v>
      </c>
      <c r="H77" s="59">
        <v>1</v>
      </c>
      <c r="I77" s="59">
        <f t="shared" si="5"/>
        <v>45262.5</v>
      </c>
      <c r="J77" s="59">
        <f t="shared" si="6"/>
        <v>850</v>
      </c>
      <c r="K77" s="59">
        <f t="shared" si="7"/>
        <v>46112.5</v>
      </c>
    </row>
    <row r="78" spans="1:11" s="71" customFormat="1" ht="15.75" x14ac:dyDescent="0.25">
      <c r="A78" s="57"/>
      <c r="B78" s="118" t="s">
        <v>35</v>
      </c>
      <c r="C78" s="90"/>
      <c r="D78" s="90"/>
      <c r="E78" s="98"/>
      <c r="F78" s="98"/>
      <c r="G78" s="59">
        <f t="shared" si="4"/>
        <v>0</v>
      </c>
      <c r="H78" s="98"/>
      <c r="I78" s="59">
        <f t="shared" si="5"/>
        <v>0</v>
      </c>
      <c r="J78" s="59">
        <f t="shared" si="6"/>
        <v>0</v>
      </c>
      <c r="K78" s="59">
        <f t="shared" si="7"/>
        <v>0</v>
      </c>
    </row>
    <row r="79" spans="1:11" s="71" customFormat="1" ht="31.5" x14ac:dyDescent="0.25">
      <c r="A79" s="57">
        <v>4</v>
      </c>
      <c r="B79" s="113" t="s">
        <v>45</v>
      </c>
      <c r="C79" s="90">
        <v>3</v>
      </c>
      <c r="D79" s="90" t="s">
        <v>28</v>
      </c>
      <c r="E79" s="59">
        <v>23375</v>
      </c>
      <c r="F79" s="59">
        <v>850</v>
      </c>
      <c r="G79" s="59">
        <f t="shared" si="4"/>
        <v>72675</v>
      </c>
      <c r="H79" s="59">
        <v>3</v>
      </c>
      <c r="I79" s="59">
        <f t="shared" si="5"/>
        <v>70125</v>
      </c>
      <c r="J79" s="59">
        <f t="shared" si="6"/>
        <v>2550</v>
      </c>
      <c r="K79" s="59">
        <f t="shared" si="7"/>
        <v>72675</v>
      </c>
    </row>
    <row r="80" spans="1:11" s="71" customFormat="1" ht="15.75" x14ac:dyDescent="0.25">
      <c r="A80" s="57"/>
      <c r="B80" s="89"/>
      <c r="C80" s="90"/>
      <c r="D80" s="90"/>
      <c r="E80" s="98"/>
      <c r="F80" s="98"/>
      <c r="G80" s="98"/>
      <c r="H80" s="98"/>
      <c r="I80" s="98"/>
      <c r="J80" s="98"/>
      <c r="K80" s="98"/>
    </row>
    <row r="81" spans="1:11" s="71" customFormat="1" ht="31.5" x14ac:dyDescent="0.25">
      <c r="A81" s="57"/>
      <c r="B81" s="65" t="s">
        <v>209</v>
      </c>
      <c r="C81" s="90"/>
      <c r="D81" s="90"/>
      <c r="E81" s="98"/>
      <c r="F81" s="99"/>
      <c r="G81" s="100">
        <f>SUM(G9:G80)</f>
        <v>4180402</v>
      </c>
      <c r="H81" s="99"/>
      <c r="I81" s="100">
        <f>SUM(I9:I80)</f>
        <v>2651624.2999999998</v>
      </c>
      <c r="J81" s="100">
        <f>SUM(J9:J80)</f>
        <v>405662.5</v>
      </c>
      <c r="K81" s="100">
        <f>SUM(K9:K80)</f>
        <v>3057286.8</v>
      </c>
    </row>
    <row r="82" spans="1:11" s="71" customFormat="1" ht="15.75" x14ac:dyDescent="0.25">
      <c r="A82" s="101"/>
      <c r="B82" s="102"/>
      <c r="D82" s="103"/>
    </row>
    <row r="83" spans="1:11" s="71" customFormat="1" ht="15.75" x14ac:dyDescent="0.25">
      <c r="A83" s="101"/>
      <c r="B83" s="102"/>
      <c r="D83" s="103"/>
    </row>
    <row r="84" spans="1:11" s="71" customFormat="1" ht="15.75" x14ac:dyDescent="0.25">
      <c r="A84" s="101"/>
      <c r="B84" s="102"/>
      <c r="D84" s="103"/>
    </row>
    <row r="85" spans="1:11" s="71" customFormat="1" ht="15.75" x14ac:dyDescent="0.25">
      <c r="A85" s="101"/>
      <c r="B85" s="102"/>
      <c r="D85" s="103"/>
    </row>
    <row r="86" spans="1:11" s="71" customFormat="1" ht="15.75" x14ac:dyDescent="0.25">
      <c r="A86" s="101"/>
      <c r="B86" s="102"/>
      <c r="D86" s="103"/>
    </row>
    <row r="87" spans="1:11" s="71" customFormat="1" ht="15.75" x14ac:dyDescent="0.25">
      <c r="A87" s="101"/>
      <c r="B87" s="102"/>
      <c r="D87" s="103"/>
    </row>
    <row r="88" spans="1:11" s="71" customFormat="1" ht="15.75" x14ac:dyDescent="0.25">
      <c r="A88" s="101"/>
      <c r="B88" s="102"/>
      <c r="D88" s="103"/>
    </row>
    <row r="89" spans="1:11" s="71" customFormat="1" ht="15.75" x14ac:dyDescent="0.25">
      <c r="A89" s="101"/>
      <c r="B89" s="102"/>
      <c r="D89" s="103"/>
    </row>
    <row r="90" spans="1:11" s="71" customFormat="1" ht="15.75" x14ac:dyDescent="0.25">
      <c r="A90" s="101"/>
      <c r="B90" s="102"/>
      <c r="D90" s="103"/>
    </row>
    <row r="91" spans="1:11" s="71" customFormat="1" ht="15.75" x14ac:dyDescent="0.25">
      <c r="A91" s="101"/>
      <c r="B91" s="102"/>
      <c r="D91" s="103"/>
    </row>
    <row r="92" spans="1:11" s="71" customFormat="1" ht="15.75" x14ac:dyDescent="0.25">
      <c r="A92" s="101"/>
      <c r="B92" s="102"/>
      <c r="D92" s="103"/>
    </row>
    <row r="93" spans="1:11" s="71" customFormat="1" ht="15.75" x14ac:dyDescent="0.25">
      <c r="A93" s="101"/>
      <c r="B93" s="102"/>
      <c r="D93" s="103"/>
    </row>
    <row r="94" spans="1:11" s="71" customFormat="1" ht="15.75" x14ac:dyDescent="0.25">
      <c r="A94" s="101"/>
      <c r="B94" s="102"/>
      <c r="D94" s="103"/>
    </row>
    <row r="95" spans="1:11" s="71" customFormat="1" ht="15.75" x14ac:dyDescent="0.25">
      <c r="A95" s="101"/>
      <c r="B95" s="102"/>
      <c r="D95" s="103"/>
    </row>
    <row r="96" spans="1:11"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50" customFormat="1" ht="17.25" x14ac:dyDescent="0.3">
      <c r="A164" s="51"/>
      <c r="B164" s="52"/>
      <c r="D164" s="5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6">
    <mergeCell ref="I6:I7"/>
    <mergeCell ref="J6:J7"/>
    <mergeCell ref="A5:G5"/>
    <mergeCell ref="H5:K5"/>
    <mergeCell ref="A1:K1"/>
    <mergeCell ref="A2:K2"/>
    <mergeCell ref="K6:K7"/>
    <mergeCell ref="A3:C3"/>
    <mergeCell ref="A6:A7"/>
    <mergeCell ref="B6:B7"/>
    <mergeCell ref="C6:C7"/>
    <mergeCell ref="D6:D7"/>
    <mergeCell ref="E6:E7"/>
    <mergeCell ref="F6:F7"/>
    <mergeCell ref="G6:G7"/>
    <mergeCell ref="H6:H7"/>
  </mergeCells>
  <printOptions horizontalCentered="1"/>
  <pageMargins left="0" right="0" top="0.55118110236220474" bottom="0.55118110236220474" header="0.31496062992125984" footer="0.31496062992125984"/>
  <pageSetup paperSize="9"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0BCC1-8FAE-4976-ACD8-DFEBC596A014}">
  <dimension ref="A7:D26"/>
  <sheetViews>
    <sheetView workbookViewId="0">
      <selection activeCell="F25" sqref="F25"/>
    </sheetView>
  </sheetViews>
  <sheetFormatPr defaultColWidth="30.5703125" defaultRowHeight="18.75" x14ac:dyDescent="0.3"/>
  <cols>
    <col min="1" max="1" width="6" style="126" customWidth="1"/>
    <col min="2" max="2" width="52.85546875" style="126" customWidth="1"/>
    <col min="3" max="3" width="18.28515625" style="126" customWidth="1"/>
    <col min="4" max="16384" width="30.5703125" style="126"/>
  </cols>
  <sheetData>
    <row r="7" spans="1:3" x14ac:dyDescent="0.3">
      <c r="C7" s="168" t="s">
        <v>234</v>
      </c>
    </row>
    <row r="8" spans="1:3" ht="23.25" x14ac:dyDescent="0.3">
      <c r="A8" s="163"/>
      <c r="B8" s="163"/>
      <c r="C8" s="163"/>
    </row>
    <row r="10" spans="1:3" ht="20.25" x14ac:dyDescent="0.3">
      <c r="A10" s="164" t="s">
        <v>235</v>
      </c>
      <c r="B10" s="164"/>
      <c r="C10" s="164"/>
    </row>
    <row r="11" spans="1:3" x14ac:dyDescent="0.3">
      <c r="A11" s="127"/>
      <c r="B11" s="127"/>
      <c r="C11" s="127"/>
    </row>
    <row r="13" spans="1:3" ht="19.5" thickBot="1" x14ac:dyDescent="0.35">
      <c r="A13" s="128"/>
      <c r="B13" s="128"/>
      <c r="C13" s="128"/>
    </row>
    <row r="14" spans="1:3" s="132" customFormat="1" thickBot="1" x14ac:dyDescent="0.3">
      <c r="A14" s="129" t="s">
        <v>223</v>
      </c>
      <c r="B14" s="130" t="s">
        <v>224</v>
      </c>
      <c r="C14" s="131" t="s">
        <v>225</v>
      </c>
    </row>
    <row r="15" spans="1:3" x14ac:dyDescent="0.3">
      <c r="A15" s="133"/>
      <c r="B15" s="134"/>
      <c r="C15" s="135"/>
    </row>
    <row r="16" spans="1:3" s="139" customFormat="1" ht="31.5" customHeight="1" x14ac:dyDescent="0.25">
      <c r="A16" s="136" t="s">
        <v>236</v>
      </c>
      <c r="B16" s="137" t="s">
        <v>237</v>
      </c>
      <c r="C16" s="138">
        <v>2512279</v>
      </c>
    </row>
    <row r="17" spans="1:4" s="139" customFormat="1" ht="31.5" customHeight="1" x14ac:dyDescent="0.25">
      <c r="A17" s="136" t="s">
        <v>236</v>
      </c>
      <c r="B17" s="137" t="s">
        <v>238</v>
      </c>
      <c r="C17" s="138">
        <v>1794085</v>
      </c>
    </row>
    <row r="18" spans="1:4" s="139" customFormat="1" ht="31.5" customHeight="1" x14ac:dyDescent="0.25">
      <c r="A18" s="136" t="s">
        <v>236</v>
      </c>
      <c r="B18" s="137" t="s">
        <v>239</v>
      </c>
      <c r="C18" s="138">
        <v>377600</v>
      </c>
    </row>
    <row r="19" spans="1:4" s="139" customFormat="1" ht="31.5" customHeight="1" x14ac:dyDescent="0.25">
      <c r="A19" s="136" t="s">
        <v>236</v>
      </c>
      <c r="B19" s="137" t="s">
        <v>240</v>
      </c>
      <c r="C19" s="138">
        <v>228096</v>
      </c>
    </row>
    <row r="20" spans="1:4" s="139" customFormat="1" ht="31.5" customHeight="1" x14ac:dyDescent="0.25">
      <c r="A20" s="136" t="s">
        <v>236</v>
      </c>
      <c r="B20" s="137" t="s">
        <v>241</v>
      </c>
      <c r="C20" s="138">
        <v>53120</v>
      </c>
    </row>
    <row r="21" spans="1:4" ht="19.5" thickBot="1" x14ac:dyDescent="0.35">
      <c r="A21" s="140"/>
      <c r="B21" s="141"/>
      <c r="C21" s="135"/>
    </row>
    <row r="22" spans="1:4" ht="19.5" thickBot="1" x14ac:dyDescent="0.35">
      <c r="A22" s="142"/>
      <c r="B22" s="143" t="s">
        <v>226</v>
      </c>
      <c r="C22" s="144">
        <f>SUM(C16:C21)</f>
        <v>4965180</v>
      </c>
    </row>
    <row r="25" spans="1:4" x14ac:dyDescent="0.3">
      <c r="A25" s="165"/>
      <c r="B25" s="165"/>
      <c r="C25" s="165"/>
    </row>
    <row r="26" spans="1:4" x14ac:dyDescent="0.3">
      <c r="D26" s="145"/>
    </row>
  </sheetData>
  <mergeCells count="3">
    <mergeCell ref="A8:C8"/>
    <mergeCell ref="A10:C10"/>
    <mergeCell ref="A25:C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HVAC</vt:lpstr>
      <vt:lpstr>Fire</vt:lpstr>
      <vt:lpstr>Vos</vt:lpstr>
      <vt:lpstr>HVAC!Print_Area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2024-10-26T13:35:04Z</cp:lastPrinted>
  <dcterms:created xsi:type="dcterms:W3CDTF">2014-11-22T11:50:12Z</dcterms:created>
  <dcterms:modified xsi:type="dcterms:W3CDTF">2024-10-26T13:35:14Z</dcterms:modified>
</cp:coreProperties>
</file>