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FE6348C1-ECA7-4D62-9F20-7E4107B2B615}" xr6:coauthVersionLast="47" xr6:coauthVersionMax="47" xr10:uidLastSave="{00000000-0000-0000-0000-000000000000}"/>
  <bookViews>
    <workbookView xWindow="-120" yWindow="-120" windowWidth="29040" windowHeight="15840" tabRatio="712" xr2:uid="{00000000-000D-0000-FFFF-FFFF00000000}"/>
  </bookViews>
  <sheets>
    <sheet name="Grand Summary" sheetId="65" r:id="rId1"/>
    <sheet name="ACMV BOQ" sheetId="69" r:id="rId2"/>
    <sheet name="Sheet1" sheetId="75" r:id="rId3"/>
    <sheet name="Plumbing Summary" sheetId="70" r:id="rId4"/>
    <sheet name="Plumbing BOQ" sheetId="71" r:id="rId5"/>
    <sheet name="Fire Summary" sheetId="72" r:id="rId6"/>
    <sheet name="Fire BOQ" sheetId="73" r:id="rId7"/>
    <sheet name="Clean Agent FSS (Comms Room)" sheetId="74"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7">'Clean Agent FSS (Comms Room)'!$A$1:$L$42</definedName>
    <definedName name="_xlnm.Print_Area" localSheetId="6">'Fire BOQ'!$A$1:$M$32</definedName>
    <definedName name="_xlnm.Print_Area" localSheetId="5">'Fire Summary'!$A$1:$F$22</definedName>
    <definedName name="_xlnm.Print_Area" localSheetId="0">'Grand Summary'!$A$1:$D$24</definedName>
    <definedName name="_xlnm.Print_Area" localSheetId="4">'Plumbing BOQ'!$A$1:$M$85</definedName>
    <definedName name="_xlnm.Print_Area" localSheetId="3">'Plumbing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7">'Clean Agent FSS (Comms Room)'!$1:$8</definedName>
    <definedName name="_xlnm.Print_Titles" localSheetId="6">'Fire BOQ'!$1:$8</definedName>
    <definedName name="_xlnm.Print_Titles" localSheetId="5">'Fire Summary'!$1:$7</definedName>
    <definedName name="_xlnm.Print_Titles" localSheetId="4">'Plumbing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D15" i="65" l="1"/>
  <c r="H15" i="69"/>
  <c r="D13" i="65"/>
  <c r="J119" i="69"/>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K112" i="69"/>
  <c r="J13" i="69"/>
  <c r="J14" i="69"/>
  <c r="J15" i="69"/>
  <c r="J16" i="69"/>
  <c r="J17" i="69"/>
  <c r="J18" i="69"/>
  <c r="J19" i="69"/>
  <c r="J20" i="69"/>
  <c r="J21" i="69"/>
  <c r="J22" i="69"/>
  <c r="J23" i="69"/>
  <c r="J24" i="69"/>
  <c r="J25" i="69"/>
  <c r="K25" i="69" s="1"/>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K58" i="69" s="1"/>
  <c r="J59" i="69"/>
  <c r="J60" i="69"/>
  <c r="J61" i="69"/>
  <c r="J62" i="69"/>
  <c r="J63" i="69"/>
  <c r="K63" i="69" s="1"/>
  <c r="J64" i="69"/>
  <c r="J65" i="69"/>
  <c r="J66" i="69"/>
  <c r="J67" i="69"/>
  <c r="K67" i="69" s="1"/>
  <c r="J68" i="69"/>
  <c r="J69" i="69"/>
  <c r="J70" i="69"/>
  <c r="J71" i="69"/>
  <c r="K71" i="69" s="1"/>
  <c r="J72" i="69"/>
  <c r="J73" i="69"/>
  <c r="J74" i="69"/>
  <c r="J75" i="69"/>
  <c r="J76" i="69"/>
  <c r="J77" i="69"/>
  <c r="J78" i="69"/>
  <c r="J79" i="69"/>
  <c r="K79" i="69" s="1"/>
  <c r="J80" i="69"/>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K110" i="69" s="1"/>
  <c r="J111" i="69"/>
  <c r="J112" i="69"/>
  <c r="J113" i="69"/>
  <c r="J114" i="69"/>
  <c r="J115" i="69"/>
  <c r="J116" i="69"/>
  <c r="J117" i="69"/>
  <c r="J118" i="69"/>
  <c r="H26" i="69"/>
  <c r="H27" i="69"/>
  <c r="H28" i="69"/>
  <c r="H29" i="69"/>
  <c r="H30" i="69"/>
  <c r="H31" i="69"/>
  <c r="H32" i="69"/>
  <c r="H33" i="69"/>
  <c r="H34" i="69"/>
  <c r="K34" i="69" s="1"/>
  <c r="H35" i="69"/>
  <c r="H36" i="69"/>
  <c r="H37" i="69"/>
  <c r="H38" i="69"/>
  <c r="K38" i="69" s="1"/>
  <c r="H39" i="69"/>
  <c r="H40" i="69"/>
  <c r="H41" i="69"/>
  <c r="H42" i="69"/>
  <c r="H43" i="69"/>
  <c r="H44" i="69"/>
  <c r="H45" i="69"/>
  <c r="K45" i="69" s="1"/>
  <c r="H46" i="69"/>
  <c r="H47" i="69"/>
  <c r="H48" i="69"/>
  <c r="K48" i="69" s="1"/>
  <c r="H49" i="69"/>
  <c r="H50" i="69"/>
  <c r="H51" i="69"/>
  <c r="H52" i="69"/>
  <c r="H53" i="69"/>
  <c r="H54" i="69"/>
  <c r="K54" i="69" s="1"/>
  <c r="H55" i="69"/>
  <c r="K55" i="69" s="1"/>
  <c r="H56" i="69"/>
  <c r="H57" i="69"/>
  <c r="K57" i="69" s="1"/>
  <c r="H58" i="69"/>
  <c r="H59" i="69"/>
  <c r="H60" i="69"/>
  <c r="H61" i="69"/>
  <c r="H62" i="69"/>
  <c r="H63" i="69"/>
  <c r="H64" i="69"/>
  <c r="H65" i="69"/>
  <c r="H66" i="69"/>
  <c r="H67" i="69"/>
  <c r="H68" i="69"/>
  <c r="K68" i="69" s="1"/>
  <c r="H69"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H22" i="69"/>
  <c r="H23" i="69"/>
  <c r="H16" i="69"/>
  <c r="K16" i="69" s="1"/>
  <c r="J12" i="69"/>
  <c r="H13" i="69"/>
  <c r="H12" i="69"/>
  <c r="K73" i="71"/>
  <c r="J73" i="71"/>
  <c r="H73" i="71"/>
  <c r="J19" i="74"/>
  <c r="I19" i="74"/>
  <c r="G19" i="74"/>
  <c r="J82" i="71"/>
  <c r="H82" i="71"/>
  <c r="J81" i="71"/>
  <c r="H81" i="71"/>
  <c r="K81" i="71" s="1"/>
  <c r="J77" i="71"/>
  <c r="H77" i="71"/>
  <c r="K77" i="71" s="1"/>
  <c r="J76" i="71"/>
  <c r="H76" i="71"/>
  <c r="J75" i="71"/>
  <c r="H75" i="71"/>
  <c r="J72" i="71"/>
  <c r="H72" i="71"/>
  <c r="J70" i="71"/>
  <c r="H70" i="71"/>
  <c r="J68" i="71"/>
  <c r="K68" i="71" s="1"/>
  <c r="H68" i="71"/>
  <c r="J66" i="71"/>
  <c r="H66" i="71"/>
  <c r="J65" i="71"/>
  <c r="H65" i="71"/>
  <c r="K65" i="71" s="1"/>
  <c r="J64" i="71"/>
  <c r="K64" i="71" s="1"/>
  <c r="H64" i="71"/>
  <c r="J59" i="71"/>
  <c r="H59" i="71"/>
  <c r="K59" i="71" s="1"/>
  <c r="J57" i="71"/>
  <c r="K57" i="71" s="1"/>
  <c r="H57" i="71"/>
  <c r="J55" i="71"/>
  <c r="H55" i="71"/>
  <c r="K53" i="71"/>
  <c r="J53" i="71"/>
  <c r="H53" i="71"/>
  <c r="J52" i="71"/>
  <c r="K52" i="71" s="1"/>
  <c r="H52" i="71"/>
  <c r="J51" i="71"/>
  <c r="H51" i="71"/>
  <c r="J50" i="71"/>
  <c r="K50" i="71" s="1"/>
  <c r="H50" i="71"/>
  <c r="J48" i="71"/>
  <c r="H48" i="71"/>
  <c r="J47" i="71"/>
  <c r="H47" i="71"/>
  <c r="J46" i="71"/>
  <c r="K46" i="71" s="1"/>
  <c r="H46" i="71"/>
  <c r="J45" i="71"/>
  <c r="H45" i="71"/>
  <c r="J43" i="71"/>
  <c r="H43" i="71"/>
  <c r="J42" i="71"/>
  <c r="H42" i="71"/>
  <c r="K42" i="71" s="1"/>
  <c r="J41" i="71"/>
  <c r="K41" i="71" s="1"/>
  <c r="H41" i="71"/>
  <c r="J40" i="71"/>
  <c r="H40" i="71"/>
  <c r="J35" i="71"/>
  <c r="H35" i="71"/>
  <c r="J34" i="71"/>
  <c r="K34" i="71" s="1"/>
  <c r="H34" i="71"/>
  <c r="J33" i="71"/>
  <c r="K33" i="71" s="1"/>
  <c r="H33" i="71"/>
  <c r="J32" i="71"/>
  <c r="K32" i="71" s="1"/>
  <c r="H32" i="71"/>
  <c r="J31" i="71"/>
  <c r="H31" i="71"/>
  <c r="J29" i="71"/>
  <c r="H29" i="71"/>
  <c r="J27" i="71"/>
  <c r="H27" i="71"/>
  <c r="J26" i="71"/>
  <c r="H26" i="71"/>
  <c r="J24" i="71"/>
  <c r="K24" i="71" s="1"/>
  <c r="H24" i="71"/>
  <c r="J22" i="71"/>
  <c r="H22" i="71"/>
  <c r="K22" i="71" s="1"/>
  <c r="J21" i="71"/>
  <c r="H21" i="71"/>
  <c r="J19" i="71"/>
  <c r="K19" i="71" s="1"/>
  <c r="H19" i="71"/>
  <c r="J18" i="71"/>
  <c r="H18" i="71"/>
  <c r="K18" i="71" s="1"/>
  <c r="J16" i="71"/>
  <c r="H16" i="71"/>
  <c r="J14" i="71"/>
  <c r="K14" i="71" s="1"/>
  <c r="H14" i="71"/>
  <c r="J12" i="71"/>
  <c r="H12" i="71"/>
  <c r="G12" i="74"/>
  <c r="K93" i="69"/>
  <c r="K95" i="69"/>
  <c r="K86" i="69"/>
  <c r="K51" i="69"/>
  <c r="K43" i="69"/>
  <c r="K42" i="69"/>
  <c r="K27" i="69"/>
  <c r="K26" i="69"/>
  <c r="K21" i="69"/>
  <c r="J26" i="73"/>
  <c r="K26" i="73" s="1"/>
  <c r="I23" i="73"/>
  <c r="J23" i="73" s="1"/>
  <c r="I19" i="73"/>
  <c r="J19" i="73" s="1"/>
  <c r="J18" i="73"/>
  <c r="K18" i="73" s="1"/>
  <c r="J13" i="73"/>
  <c r="K13" i="73" s="1"/>
  <c r="I41" i="74"/>
  <c r="J41" i="74" s="1"/>
  <c r="G41" i="74"/>
  <c r="I40" i="74"/>
  <c r="G40" i="74"/>
  <c r="I39" i="74"/>
  <c r="J39" i="74" s="1"/>
  <c r="G39" i="74"/>
  <c r="I38" i="74"/>
  <c r="G38" i="74"/>
  <c r="I37" i="74"/>
  <c r="G37" i="74"/>
  <c r="I35" i="74"/>
  <c r="G35" i="74"/>
  <c r="I34" i="74"/>
  <c r="G34" i="74"/>
  <c r="I33" i="74"/>
  <c r="G33" i="74"/>
  <c r="I32" i="74"/>
  <c r="G32" i="74"/>
  <c r="I31" i="74"/>
  <c r="J31" i="74" s="1"/>
  <c r="G31" i="74"/>
  <c r="I30" i="74"/>
  <c r="G30" i="74"/>
  <c r="I27" i="74"/>
  <c r="G27" i="74"/>
  <c r="I26" i="74"/>
  <c r="G26" i="74"/>
  <c r="I25" i="74"/>
  <c r="G25" i="74"/>
  <c r="I24" i="74"/>
  <c r="G24" i="74"/>
  <c r="I23" i="74"/>
  <c r="G23" i="74"/>
  <c r="I22" i="74"/>
  <c r="J22" i="74" s="1"/>
  <c r="G22" i="74"/>
  <c r="I15" i="74"/>
  <c r="G15" i="74"/>
  <c r="I13" i="74"/>
  <c r="J13" i="74" s="1"/>
  <c r="G13" i="74"/>
  <c r="I12" i="74"/>
  <c r="K15" i="69" l="1"/>
  <c r="K12" i="73"/>
  <c r="K16" i="73"/>
  <c r="H119" i="69"/>
  <c r="K35" i="71"/>
  <c r="H32" i="73"/>
  <c r="J25" i="73"/>
  <c r="K25" i="73" s="1"/>
  <c r="J35" i="74"/>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2" i="72"/>
  <c r="A13" i="72" s="1"/>
  <c r="A14" i="72" s="1"/>
  <c r="A15" i="72" s="1"/>
  <c r="A16" i="72" s="1"/>
  <c r="A17" i="72" s="1"/>
  <c r="A11" i="72"/>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A15" i="70"/>
  <c r="A18" i="70" s="1"/>
  <c r="A12" i="70"/>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J42" i="74"/>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<sst xmlns="http://schemas.openxmlformats.org/spreadsheetml/2006/main" count="753" uniqueCount="366">
  <si>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</si>
  <si>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</si>
  <si>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</si>
  <si>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</si>
  <si>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</si>
  <si>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</si>
  <si>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</si>
  <si>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</si>
  <si>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</si>
  <si>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</si>
  <si>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</si>
  <si>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</si>
  <si>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</si>
  <si>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</si>
  <si>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</si>
  <si>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</si>
  <si>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</si>
  <si>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</si>
  <si>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</si>
  <si>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</si>
  <si>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</si>
  <si>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</si>
  <si>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</si>
  <si>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</si>
  <si>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</si>
  <si>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</si>
  <si>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</si>
  <si>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</si>
  <si>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</si>
  <si>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</si>
  <si>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</si>
  <si>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</si>
  <si>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</si>
  <si>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</si>
  <si>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</si>
  <si>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</si>
  <si>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</si>
  <si>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</si>
  <si>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</si>
  <si>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</si>
  <si>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</si>
  <si>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</si>
  <si>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</si>
  <si>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</si>
  <si>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</si>
  <si>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</si>
  <si>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</si>
  <si>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</si>
  <si>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</si>
  <si>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</si>
  <si>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</si>
  <si>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</si>
  <si>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</si>
  <si>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</si>
  <si>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</si>
  <si>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</si>
  <si>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</si>
  <si>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</si>
  <si>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</si>
  <si>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</si>
  <si>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</si>
  <si>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</si>
  <si>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</si>
  <si>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</si>
  <si>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</si>
  <si>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</si>
  <si>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</si>
  <si>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</si>
  <si>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</si>
  <si>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</si>
  <si>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</si>
  <si>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</si>
  <si>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</si>
  <si>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</si>
  <si>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</si>
  <si>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</si>
  <si>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</si>
  <si>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</si>
  <si>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</si>
  <si>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</si>
  <si>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</si>
  <si>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</si>
  <si>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</si>
  <si>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</si>
  <si>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</si>
  <si>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</si>
  <si>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</si>
  <si>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</si>
  <si>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</si>
  <si>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</si>
  <si>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</si>
  <si>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</si>
  <si>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</si>
  <si>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</si>
  <si>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</si>
  <si>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</si>
  <si>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</si>
  <si>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</si>
  <si>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</si>
  <si>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</si>
  <si>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</si>
  <si>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</si>
  <si>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</si>
  <si>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</si>
  <si>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</si>
  <si>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</si>
  <si>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</si>
  <si>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</si>
  <si>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</si>
  <si>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</si>
  <si>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</si>
  <si>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</si>
  <si>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</si>
  <si>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</si>
  <si>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</si>
  <si>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</si>
  <si>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</si>
  <si>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</si>
  <si>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</si>
  <si>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</si>
  <si>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</si>
  <si>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</si>
  <si>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</si>
  <si>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</si>
  <si>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</si>
  <si>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</si>
  <si>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</si>
  <si>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</si>
  <si>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</si>
  <si>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</si>
  <si>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</si>
  <si>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</si>
  <si>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</si>
  <si>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</si>
  <si>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</si>
  <si>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</si>
  <si>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</si>
  <si>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</si>
  <si>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</si>
  <si>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</si>
  <si>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</si>
  <si>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</si>
  <si>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</si>
  <si>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</si>
  <si>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</si>
  <si>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</si>
  <si>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</si>
  <si>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</si>
  <si>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</si>
  <si>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</si>
  <si>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</si>
  <si>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</si>
  <si>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</si>
  <si>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</si>
  <si>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</si>
  <si>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</si>
  <si>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</si>
  <si>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</si>
  <si>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</si>
  <si>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</si>
  <si>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</si>
  <si>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</si>
  <si>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</si>
  <si>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</si>
  <si>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</si>
  <si>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</si>
  <si>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</si>
  <si>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</si>
  <si>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</si>
  <si>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</si>
  <si>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</si>
  <si>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</si>
  <si>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</si>
  <si>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</si>
  <si>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</si>
  <si>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</si>
  <si>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</si>
  <si>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</si>
  <si>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</si>
  <si>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</si>
  <si>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</si>
  <si>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</si>
  <si>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</si>
  <si>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</si>
  <si>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</si>
  <si>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</si>
  <si>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</si>
  <si>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</si>
  <si>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</si>
  <si>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</si>
  <si>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</si>
  <si>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</si>
  <si>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</si>
  <si>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</si>
  <si>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</si>
  <si>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</si>
  <si>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</si>
  <si>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</si>
  <si>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</si>
  <si>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</si>
  <si>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</si>
  <si>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</si>
  <si>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</si>
  <si>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</si>
  <si>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</si>
  <si>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</si>
  <si>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</si>
  <si>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</si>
  <si>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</si>
  <si>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</si>
  <si>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</si>
  <si>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</si>
  <si>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</si>
  <si>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</si>
  <si>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</si>
  <si>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</si>
  <si>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</si>
  <si>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</si>
  <si>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</si>
  <si>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</si>
  <si>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</si>
  <si>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</si>
  <si>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</si>
  <si>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</si>
  <si>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</si>
  <si>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</si>
  <si>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</si>
  <si>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</si>
  <si>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</si>
  <si>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</si>
  <si>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</si>
  <si>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S. No.</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</si>
  <si>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</si>
  <si>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</si>
  <si>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</si>
  <si>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</si>
  <si>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</si>
  <si>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</si>
  <si>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</si>
  <si>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</si>
  <si>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</si>
  <si>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</si>
  <si>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</si>
  <si>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</si>
  <si>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</si>
  <si>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</si>
  <si>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</si>
  <si>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</si>
  <si>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</si>
  <si>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</si>
  <si>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</si>
  <si>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</si>
  <si>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</si>
  <si>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</si>
  <si>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</si>
  <si>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</si>
  <si>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</si>
  <si>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</si>
  <si>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</si>
  <si>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</si>
  <si>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</si>
  <si>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</si>
  <si>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</si>
  <si>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</si>
  <si>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</si>
  <si>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</si>
  <si>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</si>
  <si>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</si>
  <si>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</si>
  <si>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Clean Agent</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</si>
  <si>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</si>
  <si>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</si>
  <si>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</si>
  <si>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</si>
  <si>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</si>
  <si>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</si>
  <si>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</si>
  <si>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</si>
  <si>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</si>
  <si>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</si>
  <si>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</si>
  <si>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</si>
  <si>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</si>
  <si>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</si>
  <si>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</si>
  <si>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</si>
  <si>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</si>
  <si>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Executive Summary</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</si>
  <si>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</si>
  <si>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</si>
  <si>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</si>
  <si>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</si>
  <si>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</si>
  <si>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</si>
  <si>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</si>
  <si>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</si>
  <si>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</si>
  <si>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</si>
  <si>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</si>
  <si>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</si>
  <si>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</si>
  <si>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S.no</t>
  </si>
  <si>
    <t>Total Rs.</t>
  </si>
  <si>
    <t>FIRE FIGHTING SERVICES</t>
  </si>
  <si>
    <t>MS Sch-40 seamless pipes with fittings.</t>
  </si>
  <si>
    <t>Sprinkler Heads.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</si>
  <si>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</si>
  <si>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</si>
  <si>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</si>
  <si>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</si>
  <si>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</si>
  <si>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</si>
  <si>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</si>
  <si>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</si>
  <si>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</si>
  <si>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</si>
  <si>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</si>
  <si>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</si>
  <si>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</si>
  <si>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</si>
  <si>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</si>
  <si>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</si>
  <si>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</si>
  <si>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</si>
  <si>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</si>
  <si>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</si>
  <si>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</si>
  <si>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</si>
  <si>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</si>
  <si>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</si>
  <si>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</si>
  <si>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</si>
  <si>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</si>
  <si>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</si>
  <si>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</si>
  <si>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</si>
  <si>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</si>
  <si>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</si>
  <si>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</si>
  <si>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</si>
  <si>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</si>
  <si>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</si>
  <si>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</si>
  <si>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</si>
  <si>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</si>
  <si>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</si>
  <si>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FIREX / SHIELD / NAFFCO</t>
  </si>
  <si>
    <t>10 to 12 Weeks</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</si>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</sst>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99">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171" fontId="2" fillId="0" borderId="0" xfId="28" applyNumberFormat="1" applyFont="1" applyAlignment="1">
      <alignment vertical="center"/>
    </xf>
    <xf numFmtId="0" fontId="0" fillId="0" borderId="0" xfId="0" applyAlignment="1">
      <alignment vertical="center"/>
    </xf>
    <xf numFmtId="0" fontId="0" fillId="0" borderId="76" xfId="0" applyBorder="1" applyAlignment="1">
      <alignment horizontal="center" vertical="center"/>
    </xf>
    <xf numFmtId="0" fontId="6" fillId="0" borderId="76" xfId="0" applyFont="1" applyBorder="1" applyAlignment="1">
      <alignment horizontal="center" vertical="center"/>
    </xf>
    <xf numFmtId="0" fontId="5" fillId="0" borderId="76" xfId="0" applyFont="1" applyBorder="1" applyAlignment="1">
      <alignment horizontal="center"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0" fontId="2" fillId="0" borderId="0" xfId="3" applyFont="1" applyAlignment="1">
      <alignment horizontal="left" vertical="top" wrapText="1"/>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8" xfId="3" applyNumberFormat="1" applyFont="1" applyFill="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3" fillId="0" borderId="76" xfId="0"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165" fontId="8" fillId="0" borderId="80"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168" fontId="2" fillId="0" borderId="84" xfId="13" applyNumberFormat="1" applyFont="1" applyBorder="1" applyAlignment="1">
      <alignment horizontal="center" vertical="center" wrapText="1"/>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0" fontId="2" fillId="0" borderId="23" xfId="3" applyFont="1" applyBorder="1" applyAlignment="1">
      <alignment horizontal="center" vertical="center"/>
    </xf>
    <xf numFmtId="0" fontId="2" fillId="0" borderId="19" xfId="3" applyFont="1" applyBorder="1" applyAlignment="1">
      <alignment horizontal="center" vertical="center"/>
    </xf>
    <xf numFmtId="0" fontId="2" fillId="0" borderId="0" xfId="3" applyFont="1" applyAlignment="1">
      <alignment horizontal="left"/>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168" fontId="2" fillId="0" borderId="83" xfId="13" applyNumberFormat="1" applyFont="1" applyFill="1" applyBorder="1" applyAlignment="1">
      <alignment horizontal="center" vertical="center" wrapText="1"/>
    </xf>
    <xf numFmtId="168" fontId="2" fillId="0"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498230</xdr:colOff>
      <xdr:row>0</xdr:row>
      <xdr:rowOff>0</xdr:rowOff>
    </xdr:from>
    <xdr:to>
      <xdr:col>12</xdr:col>
      <xdr:colOff>226078</xdr:colOff>
      <xdr:row>31</xdr:row>
      <xdr:rowOff>80123</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161942" y="0"/>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tabSelected="1" view="pageBreakPreview" zoomScale="130" zoomScaleNormal="100" zoomScaleSheetLayoutView="130" workbookViewId="0">
      <selection activeCell="G8" sqref="G8"/>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33" t="s">
        <v>253</v>
      </c>
      <c r="B3" s="633"/>
      <c r="C3" s="633"/>
      <c r="D3" s="633"/>
    </row>
    <row r="4" spans="1:11" x14ac:dyDescent="0.2">
      <c r="A4" s="634" t="s">
        <v>264</v>
      </c>
      <c r="B4" s="634"/>
      <c r="C4" s="634"/>
      <c r="D4" s="634"/>
      <c r="E4" s="362"/>
      <c r="F4" s="362"/>
      <c r="G4" s="362"/>
    </row>
    <row r="5" spans="1:11" x14ac:dyDescent="0.2">
      <c r="A5" s="362"/>
      <c r="B5" s="362"/>
      <c r="C5" s="362" t="s">
        <v>254</v>
      </c>
      <c r="D5" s="362"/>
      <c r="E5" s="362"/>
      <c r="F5" s="362"/>
      <c r="G5" s="362"/>
    </row>
    <row r="6" spans="1:11" ht="15.75" customHeight="1" x14ac:dyDescent="0.2">
      <c r="A6" s="635" t="s">
        <v>268</v>
      </c>
      <c r="B6" s="635"/>
      <c r="C6" s="635"/>
      <c r="D6" s="635"/>
      <c r="E6" s="363"/>
      <c r="F6" s="363"/>
      <c r="G6" s="363"/>
    </row>
    <row r="7" spans="1:11" x14ac:dyDescent="0.2">
      <c r="B7" s="364"/>
      <c r="C7" s="364"/>
      <c r="D7" s="364"/>
      <c r="E7" s="364"/>
      <c r="F7" s="364"/>
      <c r="G7" s="364"/>
    </row>
    <row r="8" spans="1:11" x14ac:dyDescent="0.2">
      <c r="A8" s="634" t="s">
        <v>255</v>
      </c>
      <c r="B8" s="634"/>
      <c r="C8" s="634"/>
      <c r="D8" s="634"/>
      <c r="E8" s="362"/>
      <c r="F8" s="362"/>
      <c r="G8" s="362"/>
    </row>
    <row r="9" spans="1:11" x14ac:dyDescent="0.2">
      <c r="B9" s="362"/>
      <c r="C9" s="362"/>
      <c r="D9" s="362"/>
      <c r="E9" s="362"/>
      <c r="F9" s="362"/>
      <c r="G9" s="362"/>
    </row>
    <row r="10" spans="1:11" x14ac:dyDescent="0.2">
      <c r="A10" s="365"/>
      <c r="B10" s="366" t="s">
        <v>256</v>
      </c>
      <c r="C10" s="366" t="s">
        <v>257</v>
      </c>
      <c r="D10" s="366" t="s">
        <v>258</v>
      </c>
      <c r="E10" s="367"/>
      <c r="F10" s="367"/>
      <c r="G10" s="367"/>
    </row>
    <row r="11" spans="1:11" x14ac:dyDescent="0.2">
      <c r="A11" s="365"/>
      <c r="B11" s="368"/>
      <c r="C11" s="369"/>
      <c r="D11" s="370"/>
      <c r="E11" s="371"/>
      <c r="F11" s="371"/>
      <c r="G11" s="371"/>
    </row>
    <row r="12" spans="1:11" x14ac:dyDescent="0.2">
      <c r="A12" s="365"/>
      <c r="B12" s="372">
        <v>1</v>
      </c>
      <c r="C12" s="369" t="s">
        <v>263</v>
      </c>
      <c r="D12" s="370">
        <f>'ACMV BOQ'!K119</f>
        <v>36361434.5</v>
      </c>
      <c r="E12" s="371"/>
      <c r="F12" s="371"/>
      <c r="G12" s="371"/>
      <c r="H12" s="373"/>
      <c r="J12" s="374"/>
    </row>
    <row r="13" spans="1:11" x14ac:dyDescent="0.2">
      <c r="A13" s="365"/>
      <c r="B13" s="372">
        <v>2</v>
      </c>
      <c r="C13" s="369" t="s">
        <v>260</v>
      </c>
      <c r="D13" s="370">
        <f>'Plumbing BOQ'!K85</f>
        <v>5569660</v>
      </c>
      <c r="E13" s="371"/>
      <c r="F13" s="371"/>
      <c r="G13" s="371"/>
      <c r="H13" s="373"/>
      <c r="J13" s="374"/>
    </row>
    <row r="14" spans="1:11" x14ac:dyDescent="0.2">
      <c r="A14" s="365"/>
      <c r="B14" s="372">
        <v>3</v>
      </c>
      <c r="C14" s="375" t="s">
        <v>261</v>
      </c>
      <c r="D14" s="370">
        <f>'Fire BOQ'!K32</f>
        <v>5313366</v>
      </c>
      <c r="E14" s="371"/>
      <c r="F14" s="371"/>
      <c r="G14" s="371"/>
      <c r="J14" s="374"/>
      <c r="K14" s="374"/>
    </row>
    <row r="15" spans="1:11" x14ac:dyDescent="0.2">
      <c r="A15" s="365"/>
      <c r="B15" s="372">
        <v>4</v>
      </c>
      <c r="C15" s="375" t="s">
        <v>269</v>
      </c>
      <c r="D15" s="370">
        <f>'Clean Agent FSS (Comms Room)'!J42</f>
        <v>4234900</v>
      </c>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262</v>
      </c>
      <c r="D17" s="378">
        <f>SUM(D12:D15)</f>
        <v>51479360.5</v>
      </c>
      <c r="E17" s="379"/>
      <c r="F17" s="379"/>
      <c r="G17" s="379"/>
    </row>
    <row r="18" spans="1:7" x14ac:dyDescent="0.2">
      <c r="B18" s="380"/>
      <c r="C18" s="381"/>
      <c r="D18" s="382"/>
      <c r="E18" s="382"/>
      <c r="F18" s="383"/>
      <c r="G18" s="383"/>
    </row>
    <row r="19" spans="1:7" x14ac:dyDescent="0.2">
      <c r="A19" s="384" t="s">
        <v>244</v>
      </c>
      <c r="E19" s="383"/>
      <c r="F19" s="383"/>
      <c r="G19" s="383"/>
    </row>
    <row r="20" spans="1:7" ht="33" customHeight="1" x14ac:dyDescent="0.2">
      <c r="A20" s="380" t="s">
        <v>17</v>
      </c>
      <c r="B20" s="636" t="s">
        <v>265</v>
      </c>
      <c r="C20" s="636"/>
      <c r="D20" s="636"/>
      <c r="E20" s="383"/>
      <c r="F20" s="383"/>
      <c r="G20" s="383"/>
    </row>
    <row r="21" spans="1:7" ht="34.15" customHeight="1" x14ac:dyDescent="0.2">
      <c r="A21" s="380" t="s">
        <v>18</v>
      </c>
      <c r="B21" s="636" t="s">
        <v>266</v>
      </c>
      <c r="C21" s="636"/>
      <c r="D21" s="636"/>
      <c r="E21" s="386"/>
      <c r="F21" s="385"/>
      <c r="G21" s="385"/>
    </row>
    <row r="22" spans="1:7" ht="35.1" customHeight="1" x14ac:dyDescent="0.2">
      <c r="A22" s="380" t="s">
        <v>97</v>
      </c>
      <c r="B22" s="632" t="s">
        <v>267</v>
      </c>
      <c r="C22" s="632"/>
      <c r="D22" s="632"/>
      <c r="E22" s="386"/>
      <c r="F22" s="385"/>
      <c r="G22" s="385"/>
    </row>
    <row r="23" spans="1:7" x14ac:dyDescent="0.2">
      <c r="A23" s="361" t="s">
        <v>127</v>
      </c>
      <c r="B23" s="631" t="s">
        <v>259</v>
      </c>
      <c r="C23" s="631"/>
      <c r="D23" s="631"/>
    </row>
    <row r="24" spans="1:7" ht="33" customHeight="1" x14ac:dyDescent="0.2">
      <c r="A24" s="361" t="s">
        <v>129</v>
      </c>
      <c r="B24" s="630" t="s">
        <v>270</v>
      </c>
      <c r="C24" s="630"/>
      <c r="D24" s="630"/>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zoomScale="90" zoomScaleNormal="90" zoomScaleSheetLayoutView="70" workbookViewId="0">
      <pane ySplit="8" topLeftCell="A21" activePane="bottomLeft" state="frozen"/>
      <selection activeCell="F21" sqref="F21"/>
      <selection pane="bottomLeft" activeCell="N19" sqref="N19"/>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8" customWidth="1"/>
    <col min="13" max="13" width="20" style="37" customWidth="1"/>
    <col min="14" max="14" width="10.625" style="2" bestFit="1" customWidth="1"/>
    <col min="15" max="15" width="10.25" style="2" customWidth="1"/>
    <col min="16" max="16384" width="9" style="2"/>
  </cols>
  <sheetData>
    <row r="1" spans="1:16" s="7" customFormat="1" ht="18" customHeight="1" x14ac:dyDescent="0.2">
      <c r="A1" s="21" t="s">
        <v>99</v>
      </c>
      <c r="B1" s="50"/>
      <c r="C1" s="79"/>
      <c r="D1" s="9"/>
      <c r="E1" s="36"/>
      <c r="F1" s="36"/>
      <c r="G1" s="115"/>
      <c r="H1" s="115"/>
      <c r="I1" s="24"/>
      <c r="J1" s="24"/>
      <c r="K1" s="25"/>
      <c r="L1" s="587"/>
      <c r="M1" s="587"/>
    </row>
    <row r="2" spans="1:16" s="7" customFormat="1" ht="18" customHeight="1" x14ac:dyDescent="0.2">
      <c r="A2" s="73" t="s">
        <v>22</v>
      </c>
      <c r="B2" s="50"/>
      <c r="C2" s="79"/>
      <c r="D2" s="9"/>
      <c r="E2" s="36"/>
      <c r="F2" s="36"/>
      <c r="H2" s="24"/>
      <c r="I2" s="24"/>
      <c r="J2" s="24"/>
      <c r="K2" s="26"/>
      <c r="L2" s="587"/>
      <c r="M2" s="587"/>
    </row>
    <row r="3" spans="1:16" s="1" customFormat="1" ht="8.25" customHeight="1" x14ac:dyDescent="0.2">
      <c r="A3" s="21"/>
      <c r="B3" s="50"/>
      <c r="C3" s="79"/>
      <c r="D3" s="9"/>
      <c r="E3" s="36"/>
      <c r="F3" s="36"/>
      <c r="G3" s="24"/>
      <c r="H3" s="24"/>
      <c r="I3" s="24"/>
      <c r="J3" s="24"/>
      <c r="K3" s="24"/>
      <c r="L3" s="588"/>
      <c r="M3" s="588"/>
    </row>
    <row r="4" spans="1:16" s="1" customFormat="1" ht="18" customHeight="1" x14ac:dyDescent="0.2">
      <c r="A4" s="21" t="s">
        <v>73</v>
      </c>
      <c r="B4" s="50"/>
      <c r="D4" s="9"/>
      <c r="E4" s="36"/>
      <c r="F4" s="36"/>
      <c r="G4" s="24"/>
      <c r="H4" s="24"/>
      <c r="I4" s="24"/>
      <c r="J4" s="24"/>
      <c r="K4" s="72"/>
      <c r="L4" s="588"/>
      <c r="M4" s="588" t="s">
        <v>98</v>
      </c>
    </row>
    <row r="5" spans="1:16" s="1" customFormat="1" ht="18" customHeight="1" x14ac:dyDescent="0.2">
      <c r="A5" s="73" t="s">
        <v>74</v>
      </c>
      <c r="B5" s="50"/>
      <c r="D5" s="9"/>
      <c r="E5" s="36"/>
      <c r="F5" s="36"/>
      <c r="G5" s="24"/>
      <c r="H5" s="24"/>
      <c r="I5" s="24"/>
      <c r="J5" s="24"/>
      <c r="K5" s="72"/>
      <c r="L5" s="588"/>
      <c r="M5" s="588" t="s">
        <v>272</v>
      </c>
    </row>
    <row r="6" spans="1:16" s="1" customFormat="1" ht="5.25" customHeight="1" thickBot="1" x14ac:dyDescent="0.25">
      <c r="A6" s="21"/>
      <c r="B6" s="50"/>
      <c r="D6" s="9"/>
      <c r="E6" s="36"/>
      <c r="F6" s="36"/>
      <c r="G6" s="24"/>
      <c r="H6" s="24"/>
      <c r="I6" s="24"/>
      <c r="J6" s="24"/>
      <c r="K6" s="72"/>
      <c r="L6" s="588"/>
      <c r="M6" s="588"/>
    </row>
    <row r="7" spans="1:16" s="1" customFormat="1" ht="18" customHeight="1" thickBot="1" x14ac:dyDescent="0.25">
      <c r="A7" s="21"/>
      <c r="B7" s="50"/>
      <c r="D7" s="9"/>
      <c r="E7" s="77"/>
      <c r="F7" s="77"/>
      <c r="G7" s="639" t="s">
        <v>5</v>
      </c>
      <c r="H7" s="640"/>
      <c r="I7" s="641" t="s">
        <v>6</v>
      </c>
      <c r="J7" s="641"/>
      <c r="K7" s="53" t="s">
        <v>7</v>
      </c>
      <c r="L7" s="642" t="s">
        <v>273</v>
      </c>
      <c r="M7" s="642" t="s">
        <v>274</v>
      </c>
    </row>
    <row r="8" spans="1:16" s="10" customFormat="1" ht="39.75" customHeight="1" thickBot="1" x14ac:dyDescent="0.25">
      <c r="A8" s="652" t="s">
        <v>0</v>
      </c>
      <c r="B8" s="653"/>
      <c r="C8" s="16" t="s">
        <v>1</v>
      </c>
      <c r="D8" s="15" t="s">
        <v>2</v>
      </c>
      <c r="E8" s="390" t="s">
        <v>271</v>
      </c>
      <c r="F8" s="390" t="s">
        <v>275</v>
      </c>
      <c r="G8" s="52" t="s">
        <v>13</v>
      </c>
      <c r="H8" s="27" t="s">
        <v>14</v>
      </c>
      <c r="I8" s="27" t="s">
        <v>13</v>
      </c>
      <c r="J8" s="27" t="s">
        <v>14</v>
      </c>
      <c r="K8" s="28" t="s">
        <v>8</v>
      </c>
      <c r="L8" s="643"/>
      <c r="M8" s="643"/>
    </row>
    <row r="9" spans="1:16" s="10" customFormat="1" ht="9" customHeight="1" thickTop="1" x14ac:dyDescent="0.2">
      <c r="A9" s="98"/>
      <c r="B9" s="99"/>
      <c r="C9" s="100"/>
      <c r="D9" s="101"/>
      <c r="E9" s="102"/>
      <c r="F9" s="102"/>
      <c r="G9" s="103"/>
      <c r="H9" s="104"/>
      <c r="I9" s="104"/>
      <c r="J9" s="104"/>
      <c r="K9" s="105"/>
      <c r="L9" s="105"/>
      <c r="M9" s="105"/>
    </row>
    <row r="10" spans="1:16" s="4" customFormat="1" ht="29.25" customHeight="1" x14ac:dyDescent="0.2">
      <c r="A10" s="38"/>
      <c r="B10" s="106"/>
      <c r="C10" s="107" t="s">
        <v>55</v>
      </c>
      <c r="D10" s="70"/>
      <c r="E10" s="56"/>
      <c r="F10" s="56"/>
      <c r="G10" s="63"/>
      <c r="H10" s="29"/>
      <c r="I10" s="29"/>
      <c r="J10" s="29"/>
      <c r="K10" s="30"/>
      <c r="L10" s="584"/>
      <c r="M10" s="589"/>
    </row>
    <row r="11" spans="1:16" s="7" customFormat="1" ht="102" x14ac:dyDescent="0.2">
      <c r="A11" s="69">
        <v>1</v>
      </c>
      <c r="B11" s="46"/>
      <c r="C11" s="116" t="s">
        <v>75</v>
      </c>
      <c r="D11" s="5"/>
      <c r="E11" s="58"/>
      <c r="F11" s="58"/>
      <c r="G11" s="65"/>
      <c r="H11" s="31"/>
      <c r="I11" s="81"/>
      <c r="J11" s="29"/>
      <c r="K11" s="32"/>
      <c r="L11" s="584"/>
      <c r="M11" s="584"/>
    </row>
    <row r="12" spans="1:16" s="7" customFormat="1" ht="21.95" customHeight="1" x14ac:dyDescent="0.2">
      <c r="A12" s="39"/>
      <c r="B12" s="45">
        <f>A11+0.1</f>
        <v>1.1000000000000001</v>
      </c>
      <c r="C12" s="17" t="s">
        <v>276</v>
      </c>
      <c r="D12" s="71" t="str">
        <f>IF(C12="","",IF(E12="","",IF(E12&gt;1,"Nos.","No.")))</f>
        <v>Nos.</v>
      </c>
      <c r="E12" s="57">
        <v>2</v>
      </c>
      <c r="F12" s="57"/>
      <c r="G12" s="127">
        <v>390000</v>
      </c>
      <c r="H12" s="262">
        <f>G12*E12</f>
        <v>780000</v>
      </c>
      <c r="I12" s="262">
        <v>30000</v>
      </c>
      <c r="J12" s="262">
        <f>I12*E12</f>
        <v>60000</v>
      </c>
      <c r="K12" s="261">
        <f>J12+H12</f>
        <v>840000</v>
      </c>
      <c r="L12" s="583" t="s">
        <v>317</v>
      </c>
      <c r="M12" s="583" t="s">
        <v>340</v>
      </c>
    </row>
    <row r="13" spans="1:16" s="7" customFormat="1" ht="21.95" customHeight="1" x14ac:dyDescent="0.2">
      <c r="A13" s="39"/>
      <c r="B13" s="45">
        <f>B12+0.1</f>
        <v>1.2000000000000002</v>
      </c>
      <c r="C13" s="17" t="s">
        <v>277</v>
      </c>
      <c r="D13" s="71" t="str">
        <f>IF(C13="","",IF(E13="","",IF(E13&gt;1,"Nos.","No.")))</f>
        <v>No.</v>
      </c>
      <c r="E13" s="57">
        <v>1</v>
      </c>
      <c r="F13" s="57"/>
      <c r="G13" s="127">
        <v>390000</v>
      </c>
      <c r="H13" s="262">
        <f>G13*E13</f>
        <v>390000</v>
      </c>
      <c r="I13" s="262">
        <v>30000</v>
      </c>
      <c r="J13" s="262">
        <f t="shared" ref="J13:J76" si="0">I13*E13</f>
        <v>30000</v>
      </c>
      <c r="K13" s="261">
        <f>J13+H13</f>
        <v>420000</v>
      </c>
      <c r="L13" s="583" t="s">
        <v>317</v>
      </c>
      <c r="M13" s="583" t="s">
        <v>340</v>
      </c>
    </row>
    <row r="14" spans="1:16" s="7" customFormat="1" ht="102" x14ac:dyDescent="0.2">
      <c r="A14" s="69">
        <f>A11+1</f>
        <v>2</v>
      </c>
      <c r="B14" s="46"/>
      <c r="C14" s="116" t="s">
        <v>76</v>
      </c>
      <c r="D14" s="5"/>
      <c r="E14" s="58"/>
      <c r="F14" s="58"/>
      <c r="G14" s="65"/>
      <c r="H14" s="31"/>
      <c r="I14" s="81"/>
      <c r="J14" s="262">
        <f t="shared" si="0"/>
        <v>0</v>
      </c>
      <c r="K14" s="32"/>
      <c r="L14" s="584"/>
      <c r="M14" s="584"/>
      <c r="N14" s="625"/>
      <c r="O14" s="625"/>
      <c r="P14" s="625"/>
    </row>
    <row r="15" spans="1:16" s="7" customFormat="1" ht="21.95" customHeight="1" x14ac:dyDescent="0.2">
      <c r="A15" s="39"/>
      <c r="B15" s="45">
        <f>A14+0.1</f>
        <v>2.1</v>
      </c>
      <c r="C15" s="17" t="s">
        <v>278</v>
      </c>
      <c r="D15" s="71" t="str">
        <f>IF(C15="","",IF(E15="","",IF(E15&gt;1,"Nos.","No.")))</f>
        <v>No.</v>
      </c>
      <c r="E15" s="57">
        <v>1</v>
      </c>
      <c r="F15" s="57"/>
      <c r="G15" s="127">
        <v>928125</v>
      </c>
      <c r="H15" s="262">
        <f>G15*E15</f>
        <v>928125</v>
      </c>
      <c r="I15" s="242">
        <v>15000</v>
      </c>
      <c r="J15" s="262">
        <f t="shared" si="0"/>
        <v>15000</v>
      </c>
      <c r="K15" s="237">
        <f>J15+H15</f>
        <v>943125</v>
      </c>
      <c r="L15" s="583" t="s">
        <v>350</v>
      </c>
      <c r="M15" s="583" t="s">
        <v>349</v>
      </c>
      <c r="N15" s="625"/>
      <c r="O15" s="625"/>
      <c r="P15" s="625"/>
    </row>
    <row r="16" spans="1:16" s="7" customFormat="1" ht="21.95" customHeight="1" x14ac:dyDescent="0.2">
      <c r="A16" s="39"/>
      <c r="B16" s="45">
        <f>B15+0.1</f>
        <v>2.2000000000000002</v>
      </c>
      <c r="C16" s="17" t="s">
        <v>279</v>
      </c>
      <c r="D16" s="71" t="str">
        <f>IF(C16="","",IF(E16="","",IF(E16&gt;1,"Nos.","No.")))</f>
        <v>Nos.</v>
      </c>
      <c r="E16" s="57">
        <v>2</v>
      </c>
      <c r="F16" s="57"/>
      <c r="G16" s="127">
        <v>1722875</v>
      </c>
      <c r="H16" s="262">
        <f>G16*E16</f>
        <v>3445750</v>
      </c>
      <c r="I16" s="242">
        <v>25000</v>
      </c>
      <c r="J16" s="262">
        <f t="shared" si="0"/>
        <v>50000</v>
      </c>
      <c r="K16" s="237">
        <f>J16+H16</f>
        <v>3495750</v>
      </c>
      <c r="L16" s="583" t="s">
        <v>350</v>
      </c>
      <c r="M16" s="583" t="s">
        <v>349</v>
      </c>
      <c r="N16" s="625"/>
      <c r="O16" s="625"/>
      <c r="P16" s="625"/>
    </row>
    <row r="17" spans="1:16" s="7" customFormat="1" ht="76.5" x14ac:dyDescent="0.2">
      <c r="A17" s="40">
        <f>A14+1</f>
        <v>3</v>
      </c>
      <c r="B17" s="86"/>
      <c r="C17" s="18" t="s">
        <v>78</v>
      </c>
      <c r="D17" s="70"/>
      <c r="E17" s="56"/>
      <c r="F17" s="56"/>
      <c r="G17" s="63"/>
      <c r="H17" s="262">
        <f t="shared" ref="H17:H80" si="1">G17*E17</f>
        <v>0</v>
      </c>
      <c r="I17" s="29"/>
      <c r="J17" s="262">
        <f t="shared" si="0"/>
        <v>0</v>
      </c>
      <c r="K17" s="32"/>
      <c r="L17" s="584"/>
      <c r="M17" s="584"/>
      <c r="N17" s="625"/>
      <c r="O17" s="625"/>
      <c r="P17" s="625"/>
    </row>
    <row r="18" spans="1:16" s="7" customFormat="1" ht="16.5" customHeight="1" x14ac:dyDescent="0.2">
      <c r="A18" s="40"/>
      <c r="B18" s="91" t="s">
        <v>15</v>
      </c>
      <c r="C18" s="89" t="s">
        <v>27</v>
      </c>
      <c r="D18" s="70"/>
      <c r="E18" s="56"/>
      <c r="F18" s="56"/>
      <c r="G18" s="63"/>
      <c r="H18" s="262">
        <f t="shared" si="1"/>
        <v>0</v>
      </c>
      <c r="I18" s="29"/>
      <c r="J18" s="262">
        <f t="shared" si="0"/>
        <v>0</v>
      </c>
      <c r="K18" s="32"/>
      <c r="L18" s="584"/>
      <c r="M18" s="584"/>
    </row>
    <row r="19" spans="1:16" s="7" customFormat="1" ht="21.95" customHeight="1" x14ac:dyDescent="0.2">
      <c r="A19" s="41"/>
      <c r="B19" s="45" t="s">
        <v>28</v>
      </c>
      <c r="C19" s="17" t="s">
        <v>45</v>
      </c>
      <c r="D19" s="71" t="s">
        <v>4</v>
      </c>
      <c r="E19" s="57">
        <v>2</v>
      </c>
      <c r="F19" s="57"/>
      <c r="G19" s="64">
        <v>238888</v>
      </c>
      <c r="H19" s="262">
        <f t="shared" si="1"/>
        <v>477776</v>
      </c>
      <c r="I19" s="242">
        <v>8000</v>
      </c>
      <c r="J19" s="262">
        <f t="shared" si="0"/>
        <v>16000</v>
      </c>
      <c r="K19" s="237">
        <f>J19+H19</f>
        <v>493776</v>
      </c>
      <c r="L19" s="644" t="s">
        <v>317</v>
      </c>
      <c r="M19" s="644" t="s">
        <v>333</v>
      </c>
    </row>
    <row r="20" spans="1:16" s="7" customFormat="1" ht="21.95" customHeight="1" x14ac:dyDescent="0.2">
      <c r="A20" s="41"/>
      <c r="B20" s="45" t="s">
        <v>29</v>
      </c>
      <c r="C20" s="17" t="s">
        <v>46</v>
      </c>
      <c r="D20" s="71" t="s">
        <v>50</v>
      </c>
      <c r="E20" s="57">
        <v>10</v>
      </c>
      <c r="F20" s="57"/>
      <c r="G20" s="64">
        <v>238888</v>
      </c>
      <c r="H20" s="262">
        <f t="shared" si="1"/>
        <v>2388880</v>
      </c>
      <c r="I20" s="242">
        <v>8000</v>
      </c>
      <c r="J20" s="262">
        <f t="shared" si="0"/>
        <v>80000</v>
      </c>
      <c r="K20" s="237">
        <f>J20+H20</f>
        <v>2468880</v>
      </c>
      <c r="L20" s="644"/>
      <c r="M20" s="644"/>
    </row>
    <row r="21" spans="1:16" s="7" customFormat="1" ht="21.95" customHeight="1" x14ac:dyDescent="0.2">
      <c r="A21" s="41"/>
      <c r="B21" s="45" t="s">
        <v>30</v>
      </c>
      <c r="C21" s="17" t="s">
        <v>47</v>
      </c>
      <c r="D21" s="71" t="s">
        <v>50</v>
      </c>
      <c r="E21" s="60">
        <v>2</v>
      </c>
      <c r="F21" s="60"/>
      <c r="G21" s="64">
        <v>238888</v>
      </c>
      <c r="H21" s="262">
        <f t="shared" si="1"/>
        <v>477776</v>
      </c>
      <c r="I21" s="242">
        <v>8000</v>
      </c>
      <c r="J21" s="262">
        <f t="shared" si="0"/>
        <v>16000</v>
      </c>
      <c r="K21" s="237">
        <f>J21+H21</f>
        <v>493776</v>
      </c>
      <c r="L21" s="644"/>
      <c r="M21" s="644"/>
    </row>
    <row r="22" spans="1:16" s="7" customFormat="1" ht="21.95" customHeight="1" x14ac:dyDescent="0.2">
      <c r="A22" s="41"/>
      <c r="B22" s="45" t="s">
        <v>31</v>
      </c>
      <c r="C22" s="17" t="s">
        <v>48</v>
      </c>
      <c r="D22" s="71" t="s">
        <v>50</v>
      </c>
      <c r="E22" s="60">
        <v>2</v>
      </c>
      <c r="F22" s="60"/>
      <c r="G22" s="88">
        <v>241755</v>
      </c>
      <c r="H22" s="262">
        <f t="shared" si="1"/>
        <v>483510</v>
      </c>
      <c r="I22" s="242">
        <v>8000</v>
      </c>
      <c r="J22" s="262">
        <f t="shared" si="0"/>
        <v>16000</v>
      </c>
      <c r="K22" s="237">
        <f>J22+H22</f>
        <v>499510</v>
      </c>
      <c r="L22" s="644"/>
      <c r="M22" s="644"/>
    </row>
    <row r="23" spans="1:16" s="7" customFormat="1" ht="21.95" customHeight="1" thickBot="1" x14ac:dyDescent="0.25">
      <c r="A23" s="96"/>
      <c r="B23" s="119" t="s">
        <v>32</v>
      </c>
      <c r="C23" s="120" t="s">
        <v>49</v>
      </c>
      <c r="D23" s="121" t="s">
        <v>50</v>
      </c>
      <c r="E23" s="122">
        <v>2</v>
      </c>
      <c r="F23" s="122"/>
      <c r="G23" s="88">
        <v>241755</v>
      </c>
      <c r="H23" s="262">
        <f t="shared" si="1"/>
        <v>483510</v>
      </c>
      <c r="I23" s="242">
        <v>8000</v>
      </c>
      <c r="J23" s="262">
        <f t="shared" si="0"/>
        <v>16000</v>
      </c>
      <c r="K23" s="491">
        <f>J23+H23</f>
        <v>499510</v>
      </c>
      <c r="L23" s="644"/>
      <c r="M23" s="644"/>
    </row>
    <row r="24" spans="1:16" s="108" customFormat="1" ht="20.100000000000001" customHeight="1" x14ac:dyDescent="0.2">
      <c r="A24" s="128"/>
      <c r="B24" s="129" t="s">
        <v>16</v>
      </c>
      <c r="C24" s="130" t="s">
        <v>26</v>
      </c>
      <c r="D24" s="131"/>
      <c r="E24" s="132"/>
      <c r="F24" s="132"/>
      <c r="G24" s="133"/>
      <c r="H24" s="134"/>
      <c r="I24" s="134"/>
      <c r="J24" s="262">
        <f t="shared" si="0"/>
        <v>0</v>
      </c>
      <c r="K24" s="135"/>
      <c r="L24" s="644"/>
      <c r="M24" s="644"/>
    </row>
    <row r="25" spans="1:16" s="4" customFormat="1" ht="21.95" customHeight="1" x14ac:dyDescent="0.2">
      <c r="A25" s="38"/>
      <c r="B25" s="499" t="s">
        <v>28</v>
      </c>
      <c r="C25" s="500" t="s">
        <v>51</v>
      </c>
      <c r="D25" s="94" t="s">
        <v>4</v>
      </c>
      <c r="E25" s="125">
        <v>1</v>
      </c>
      <c r="F25" s="125"/>
      <c r="G25" s="501">
        <v>165000</v>
      </c>
      <c r="H25" s="242">
        <f t="shared" si="1"/>
        <v>165000</v>
      </c>
      <c r="I25" s="242">
        <v>8000</v>
      </c>
      <c r="J25" s="242">
        <f t="shared" si="0"/>
        <v>8000</v>
      </c>
      <c r="K25" s="237">
        <f>J25+H25</f>
        <v>173000</v>
      </c>
      <c r="L25" s="644"/>
      <c r="M25" s="644"/>
    </row>
    <row r="26" spans="1:16" s="4" customFormat="1" ht="21.95" customHeight="1" x14ac:dyDescent="0.2">
      <c r="A26" s="38"/>
      <c r="B26" s="499" t="s">
        <v>29</v>
      </c>
      <c r="C26" s="500" t="s">
        <v>52</v>
      </c>
      <c r="D26" s="94" t="s">
        <v>4</v>
      </c>
      <c r="E26" s="62">
        <v>6</v>
      </c>
      <c r="F26" s="62"/>
      <c r="G26" s="501">
        <v>165000</v>
      </c>
      <c r="H26" s="242">
        <f t="shared" si="1"/>
        <v>990000</v>
      </c>
      <c r="I26" s="242">
        <v>8000</v>
      </c>
      <c r="J26" s="242">
        <f t="shared" si="0"/>
        <v>48000</v>
      </c>
      <c r="K26" s="237">
        <f>J26+H26</f>
        <v>1038000</v>
      </c>
      <c r="L26" s="644"/>
      <c r="M26" s="644"/>
    </row>
    <row r="27" spans="1:16" s="4" customFormat="1" ht="21.95" customHeight="1" x14ac:dyDescent="0.2">
      <c r="A27" s="38"/>
      <c r="B27" s="499" t="s">
        <v>30</v>
      </c>
      <c r="C27" s="500" t="s">
        <v>53</v>
      </c>
      <c r="D27" s="94" t="s">
        <v>4</v>
      </c>
      <c r="E27" s="125">
        <v>10</v>
      </c>
      <c r="F27" s="125"/>
      <c r="G27" s="501">
        <v>165000</v>
      </c>
      <c r="H27" s="242">
        <f t="shared" si="1"/>
        <v>1650000</v>
      </c>
      <c r="I27" s="242">
        <v>8000</v>
      </c>
      <c r="J27" s="242">
        <f t="shared" si="0"/>
        <v>80000</v>
      </c>
      <c r="K27" s="237">
        <f>J27+H27</f>
        <v>1730000</v>
      </c>
      <c r="L27" s="644"/>
      <c r="M27" s="644"/>
    </row>
    <row r="28" spans="1:16" s="4" customFormat="1" ht="21.95" customHeight="1" x14ac:dyDescent="0.2">
      <c r="A28" s="38"/>
      <c r="B28" s="499" t="s">
        <v>31</v>
      </c>
      <c r="C28" s="500" t="s">
        <v>56</v>
      </c>
      <c r="D28" s="94" t="s">
        <v>4</v>
      </c>
      <c r="E28" s="125">
        <v>7</v>
      </c>
      <c r="F28" s="125"/>
      <c r="G28" s="501">
        <v>165000</v>
      </c>
      <c r="H28" s="242">
        <f t="shared" si="1"/>
        <v>1155000</v>
      </c>
      <c r="I28" s="242">
        <v>8000</v>
      </c>
      <c r="J28" s="242">
        <f t="shared" si="0"/>
        <v>56000</v>
      </c>
      <c r="K28" s="237">
        <f>J28+H28</f>
        <v>1211000</v>
      </c>
      <c r="L28" s="645"/>
      <c r="M28" s="645"/>
    </row>
    <row r="29" spans="1:16" s="4" customFormat="1" ht="38.25" x14ac:dyDescent="0.2">
      <c r="A29" s="300">
        <f>A17+1</f>
        <v>4</v>
      </c>
      <c r="B29" s="499"/>
      <c r="C29" s="575" t="s">
        <v>77</v>
      </c>
      <c r="D29" s="6"/>
      <c r="E29" s="59"/>
      <c r="F29" s="59"/>
      <c r="G29" s="506"/>
      <c r="H29" s="242">
        <f t="shared" si="1"/>
        <v>0</v>
      </c>
      <c r="I29" s="508"/>
      <c r="J29" s="242">
        <f t="shared" si="0"/>
        <v>0</v>
      </c>
      <c r="K29" s="507"/>
      <c r="L29" s="594"/>
      <c r="M29" s="593"/>
    </row>
    <row r="30" spans="1:16" s="4" customFormat="1" ht="24" customHeight="1" x14ac:dyDescent="0.2">
      <c r="A30" s="300"/>
      <c r="B30" s="576" t="s">
        <v>15</v>
      </c>
      <c r="C30" s="577" t="s">
        <v>64</v>
      </c>
      <c r="D30" s="70"/>
      <c r="E30" s="56"/>
      <c r="F30" s="56"/>
      <c r="G30" s="63"/>
      <c r="H30" s="242">
        <f t="shared" si="1"/>
        <v>0</v>
      </c>
      <c r="I30" s="503"/>
      <c r="J30" s="242">
        <f t="shared" si="0"/>
        <v>0</v>
      </c>
      <c r="K30" s="30"/>
      <c r="L30" s="644" t="s">
        <v>318</v>
      </c>
      <c r="M30" s="644" t="s">
        <v>321</v>
      </c>
    </row>
    <row r="31" spans="1:16" s="4" customFormat="1" ht="21.95" customHeight="1" x14ac:dyDescent="0.2">
      <c r="A31" s="38"/>
      <c r="B31" s="499">
        <f>A29+0.1</f>
        <v>4.0999999999999996</v>
      </c>
      <c r="C31" s="578" t="s">
        <v>11</v>
      </c>
      <c r="D31" s="70"/>
      <c r="E31" s="56"/>
      <c r="F31" s="56"/>
      <c r="G31" s="63"/>
      <c r="H31" s="242">
        <f t="shared" si="1"/>
        <v>0</v>
      </c>
      <c r="I31" s="503"/>
      <c r="J31" s="242">
        <f t="shared" si="0"/>
        <v>0</v>
      </c>
      <c r="K31" s="30"/>
      <c r="L31" s="644"/>
      <c r="M31" s="644"/>
    </row>
    <row r="32" spans="1:16" s="4" customFormat="1" ht="21.95" customHeight="1" x14ac:dyDescent="0.2">
      <c r="A32" s="38"/>
      <c r="B32" s="499" t="s">
        <v>17</v>
      </c>
      <c r="C32" s="500" t="s">
        <v>37</v>
      </c>
      <c r="D32" s="94" t="str">
        <f>IF(C32="","",IF(E32="","",IF(E32&gt;1,"Nos.","No.")))</f>
        <v>Nos.</v>
      </c>
      <c r="E32" s="125">
        <f>SUM(E12:E13)*4</f>
        <v>12</v>
      </c>
      <c r="F32" s="125"/>
      <c r="G32" s="501">
        <v>8250</v>
      </c>
      <c r="H32" s="242">
        <f t="shared" si="1"/>
        <v>99000</v>
      </c>
      <c r="I32" s="242">
        <v>1000</v>
      </c>
      <c r="J32" s="242">
        <f t="shared" si="0"/>
        <v>12000</v>
      </c>
      <c r="K32" s="237">
        <f>J32+H32</f>
        <v>111000</v>
      </c>
      <c r="L32" s="644"/>
      <c r="M32" s="644"/>
    </row>
    <row r="33" spans="1:13" s="4" customFormat="1" ht="21.95" customHeight="1" x14ac:dyDescent="0.2">
      <c r="A33" s="38"/>
      <c r="B33" s="499">
        <f>B31+0.1</f>
        <v>4.1999999999999993</v>
      </c>
      <c r="C33" s="578" t="s">
        <v>10</v>
      </c>
      <c r="D33" s="70"/>
      <c r="E33" s="579"/>
      <c r="F33" s="579"/>
      <c r="G33" s="63"/>
      <c r="H33" s="242">
        <f t="shared" si="1"/>
        <v>0</v>
      </c>
      <c r="I33" s="503"/>
      <c r="J33" s="242">
        <f t="shared" si="0"/>
        <v>0</v>
      </c>
      <c r="K33" s="30"/>
      <c r="L33" s="644"/>
      <c r="M33" s="644"/>
    </row>
    <row r="34" spans="1:13" s="4" customFormat="1" ht="21.95" customHeight="1" x14ac:dyDescent="0.2">
      <c r="A34" s="38"/>
      <c r="B34" s="499" t="s">
        <v>17</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44"/>
      <c r="M34" s="644"/>
    </row>
    <row r="35" spans="1:13" s="4" customFormat="1" ht="21.95" customHeight="1" x14ac:dyDescent="0.2">
      <c r="A35" s="38"/>
      <c r="B35" s="499">
        <f>B33+0.1</f>
        <v>4.2999999999999989</v>
      </c>
      <c r="C35" s="578" t="s">
        <v>9</v>
      </c>
      <c r="D35" s="70"/>
      <c r="E35" s="56"/>
      <c r="F35" s="56"/>
      <c r="G35" s="63"/>
      <c r="H35" s="242">
        <f t="shared" si="1"/>
        <v>0</v>
      </c>
      <c r="I35" s="503"/>
      <c r="J35" s="242">
        <f t="shared" si="0"/>
        <v>0</v>
      </c>
      <c r="K35" s="30"/>
      <c r="L35" s="644"/>
      <c r="M35" s="644"/>
    </row>
    <row r="36" spans="1:13" s="4" customFormat="1" ht="21.95" customHeight="1" x14ac:dyDescent="0.2">
      <c r="A36" s="38"/>
      <c r="B36" s="499" t="s">
        <v>17</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45"/>
      <c r="M36" s="645"/>
    </row>
    <row r="37" spans="1:13" s="4" customFormat="1" ht="21.95" customHeight="1" x14ac:dyDescent="0.2">
      <c r="A37" s="504"/>
      <c r="B37" s="499">
        <f>B35+0.1</f>
        <v>4.3999999999999986</v>
      </c>
      <c r="C37" s="580" t="s">
        <v>39</v>
      </c>
      <c r="D37" s="94" t="str">
        <f>IF(C37="","",IF(E37="","",IF(E37&gt;1,"Nos.","No.")))</f>
        <v>Nos.</v>
      </c>
      <c r="E37" s="125">
        <f>SUM(E36:E36)*2</f>
        <v>6</v>
      </c>
      <c r="F37" s="125"/>
      <c r="G37" s="581">
        <v>12000</v>
      </c>
      <c r="H37" s="242">
        <f t="shared" si="1"/>
        <v>72000</v>
      </c>
      <c r="I37" s="242">
        <v>1000</v>
      </c>
      <c r="J37" s="242">
        <f t="shared" si="0"/>
        <v>6000</v>
      </c>
      <c r="K37" s="237">
        <f>J37+H37</f>
        <v>78000</v>
      </c>
      <c r="L37" s="583" t="s">
        <v>318</v>
      </c>
      <c r="M37" s="592" t="s">
        <v>334</v>
      </c>
    </row>
    <row r="38" spans="1:13" s="4" customFormat="1" ht="25.5" x14ac:dyDescent="0.2">
      <c r="A38" s="504"/>
      <c r="B38" s="499">
        <f>B37+0.1</f>
        <v>4.4999999999999982</v>
      </c>
      <c r="C38" s="502" t="s">
        <v>38</v>
      </c>
      <c r="D38" s="75" t="str">
        <f>IF(C38="","",IF(E38="","",IF(E38&gt;1,"Nos.","No.")))</f>
        <v>Nos.</v>
      </c>
      <c r="E38" s="62">
        <f>E37</f>
        <v>6</v>
      </c>
      <c r="F38" s="62"/>
      <c r="G38" s="505">
        <v>11500</v>
      </c>
      <c r="H38" s="242">
        <f t="shared" si="1"/>
        <v>69000</v>
      </c>
      <c r="I38" s="242">
        <v>1000</v>
      </c>
      <c r="J38" s="242">
        <f t="shared" si="0"/>
        <v>6000</v>
      </c>
      <c r="K38" s="237">
        <f>J38+H38</f>
        <v>75000</v>
      </c>
      <c r="L38" s="583" t="s">
        <v>318</v>
      </c>
      <c r="M38" s="592" t="s">
        <v>334</v>
      </c>
    </row>
    <row r="39" spans="1:13" s="7" customFormat="1" ht="21.95" customHeight="1" x14ac:dyDescent="0.2">
      <c r="A39" s="51"/>
      <c r="B39" s="45">
        <f>B38+0.1</f>
        <v>4.5999999999999979</v>
      </c>
      <c r="C39" s="19" t="s">
        <v>19</v>
      </c>
      <c r="D39" s="109"/>
      <c r="E39" s="58"/>
      <c r="F39" s="58"/>
      <c r="G39" s="65"/>
      <c r="H39" s="262">
        <f t="shared" si="1"/>
        <v>0</v>
      </c>
      <c r="I39" s="81"/>
      <c r="J39" s="262">
        <f t="shared" si="0"/>
        <v>0</v>
      </c>
      <c r="K39" s="32"/>
      <c r="L39" s="584"/>
      <c r="M39" s="584"/>
    </row>
    <row r="40" spans="1:13" s="7" customFormat="1" ht="21.95" customHeight="1" x14ac:dyDescent="0.2">
      <c r="A40" s="41"/>
      <c r="B40" s="45" t="s">
        <v>17</v>
      </c>
      <c r="C40" s="17" t="s">
        <v>37</v>
      </c>
      <c r="D40" s="71" t="str">
        <f>IF(C40="","",IF(E40="","",IF(E40&gt;1,"Nos.","No.")))</f>
        <v>Nos.</v>
      </c>
      <c r="E40" s="57">
        <f>SUM(E36:E36)</f>
        <v>3</v>
      </c>
      <c r="F40" s="57"/>
      <c r="G40" s="64">
        <v>65000</v>
      </c>
      <c r="H40" s="262">
        <f t="shared" si="1"/>
        <v>195000</v>
      </c>
      <c r="I40" s="242">
        <v>3000</v>
      </c>
      <c r="J40" s="262">
        <f t="shared" si="0"/>
        <v>9000</v>
      </c>
      <c r="K40" s="237">
        <f>J40+H40</f>
        <v>204000</v>
      </c>
      <c r="L40" s="583"/>
      <c r="M40" s="583" t="s">
        <v>335</v>
      </c>
    </row>
    <row r="41" spans="1:13" s="7" customFormat="1" ht="21.95" customHeight="1" x14ac:dyDescent="0.2">
      <c r="A41" s="51"/>
      <c r="B41" s="45">
        <f>B39+0.1</f>
        <v>4.6999999999999975</v>
      </c>
      <c r="C41" s="19" t="s">
        <v>280</v>
      </c>
      <c r="D41" s="109"/>
      <c r="E41" s="58"/>
      <c r="F41" s="58"/>
      <c r="G41" s="65"/>
      <c r="H41" s="262">
        <f t="shared" si="1"/>
        <v>0</v>
      </c>
      <c r="I41" s="81"/>
      <c r="J41" s="262">
        <f t="shared" si="0"/>
        <v>0</v>
      </c>
      <c r="K41" s="32"/>
      <c r="L41" s="584"/>
      <c r="M41" s="584"/>
    </row>
    <row r="42" spans="1:13" s="7" customFormat="1" ht="21.95" customHeight="1" x14ac:dyDescent="0.2">
      <c r="A42" s="41"/>
      <c r="B42" s="45" t="s">
        <v>17</v>
      </c>
      <c r="C42" s="17" t="s">
        <v>37</v>
      </c>
      <c r="D42" s="71" t="str">
        <f>IF(C42="","",IF(E42="","",IF(E42&gt;1,"Nos.","No.")))</f>
        <v>Nos.</v>
      </c>
      <c r="E42" s="57">
        <v>3</v>
      </c>
      <c r="F42" s="57"/>
      <c r="G42" s="64">
        <v>9000</v>
      </c>
      <c r="H42" s="262">
        <f t="shared" si="1"/>
        <v>27000</v>
      </c>
      <c r="I42" s="242">
        <v>1000</v>
      </c>
      <c r="J42" s="262">
        <f t="shared" si="0"/>
        <v>3000</v>
      </c>
      <c r="K42" s="237">
        <f>J42+H42</f>
        <v>30000</v>
      </c>
      <c r="L42" s="583"/>
      <c r="M42" s="583"/>
    </row>
    <row r="43" spans="1:13" s="7" customFormat="1" ht="25.5" x14ac:dyDescent="0.2">
      <c r="A43" s="51"/>
      <c r="B43" s="45">
        <f>B41+0.1</f>
        <v>4.7999999999999972</v>
      </c>
      <c r="C43" s="11" t="s">
        <v>281</v>
      </c>
      <c r="D43" s="74" t="str">
        <f>IF(C43="","",IF(E43="","",IF(E43&gt;1,"Nos.","No.")))</f>
        <v>Nos.</v>
      </c>
      <c r="E43" s="60">
        <f>E40</f>
        <v>3</v>
      </c>
      <c r="F43" s="60"/>
      <c r="G43" s="85">
        <v>65000</v>
      </c>
      <c r="H43" s="262">
        <f t="shared" si="1"/>
        <v>195000</v>
      </c>
      <c r="I43" s="242">
        <v>3000</v>
      </c>
      <c r="J43" s="262">
        <f t="shared" si="0"/>
        <v>9000</v>
      </c>
      <c r="K43" s="237">
        <f>J43+H43</f>
        <v>204000</v>
      </c>
      <c r="L43" s="590"/>
      <c r="M43" s="590"/>
    </row>
    <row r="44" spans="1:13" s="7" customFormat="1" ht="22.9" customHeight="1" x14ac:dyDescent="0.2">
      <c r="A44" s="51"/>
      <c r="B44" s="45">
        <f>B43+0.1</f>
        <v>4.8999999999999968</v>
      </c>
      <c r="C44" s="11" t="s">
        <v>282</v>
      </c>
      <c r="D44" s="74" t="str">
        <f>IF(C44="","",IF(E44="","",IF(E44&gt;1,"Nos.","No.")))</f>
        <v>No.</v>
      </c>
      <c r="E44" s="60">
        <f>E41</f>
        <v>0</v>
      </c>
      <c r="F44" s="60"/>
      <c r="G44" s="85"/>
      <c r="H44" s="262">
        <f t="shared" si="1"/>
        <v>0</v>
      </c>
      <c r="I44" s="242"/>
      <c r="J44" s="262">
        <f t="shared" si="0"/>
        <v>0</v>
      </c>
      <c r="K44" s="237">
        <f>J44+H44</f>
        <v>0</v>
      </c>
      <c r="L44" s="590"/>
      <c r="M44" s="590"/>
    </row>
    <row r="45" spans="1:13" s="7" customFormat="1" ht="25.5" x14ac:dyDescent="0.2">
      <c r="A45" s="51"/>
      <c r="B45" s="45">
        <f>B44+0.1</f>
        <v>4.9999999999999964</v>
      </c>
      <c r="C45" s="11" t="s">
        <v>80</v>
      </c>
      <c r="D45" s="74" t="s">
        <v>3</v>
      </c>
      <c r="E45" s="60">
        <f>E43</f>
        <v>3</v>
      </c>
      <c r="F45" s="60"/>
      <c r="G45" s="85">
        <v>20000</v>
      </c>
      <c r="H45" s="262">
        <f t="shared" si="1"/>
        <v>60000</v>
      </c>
      <c r="I45" s="242">
        <v>5000</v>
      </c>
      <c r="J45" s="262">
        <f t="shared" si="0"/>
        <v>15000</v>
      </c>
      <c r="K45" s="237">
        <f>J45+H45</f>
        <v>75000</v>
      </c>
      <c r="L45" s="590" t="s">
        <v>318</v>
      </c>
      <c r="M45" s="590" t="s">
        <v>322</v>
      </c>
    </row>
    <row r="46" spans="1:13" s="7" customFormat="1" ht="24" customHeight="1" x14ac:dyDescent="0.2">
      <c r="A46" s="117"/>
      <c r="B46" s="118" t="s">
        <v>16</v>
      </c>
      <c r="C46" s="89" t="s">
        <v>65</v>
      </c>
      <c r="D46" s="5"/>
      <c r="E46" s="58"/>
      <c r="F46" s="58"/>
      <c r="G46" s="65"/>
      <c r="H46" s="262">
        <f t="shared" si="1"/>
        <v>0</v>
      </c>
      <c r="I46" s="81"/>
      <c r="J46" s="262">
        <f t="shared" si="0"/>
        <v>0</v>
      </c>
      <c r="K46" s="32"/>
      <c r="L46" s="584"/>
      <c r="M46" s="584"/>
    </row>
    <row r="47" spans="1:13" s="7" customFormat="1" ht="21.95" customHeight="1" x14ac:dyDescent="0.2">
      <c r="A47" s="41"/>
      <c r="B47" s="391">
        <f>B45+0.1</f>
        <v>5.0999999999999961</v>
      </c>
      <c r="C47" s="19" t="s">
        <v>11</v>
      </c>
      <c r="D47" s="5"/>
      <c r="E47" s="58"/>
      <c r="F47" s="58"/>
      <c r="G47" s="65"/>
      <c r="H47" s="262">
        <f t="shared" si="1"/>
        <v>0</v>
      </c>
      <c r="I47" s="81"/>
      <c r="J47" s="262">
        <f t="shared" si="0"/>
        <v>0</v>
      </c>
      <c r="K47" s="32"/>
      <c r="L47" s="584"/>
      <c r="M47" s="584"/>
    </row>
    <row r="48" spans="1:13" s="7" customFormat="1" ht="21.95" customHeight="1" x14ac:dyDescent="0.2">
      <c r="A48" s="41"/>
      <c r="B48" s="45" t="s">
        <v>17</v>
      </c>
      <c r="C48" s="17" t="s">
        <v>37</v>
      </c>
      <c r="D48" s="71" t="str">
        <f>IF(C48="","",IF(E48="","",IF(E48&gt;1,"Nos.","No.")))</f>
        <v>Nos.</v>
      </c>
      <c r="E48" s="57">
        <f>E15*4</f>
        <v>4</v>
      </c>
      <c r="F48" s="57"/>
      <c r="G48" s="64">
        <v>8250</v>
      </c>
      <c r="H48" s="262">
        <f t="shared" si="1"/>
        <v>33000</v>
      </c>
      <c r="I48" s="242">
        <v>1000</v>
      </c>
      <c r="J48" s="262">
        <f t="shared" si="0"/>
        <v>4000</v>
      </c>
      <c r="K48" s="237">
        <f>J48+H48</f>
        <v>37000</v>
      </c>
      <c r="L48" s="644" t="s">
        <v>318</v>
      </c>
      <c r="M48" s="644" t="s">
        <v>321</v>
      </c>
    </row>
    <row r="49" spans="1:13" s="7" customFormat="1" ht="21.95" customHeight="1" thickBot="1" x14ac:dyDescent="0.25">
      <c r="A49" s="96"/>
      <c r="B49" s="119" t="s">
        <v>18</v>
      </c>
      <c r="C49" s="120" t="s">
        <v>79</v>
      </c>
      <c r="D49" s="121" t="str">
        <f>IF(C49="","",IF(E49="","",IF(E49&gt;1,"Nos.","No.")))</f>
        <v>Nos.</v>
      </c>
      <c r="E49" s="122">
        <f>E16*4</f>
        <v>8</v>
      </c>
      <c r="F49" s="122"/>
      <c r="G49" s="548">
        <v>11500</v>
      </c>
      <c r="H49" s="547">
        <f t="shared" si="1"/>
        <v>92000</v>
      </c>
      <c r="I49" s="547">
        <v>1000</v>
      </c>
      <c r="J49" s="547">
        <f t="shared" si="0"/>
        <v>8000</v>
      </c>
      <c r="K49" s="491">
        <f>J49+H49</f>
        <v>100000</v>
      </c>
      <c r="L49" s="644"/>
      <c r="M49" s="644"/>
    </row>
    <row r="50" spans="1:13" s="7" customFormat="1" ht="21.95" customHeight="1" x14ac:dyDescent="0.2">
      <c r="A50" s="128"/>
      <c r="B50" s="136">
        <f>B47+0.1</f>
        <v>5.1999999999999957</v>
      </c>
      <c r="C50" s="137" t="s">
        <v>10</v>
      </c>
      <c r="D50" s="131"/>
      <c r="E50" s="138"/>
      <c r="F50" s="138"/>
      <c r="G50" s="133"/>
      <c r="H50" s="262">
        <f t="shared" si="1"/>
        <v>0</v>
      </c>
      <c r="I50" s="139"/>
      <c r="J50" s="262">
        <f t="shared" si="0"/>
        <v>0</v>
      </c>
      <c r="K50" s="135"/>
      <c r="L50" s="644"/>
      <c r="M50" s="644"/>
    </row>
    <row r="51" spans="1:13" s="7" customFormat="1" ht="21.95" customHeight="1" x14ac:dyDescent="0.2">
      <c r="A51" s="41"/>
      <c r="B51" s="45" t="s">
        <v>17</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44"/>
      <c r="M51" s="644"/>
    </row>
    <row r="52" spans="1:13" s="7" customFormat="1" ht="21.95" customHeight="1" x14ac:dyDescent="0.2">
      <c r="A52" s="41"/>
      <c r="B52" s="45" t="s">
        <v>18</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44"/>
      <c r="M52" s="644"/>
    </row>
    <row r="53" spans="1:13" s="7" customFormat="1" ht="21.95" customHeight="1" x14ac:dyDescent="0.2">
      <c r="A53" s="41"/>
      <c r="B53" s="45">
        <f>B50+0.01</f>
        <v>5.2099999999999955</v>
      </c>
      <c r="C53" s="19" t="s">
        <v>9</v>
      </c>
      <c r="D53" s="5"/>
      <c r="E53" s="58"/>
      <c r="F53" s="58"/>
      <c r="G53" s="65"/>
      <c r="H53" s="262">
        <f t="shared" si="1"/>
        <v>0</v>
      </c>
      <c r="I53" s="81"/>
      <c r="J53" s="262">
        <f t="shared" si="0"/>
        <v>0</v>
      </c>
      <c r="K53" s="32"/>
      <c r="L53" s="644"/>
      <c r="M53" s="644"/>
    </row>
    <row r="54" spans="1:13" s="7" customFormat="1" ht="21.95" customHeight="1" x14ac:dyDescent="0.2">
      <c r="A54" s="41"/>
      <c r="B54" s="45" t="s">
        <v>17</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44"/>
      <c r="M54" s="644"/>
    </row>
    <row r="55" spans="1:13" s="7" customFormat="1" ht="21.95" customHeight="1" x14ac:dyDescent="0.2">
      <c r="A55" s="41"/>
      <c r="B55" s="45" t="s">
        <v>18</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45"/>
      <c r="M55" s="645"/>
    </row>
    <row r="56" spans="1:13" s="7" customFormat="1" ht="21.95" customHeight="1" x14ac:dyDescent="0.2">
      <c r="A56" s="41"/>
      <c r="B56" s="45">
        <f>B53+0.01</f>
        <v>5.2199999999999953</v>
      </c>
      <c r="C56" s="19" t="s">
        <v>66</v>
      </c>
      <c r="D56" s="5"/>
      <c r="E56" s="58"/>
      <c r="F56" s="58"/>
      <c r="G56" s="65"/>
      <c r="H56" s="262">
        <f t="shared" si="1"/>
        <v>0</v>
      </c>
      <c r="I56" s="81"/>
      <c r="J56" s="262">
        <f t="shared" si="0"/>
        <v>0</v>
      </c>
      <c r="K56" s="32"/>
      <c r="L56" s="584"/>
      <c r="M56" s="584"/>
    </row>
    <row r="57" spans="1:13" s="7" customFormat="1" ht="21.95" customHeight="1" x14ac:dyDescent="0.2">
      <c r="A57" s="41"/>
      <c r="B57" s="45" t="s">
        <v>17</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3"/>
      <c r="M57" s="583"/>
    </row>
    <row r="58" spans="1:13" s="7" customFormat="1" ht="21.95" customHeight="1" x14ac:dyDescent="0.2">
      <c r="A58" s="41"/>
      <c r="B58" s="45" t="s">
        <v>18</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3"/>
      <c r="M58" s="583"/>
    </row>
    <row r="59" spans="1:13" s="7" customFormat="1" ht="21.95" customHeight="1" x14ac:dyDescent="0.2">
      <c r="A59" s="41"/>
      <c r="B59" s="45">
        <f>B56+0.01</f>
        <v>5.2299999999999951</v>
      </c>
      <c r="C59" s="19" t="s">
        <v>280</v>
      </c>
      <c r="D59" s="5"/>
      <c r="E59" s="58"/>
      <c r="F59" s="58"/>
      <c r="G59" s="65"/>
      <c r="H59" s="262">
        <f t="shared" si="1"/>
        <v>0</v>
      </c>
      <c r="I59" s="81"/>
      <c r="J59" s="262">
        <f t="shared" si="0"/>
        <v>0</v>
      </c>
      <c r="K59" s="32"/>
      <c r="L59" s="584"/>
      <c r="M59" s="584"/>
    </row>
    <row r="60" spans="1:13" s="7" customFormat="1" ht="21.95" customHeight="1" x14ac:dyDescent="0.2">
      <c r="A60" s="41"/>
      <c r="B60" s="45" t="s">
        <v>17</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3"/>
      <c r="M60" s="583"/>
    </row>
    <row r="61" spans="1:13" s="7" customFormat="1" ht="21.95" customHeight="1" x14ac:dyDescent="0.2">
      <c r="A61" s="41"/>
      <c r="B61" s="45" t="s">
        <v>18</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3"/>
      <c r="M61" s="583"/>
    </row>
    <row r="62" spans="1:13" s="7" customFormat="1" ht="21.95" customHeight="1" x14ac:dyDescent="0.2">
      <c r="A62" s="41"/>
      <c r="B62" s="45">
        <f>B59+0.01</f>
        <v>5.2399999999999949</v>
      </c>
      <c r="C62" s="123" t="s">
        <v>39</v>
      </c>
      <c r="D62" s="5"/>
      <c r="E62" s="58"/>
      <c r="F62" s="58"/>
      <c r="G62" s="65"/>
      <c r="H62" s="262">
        <f t="shared" si="1"/>
        <v>0</v>
      </c>
      <c r="I62" s="81"/>
      <c r="J62" s="262">
        <f t="shared" si="0"/>
        <v>0</v>
      </c>
      <c r="K62" s="32"/>
      <c r="L62" s="583" t="s">
        <v>318</v>
      </c>
      <c r="M62" s="592" t="s">
        <v>334</v>
      </c>
    </row>
    <row r="63" spans="1:13" s="7" customFormat="1" ht="21.95" customHeight="1" x14ac:dyDescent="0.2">
      <c r="A63" s="41"/>
      <c r="B63" s="45" t="s">
        <v>17</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3"/>
      <c r="M63" s="592"/>
    </row>
    <row r="64" spans="1:13" s="7" customFormat="1" ht="21.95" customHeight="1" x14ac:dyDescent="0.2">
      <c r="A64" s="41"/>
      <c r="B64" s="45" t="s">
        <v>18</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4"/>
      <c r="M64" s="584"/>
    </row>
    <row r="65" spans="1:14" s="7" customFormat="1" ht="26.45" customHeight="1" x14ac:dyDescent="0.2">
      <c r="A65" s="41"/>
      <c r="B65" s="45">
        <f>B62+0.01</f>
        <v>5.2499999999999947</v>
      </c>
      <c r="C65" s="110" t="s">
        <v>38</v>
      </c>
      <c r="D65" s="5"/>
      <c r="E65" s="58"/>
      <c r="F65" s="58"/>
      <c r="G65" s="65"/>
      <c r="H65" s="262">
        <f t="shared" si="1"/>
        <v>0</v>
      </c>
      <c r="I65" s="81"/>
      <c r="J65" s="262">
        <f t="shared" si="0"/>
        <v>0</v>
      </c>
      <c r="K65" s="32"/>
      <c r="L65" s="583" t="s">
        <v>318</v>
      </c>
      <c r="M65" s="592" t="s">
        <v>334</v>
      </c>
    </row>
    <row r="66" spans="1:14" s="7" customFormat="1" ht="21.95" customHeight="1" x14ac:dyDescent="0.2">
      <c r="A66" s="41"/>
      <c r="B66" s="45" t="s">
        <v>17</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3"/>
      <c r="M66" s="592"/>
    </row>
    <row r="67" spans="1:14" s="7" customFormat="1" ht="21.95" customHeight="1" x14ac:dyDescent="0.2">
      <c r="A67" s="41"/>
      <c r="B67" s="45" t="s">
        <v>18</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3"/>
      <c r="M67" s="583"/>
    </row>
    <row r="68" spans="1:14" s="7" customFormat="1" ht="21.95" customHeight="1" x14ac:dyDescent="0.2">
      <c r="A68" s="51"/>
      <c r="B68" s="45">
        <f>B65+0.01</f>
        <v>5.2599999999999945</v>
      </c>
      <c r="C68" s="11" t="s">
        <v>283</v>
      </c>
      <c r="D68" s="74" t="str">
        <f>IF(C68="","",IF(E68="","",IF(E68&gt;1,"Nos.","No.")))</f>
        <v>Nos.</v>
      </c>
      <c r="E68" s="60">
        <f>SUM(E54:E55)</f>
        <v>3</v>
      </c>
      <c r="F68" s="60"/>
      <c r="G68" s="85">
        <v>27000</v>
      </c>
      <c r="H68" s="262">
        <f t="shared" si="1"/>
        <v>81000</v>
      </c>
      <c r="I68" s="262">
        <v>3000</v>
      </c>
      <c r="J68" s="262">
        <f t="shared" si="0"/>
        <v>9000</v>
      </c>
      <c r="K68" s="261">
        <f>J68+H68</f>
        <v>90000</v>
      </c>
      <c r="L68" s="583" t="s">
        <v>318</v>
      </c>
      <c r="M68" s="590" t="s">
        <v>323</v>
      </c>
    </row>
    <row r="69" spans="1:14" s="7" customFormat="1" ht="25.5" x14ac:dyDescent="0.2">
      <c r="A69" s="51"/>
      <c r="B69" s="45">
        <f>B68+0.01</f>
        <v>5.2699999999999942</v>
      </c>
      <c r="C69" s="11" t="s">
        <v>81</v>
      </c>
      <c r="D69" s="74" t="s">
        <v>3</v>
      </c>
      <c r="E69" s="60">
        <f>E68</f>
        <v>3</v>
      </c>
      <c r="F69" s="60"/>
      <c r="G69" s="85">
        <v>15000</v>
      </c>
      <c r="H69" s="262">
        <f t="shared" si="1"/>
        <v>45000</v>
      </c>
      <c r="I69" s="262">
        <v>5000</v>
      </c>
      <c r="J69" s="262">
        <f t="shared" si="0"/>
        <v>15000</v>
      </c>
      <c r="K69" s="261">
        <f>J69+H69</f>
        <v>60000</v>
      </c>
      <c r="L69" s="590" t="s">
        <v>318</v>
      </c>
      <c r="M69" s="590" t="s">
        <v>322</v>
      </c>
    </row>
    <row r="70" spans="1:14" s="7" customFormat="1" ht="89.25" x14ac:dyDescent="0.2">
      <c r="A70" s="509">
        <f>A29+1</f>
        <v>5</v>
      </c>
      <c r="B70" s="510"/>
      <c r="C70" s="511" t="s">
        <v>69</v>
      </c>
      <c r="D70" s="5"/>
      <c r="E70" s="58"/>
      <c r="F70" s="58"/>
      <c r="G70" s="65"/>
      <c r="H70" s="262">
        <f t="shared" si="1"/>
        <v>0</v>
      </c>
      <c r="I70" s="31"/>
      <c r="J70" s="262">
        <f t="shared" si="0"/>
        <v>0</v>
      </c>
      <c r="K70" s="32"/>
      <c r="L70" s="584"/>
      <c r="M70" s="584"/>
    </row>
    <row r="71" spans="1:14" s="12" customFormat="1" ht="24" customHeight="1" x14ac:dyDescent="0.2">
      <c r="A71" s="42"/>
      <c r="B71" s="93">
        <f>A70+0.1</f>
        <v>5.0999999999999996</v>
      </c>
      <c r="C71" s="17" t="s">
        <v>35</v>
      </c>
      <c r="D71" s="71" t="s">
        <v>36</v>
      </c>
      <c r="E71" s="57">
        <v>180</v>
      </c>
      <c r="F71" s="57"/>
      <c r="G71" s="67">
        <v>2523.5</v>
      </c>
      <c r="H71" s="262">
        <f t="shared" si="1"/>
        <v>454230</v>
      </c>
      <c r="I71" s="262">
        <v>1000</v>
      </c>
      <c r="J71" s="262">
        <f t="shared" si="0"/>
        <v>180000</v>
      </c>
      <c r="K71" s="261">
        <f>J71+H71</f>
        <v>634230</v>
      </c>
      <c r="L71" s="583" t="s">
        <v>318</v>
      </c>
      <c r="M71" s="583" t="s">
        <v>324</v>
      </c>
      <c r="N71" s="585"/>
    </row>
    <row r="72" spans="1:14" s="12" customFormat="1" ht="24" customHeight="1" x14ac:dyDescent="0.2">
      <c r="A72" s="42"/>
      <c r="B72" s="93">
        <f>B71+0.1</f>
        <v>5.1999999999999993</v>
      </c>
      <c r="C72" s="17" t="s">
        <v>60</v>
      </c>
      <c r="D72" s="71" t="s">
        <v>36</v>
      </c>
      <c r="E72" s="57">
        <v>10</v>
      </c>
      <c r="F72" s="57"/>
      <c r="G72" s="67">
        <v>3296</v>
      </c>
      <c r="H72" s="262">
        <f t="shared" si="1"/>
        <v>32960</v>
      </c>
      <c r="I72" s="262">
        <v>1200</v>
      </c>
      <c r="J72" s="262">
        <f t="shared" si="0"/>
        <v>12000</v>
      </c>
      <c r="K72" s="261">
        <f>J72+H72</f>
        <v>44960</v>
      </c>
      <c r="L72" s="583"/>
      <c r="M72" s="583"/>
      <c r="N72" s="585"/>
    </row>
    <row r="73" spans="1:14" s="12" customFormat="1" ht="24" customHeight="1" x14ac:dyDescent="0.2">
      <c r="A73" s="42"/>
      <c r="B73" s="93">
        <f>B72+0.1</f>
        <v>5.2999999999999989</v>
      </c>
      <c r="C73" s="17" t="s">
        <v>90</v>
      </c>
      <c r="D73" s="71" t="s">
        <v>36</v>
      </c>
      <c r="E73" s="57">
        <v>5</v>
      </c>
      <c r="F73" s="57"/>
      <c r="G73" s="67">
        <v>4017</v>
      </c>
      <c r="H73" s="262">
        <f t="shared" si="1"/>
        <v>20085</v>
      </c>
      <c r="I73" s="262">
        <v>1300</v>
      </c>
      <c r="J73" s="262">
        <f t="shared" si="0"/>
        <v>6500</v>
      </c>
      <c r="K73" s="261">
        <f>J73+H73</f>
        <v>26585</v>
      </c>
      <c r="L73" s="583"/>
      <c r="M73" s="583"/>
      <c r="N73" s="585"/>
    </row>
    <row r="74" spans="1:14" s="12" customFormat="1" ht="24" customHeight="1" x14ac:dyDescent="0.2">
      <c r="A74" s="42"/>
      <c r="B74" s="93">
        <f>B73+0.1</f>
        <v>5.3999999999999986</v>
      </c>
      <c r="C74" s="17" t="s">
        <v>91</v>
      </c>
      <c r="D74" s="71" t="s">
        <v>36</v>
      </c>
      <c r="E74" s="57">
        <v>25</v>
      </c>
      <c r="F74" s="57"/>
      <c r="G74" s="67">
        <v>4892.5</v>
      </c>
      <c r="H74" s="262">
        <f t="shared" si="1"/>
        <v>122312.5</v>
      </c>
      <c r="I74" s="262">
        <v>1400</v>
      </c>
      <c r="J74" s="262">
        <f t="shared" si="0"/>
        <v>35000</v>
      </c>
      <c r="K74" s="261">
        <f>J74+H74</f>
        <v>157312.5</v>
      </c>
      <c r="L74" s="583"/>
      <c r="M74" s="583"/>
      <c r="N74" s="585"/>
    </row>
    <row r="75" spans="1:14" s="459" customFormat="1" ht="38.25" x14ac:dyDescent="0.2">
      <c r="A75" s="512">
        <f>A70+1</f>
        <v>6</v>
      </c>
      <c r="B75" s="513"/>
      <c r="C75" s="514" t="s">
        <v>284</v>
      </c>
      <c r="D75" s="515"/>
      <c r="E75" s="516"/>
      <c r="F75" s="516"/>
      <c r="G75" s="66"/>
      <c r="H75" s="262">
        <f t="shared" si="1"/>
        <v>0</v>
      </c>
      <c r="I75" s="33"/>
      <c r="J75" s="262">
        <f t="shared" si="0"/>
        <v>0</v>
      </c>
      <c r="K75" s="34"/>
      <c r="L75" s="594"/>
      <c r="M75" s="594"/>
    </row>
    <row r="76" spans="1:14" s="7" customFormat="1" ht="24" customHeight="1" thickBot="1" x14ac:dyDescent="0.25">
      <c r="A76" s="96"/>
      <c r="B76" s="140">
        <f>A75+0.1</f>
        <v>6.1</v>
      </c>
      <c r="C76" s="120" t="s">
        <v>44</v>
      </c>
      <c r="D76" s="121" t="s">
        <v>36</v>
      </c>
      <c r="E76" s="122">
        <v>120</v>
      </c>
      <c r="F76" s="122"/>
      <c r="G76" s="548">
        <v>2008.5</v>
      </c>
      <c r="H76" s="547">
        <f t="shared" si="1"/>
        <v>241020</v>
      </c>
      <c r="I76" s="547">
        <v>150</v>
      </c>
      <c r="J76" s="547">
        <f t="shared" si="0"/>
        <v>18000</v>
      </c>
      <c r="K76" s="491">
        <f>J76+H76</f>
        <v>259020</v>
      </c>
      <c r="L76" s="583" t="s">
        <v>318</v>
      </c>
      <c r="M76" s="591" t="s">
        <v>325</v>
      </c>
      <c r="N76" s="585"/>
    </row>
    <row r="77" spans="1:14" s="7" customFormat="1" ht="78" customHeight="1" x14ac:dyDescent="0.2">
      <c r="A77" s="517">
        <f>A75+1</f>
        <v>7</v>
      </c>
      <c r="B77" s="518"/>
      <c r="C77" s="519" t="s">
        <v>59</v>
      </c>
      <c r="D77" s="520" t="s">
        <v>40</v>
      </c>
      <c r="E77" s="521">
        <v>1250</v>
      </c>
      <c r="F77" s="521"/>
      <c r="G77" s="522">
        <v>5047</v>
      </c>
      <c r="H77" s="262">
        <f t="shared" si="1"/>
        <v>6308750</v>
      </c>
      <c r="I77" s="262">
        <v>1000</v>
      </c>
      <c r="J77" s="262">
        <f t="shared" ref="J77:J118" si="2">I77*E77</f>
        <v>1250000</v>
      </c>
      <c r="K77" s="261">
        <f>J77+H77</f>
        <v>7558750</v>
      </c>
      <c r="L77" s="583" t="s">
        <v>318</v>
      </c>
      <c r="M77" s="595" t="s">
        <v>326</v>
      </c>
      <c r="N77" s="585"/>
    </row>
    <row r="78" spans="1:14" s="7" customFormat="1" ht="64.5" customHeight="1" thickBot="1" x14ac:dyDescent="0.25">
      <c r="A78" s="90">
        <f>A77+1</f>
        <v>8</v>
      </c>
      <c r="B78" s="68"/>
      <c r="C78" s="523" t="s">
        <v>92</v>
      </c>
      <c r="D78" s="71" t="s">
        <v>40</v>
      </c>
      <c r="E78" s="524">
        <v>1200</v>
      </c>
      <c r="F78" s="524"/>
      <c r="G78" s="525">
        <v>5665</v>
      </c>
      <c r="H78" s="262">
        <f t="shared" si="1"/>
        <v>6798000</v>
      </c>
      <c r="I78" s="262">
        <v>500</v>
      </c>
      <c r="J78" s="262">
        <f t="shared" si="2"/>
        <v>600000</v>
      </c>
      <c r="K78" s="261">
        <f>J78+H78</f>
        <v>7398000</v>
      </c>
      <c r="L78" s="583" t="s">
        <v>318</v>
      </c>
      <c r="M78" s="591" t="s">
        <v>325</v>
      </c>
      <c r="N78" s="585"/>
    </row>
    <row r="79" spans="1:14" s="7" customFormat="1" ht="51" x14ac:dyDescent="0.2">
      <c r="A79" s="90">
        <f>A78+1</f>
        <v>9</v>
      </c>
      <c r="B79" s="68"/>
      <c r="C79" s="523" t="s">
        <v>68</v>
      </c>
      <c r="D79" s="74" t="s">
        <v>40</v>
      </c>
      <c r="E79" s="60">
        <v>100</v>
      </c>
      <c r="F79" s="60"/>
      <c r="G79" s="525">
        <v>5800</v>
      </c>
      <c r="H79" s="262">
        <f t="shared" si="1"/>
        <v>580000</v>
      </c>
      <c r="I79" s="262">
        <v>500</v>
      </c>
      <c r="J79" s="262">
        <f t="shared" si="2"/>
        <v>50000</v>
      </c>
      <c r="K79" s="261">
        <f>J79+H79</f>
        <v>630000</v>
      </c>
      <c r="L79" s="583" t="s">
        <v>318</v>
      </c>
      <c r="M79" s="590" t="s">
        <v>327</v>
      </c>
    </row>
    <row r="80" spans="1:14" s="7" customFormat="1" ht="63.75" x14ac:dyDescent="0.2">
      <c r="A80" s="526">
        <f>A79+1</f>
        <v>10</v>
      </c>
      <c r="B80" s="76"/>
      <c r="C80" s="527" t="s">
        <v>34</v>
      </c>
      <c r="D80" s="528"/>
      <c r="E80" s="61"/>
      <c r="F80" s="61"/>
      <c r="G80" s="529"/>
      <c r="H80" s="262">
        <f t="shared" si="1"/>
        <v>0</v>
      </c>
      <c r="I80" s="530"/>
      <c r="J80" s="262">
        <f t="shared" si="2"/>
        <v>0</v>
      </c>
      <c r="K80" s="34"/>
      <c r="L80" s="594"/>
      <c r="M80" s="594"/>
    </row>
    <row r="81" spans="1:13" s="7" customFormat="1" ht="47.45" customHeight="1" x14ac:dyDescent="0.2">
      <c r="A81" s="41"/>
      <c r="B81" s="68">
        <f>A80+0.1</f>
        <v>10.1</v>
      </c>
      <c r="C81" s="392" t="s">
        <v>285</v>
      </c>
      <c r="D81" s="8" t="s">
        <v>40</v>
      </c>
      <c r="E81" s="95">
        <v>9</v>
      </c>
      <c r="F81" s="95"/>
      <c r="G81" s="64">
        <v>40000</v>
      </c>
      <c r="H81" s="262">
        <f t="shared" ref="H81:H118" si="3">G81*E81</f>
        <v>360000</v>
      </c>
      <c r="I81" s="262">
        <v>2000</v>
      </c>
      <c r="J81" s="262">
        <f t="shared" si="2"/>
        <v>18000</v>
      </c>
      <c r="K81" s="618">
        <f>J81+H81</f>
        <v>378000</v>
      </c>
      <c r="L81" s="646" t="s">
        <v>319</v>
      </c>
      <c r="M81" s="649" t="s">
        <v>328</v>
      </c>
    </row>
    <row r="82" spans="1:13" s="7" customFormat="1" ht="21.95" customHeight="1" x14ac:dyDescent="0.2">
      <c r="A82" s="41"/>
      <c r="B82" s="68">
        <f>B81+0.1</f>
        <v>10.199999999999999</v>
      </c>
      <c r="C82" s="87" t="s">
        <v>93</v>
      </c>
      <c r="D82" s="13"/>
      <c r="E82" s="126"/>
      <c r="F82" s="126"/>
      <c r="G82" s="66"/>
      <c r="H82" s="262">
        <f t="shared" si="3"/>
        <v>0</v>
      </c>
      <c r="I82" s="82"/>
      <c r="J82" s="262">
        <f t="shared" si="2"/>
        <v>0</v>
      </c>
      <c r="K82" s="619"/>
      <c r="L82" s="647"/>
      <c r="M82" s="650"/>
    </row>
    <row r="83" spans="1:13" s="7" customFormat="1" ht="21.95" customHeight="1" x14ac:dyDescent="0.2">
      <c r="A83" s="41"/>
      <c r="B83" s="45" t="s">
        <v>17</v>
      </c>
      <c r="C83" s="20" t="s">
        <v>94</v>
      </c>
      <c r="D83" s="8" t="s">
        <v>4</v>
      </c>
      <c r="E83" s="57">
        <v>4</v>
      </c>
      <c r="F83" s="57"/>
      <c r="G83" s="64">
        <v>5500</v>
      </c>
      <c r="H83" s="262">
        <f t="shared" si="3"/>
        <v>22000</v>
      </c>
      <c r="I83" s="262">
        <v>1000</v>
      </c>
      <c r="J83" s="262">
        <f t="shared" si="2"/>
        <v>4000</v>
      </c>
      <c r="K83" s="618">
        <f t="shared" ref="K83:K88" si="4">J83+H83</f>
        <v>26000</v>
      </c>
      <c r="L83" s="647"/>
      <c r="M83" s="650"/>
    </row>
    <row r="84" spans="1:13" s="7" customFormat="1" ht="21.95" customHeight="1" x14ac:dyDescent="0.2">
      <c r="A84" s="41"/>
      <c r="B84" s="45" t="s">
        <v>18</v>
      </c>
      <c r="C84" s="20" t="s">
        <v>95</v>
      </c>
      <c r="D84" s="8" t="s">
        <v>4</v>
      </c>
      <c r="E84" s="57">
        <v>7</v>
      </c>
      <c r="F84" s="57"/>
      <c r="G84" s="64">
        <v>6500</v>
      </c>
      <c r="H84" s="262">
        <f t="shared" si="3"/>
        <v>45500</v>
      </c>
      <c r="I84" s="262">
        <v>1000</v>
      </c>
      <c r="J84" s="262">
        <f t="shared" si="2"/>
        <v>7000</v>
      </c>
      <c r="K84" s="618">
        <f t="shared" si="4"/>
        <v>52500</v>
      </c>
      <c r="L84" s="647"/>
      <c r="M84" s="650"/>
    </row>
    <row r="85" spans="1:13" s="7" customFormat="1" ht="21.95" customHeight="1" x14ac:dyDescent="0.2">
      <c r="A85" s="41"/>
      <c r="B85" s="45" t="s">
        <v>97</v>
      </c>
      <c r="C85" s="20" t="s">
        <v>96</v>
      </c>
      <c r="D85" s="8" t="s">
        <v>4</v>
      </c>
      <c r="E85" s="57">
        <v>16</v>
      </c>
      <c r="F85" s="57"/>
      <c r="G85" s="64">
        <v>7250</v>
      </c>
      <c r="H85" s="262">
        <f t="shared" si="3"/>
        <v>116000</v>
      </c>
      <c r="I85" s="262">
        <v>1000</v>
      </c>
      <c r="J85" s="262">
        <f t="shared" si="2"/>
        <v>16000</v>
      </c>
      <c r="K85" s="618">
        <f t="shared" si="4"/>
        <v>132000</v>
      </c>
      <c r="L85" s="647"/>
      <c r="M85" s="650"/>
    </row>
    <row r="86" spans="1:13" s="7" customFormat="1" ht="21.95" customHeight="1" x14ac:dyDescent="0.2">
      <c r="A86" s="41"/>
      <c r="B86" s="68">
        <f>B82+0.1</f>
        <v>10.299999999999999</v>
      </c>
      <c r="C86" s="20" t="s">
        <v>70</v>
      </c>
      <c r="D86" s="8" t="s">
        <v>40</v>
      </c>
      <c r="E86" s="95">
        <v>6</v>
      </c>
      <c r="F86" s="95"/>
      <c r="G86" s="64">
        <v>32000</v>
      </c>
      <c r="H86" s="262">
        <f t="shared" si="3"/>
        <v>192000</v>
      </c>
      <c r="I86" s="262">
        <v>2000</v>
      </c>
      <c r="J86" s="262">
        <f t="shared" si="2"/>
        <v>12000</v>
      </c>
      <c r="K86" s="618">
        <f t="shared" si="4"/>
        <v>204000</v>
      </c>
      <c r="L86" s="647"/>
      <c r="M86" s="650"/>
    </row>
    <row r="87" spans="1:13" s="7" customFormat="1" ht="21.95" customHeight="1" x14ac:dyDescent="0.2">
      <c r="A87" s="41"/>
      <c r="B87" s="68">
        <f t="shared" ref="B87:B89" si="5">B86+0.1</f>
        <v>10.399999999999999</v>
      </c>
      <c r="C87" s="20" t="s">
        <v>71</v>
      </c>
      <c r="D87" s="8" t="s">
        <v>40</v>
      </c>
      <c r="E87" s="95">
        <v>1</v>
      </c>
      <c r="F87" s="95"/>
      <c r="G87" s="64">
        <v>15000</v>
      </c>
      <c r="H87" s="262">
        <f t="shared" si="3"/>
        <v>15000</v>
      </c>
      <c r="I87" s="262">
        <v>2000</v>
      </c>
      <c r="J87" s="262">
        <f t="shared" si="2"/>
        <v>2000</v>
      </c>
      <c r="K87" s="618">
        <f t="shared" si="4"/>
        <v>17000</v>
      </c>
      <c r="L87" s="647"/>
      <c r="M87" s="650"/>
    </row>
    <row r="88" spans="1:13" s="7" customFormat="1" ht="21.95" customHeight="1" x14ac:dyDescent="0.2">
      <c r="A88" s="41"/>
      <c r="B88" s="68">
        <f>B87+1</f>
        <v>11.399999999999999</v>
      </c>
      <c r="C88" s="20" t="s">
        <v>61</v>
      </c>
      <c r="D88" s="8" t="s">
        <v>50</v>
      </c>
      <c r="E88" s="95">
        <v>1</v>
      </c>
      <c r="F88" s="95"/>
      <c r="G88" s="64">
        <v>1500</v>
      </c>
      <c r="H88" s="262">
        <f t="shared" si="3"/>
        <v>1500</v>
      </c>
      <c r="I88" s="262">
        <v>500</v>
      </c>
      <c r="J88" s="262">
        <f t="shared" si="2"/>
        <v>500</v>
      </c>
      <c r="K88" s="618">
        <f t="shared" si="4"/>
        <v>2000</v>
      </c>
      <c r="L88" s="647"/>
      <c r="M88" s="650"/>
    </row>
    <row r="89" spans="1:13" s="7" customFormat="1" ht="21.95" customHeight="1" x14ac:dyDescent="0.2">
      <c r="A89" s="41"/>
      <c r="B89" s="68">
        <f t="shared" si="5"/>
        <v>11.499999999999998</v>
      </c>
      <c r="C89" s="87" t="s">
        <v>25</v>
      </c>
      <c r="D89" s="13"/>
      <c r="E89" s="61"/>
      <c r="F89" s="61"/>
      <c r="G89" s="66"/>
      <c r="H89" s="262">
        <f t="shared" si="3"/>
        <v>0</v>
      </c>
      <c r="I89" s="82"/>
      <c r="J89" s="262">
        <f t="shared" si="2"/>
        <v>0</v>
      </c>
      <c r="K89" s="619"/>
      <c r="L89" s="647"/>
      <c r="M89" s="650"/>
    </row>
    <row r="90" spans="1:13" s="7" customFormat="1" ht="21.95" customHeight="1" x14ac:dyDescent="0.2">
      <c r="A90" s="41"/>
      <c r="B90" s="45" t="s">
        <v>17</v>
      </c>
      <c r="C90" s="20" t="s">
        <v>43</v>
      </c>
      <c r="D90" s="8" t="s">
        <v>36</v>
      </c>
      <c r="E90" s="57">
        <v>45</v>
      </c>
      <c r="F90" s="57"/>
      <c r="G90" s="64">
        <v>4000</v>
      </c>
      <c r="H90" s="262">
        <f t="shared" si="3"/>
        <v>180000</v>
      </c>
      <c r="I90" s="262">
        <v>500</v>
      </c>
      <c r="J90" s="262">
        <f t="shared" si="2"/>
        <v>22500</v>
      </c>
      <c r="K90" s="618">
        <f>J90+H90</f>
        <v>202500</v>
      </c>
      <c r="L90" s="647"/>
      <c r="M90" s="650"/>
    </row>
    <row r="91" spans="1:13" s="7" customFormat="1" ht="21.95" customHeight="1" x14ac:dyDescent="0.2">
      <c r="A91" s="41"/>
      <c r="B91" s="45" t="s">
        <v>18</v>
      </c>
      <c r="C91" s="20" t="s">
        <v>54</v>
      </c>
      <c r="D91" s="8" t="s">
        <v>36</v>
      </c>
      <c r="E91" s="57">
        <v>15</v>
      </c>
      <c r="F91" s="57"/>
      <c r="G91" s="64">
        <v>4750</v>
      </c>
      <c r="H91" s="262">
        <f t="shared" si="3"/>
        <v>71250</v>
      </c>
      <c r="I91" s="262">
        <v>500</v>
      </c>
      <c r="J91" s="262">
        <f t="shared" si="2"/>
        <v>7500</v>
      </c>
      <c r="K91" s="618">
        <f>J91+H91</f>
        <v>78750</v>
      </c>
      <c r="L91" s="647"/>
      <c r="M91" s="650"/>
    </row>
    <row r="92" spans="1:13" s="7" customFormat="1" ht="21.95" customHeight="1" x14ac:dyDescent="0.2">
      <c r="A92" s="41"/>
      <c r="B92" s="68">
        <f>B89+0.1</f>
        <v>11.599999999999998</v>
      </c>
      <c r="C92" s="87" t="s">
        <v>12</v>
      </c>
      <c r="D92" s="13"/>
      <c r="E92" s="61"/>
      <c r="F92" s="61"/>
      <c r="G92" s="66"/>
      <c r="H92" s="262">
        <f t="shared" si="3"/>
        <v>0</v>
      </c>
      <c r="I92" s="82"/>
      <c r="J92" s="262">
        <f t="shared" si="2"/>
        <v>0</v>
      </c>
      <c r="K92" s="619"/>
      <c r="L92" s="647"/>
      <c r="M92" s="650"/>
    </row>
    <row r="93" spans="1:13" s="7" customFormat="1" ht="21.95" customHeight="1" thickBot="1" x14ac:dyDescent="0.25">
      <c r="A93" s="96"/>
      <c r="B93" s="119" t="s">
        <v>17</v>
      </c>
      <c r="C93" s="141" t="s">
        <v>41</v>
      </c>
      <c r="D93" s="142" t="s">
        <v>4</v>
      </c>
      <c r="E93" s="122">
        <v>20</v>
      </c>
      <c r="F93" s="122"/>
      <c r="G93" s="548">
        <v>3000</v>
      </c>
      <c r="H93" s="547">
        <f t="shared" si="3"/>
        <v>60000</v>
      </c>
      <c r="I93" s="547">
        <v>750</v>
      </c>
      <c r="J93" s="547">
        <f t="shared" si="2"/>
        <v>15000</v>
      </c>
      <c r="K93" s="620">
        <f>J93+H93</f>
        <v>75000</v>
      </c>
      <c r="L93" s="648"/>
      <c r="M93" s="651"/>
    </row>
    <row r="94" spans="1:13" s="7" customFormat="1" ht="60" customHeight="1" x14ac:dyDescent="0.2">
      <c r="A94" s="517">
        <f>A80+1</f>
        <v>11</v>
      </c>
      <c r="B94" s="518"/>
      <c r="C94" s="531" t="s">
        <v>20</v>
      </c>
      <c r="D94" s="143"/>
      <c r="E94" s="132"/>
      <c r="F94" s="132"/>
      <c r="G94" s="133"/>
      <c r="H94" s="262">
        <f t="shared" si="3"/>
        <v>0</v>
      </c>
      <c r="I94" s="139"/>
      <c r="J94" s="262">
        <f t="shared" si="2"/>
        <v>0</v>
      </c>
      <c r="K94" s="135"/>
      <c r="L94" s="584"/>
      <c r="M94" s="584"/>
    </row>
    <row r="95" spans="1:13" s="7" customFormat="1" ht="20.100000000000001" customHeight="1" x14ac:dyDescent="0.2">
      <c r="A95" s="90"/>
      <c r="B95" s="68">
        <f>A94+0.1</f>
        <v>11.1</v>
      </c>
      <c r="C95" s="20" t="s">
        <v>41</v>
      </c>
      <c r="D95" s="8" t="s">
        <v>36</v>
      </c>
      <c r="E95" s="57">
        <v>70</v>
      </c>
      <c r="F95" s="57"/>
      <c r="G95" s="67">
        <v>1750</v>
      </c>
      <c r="H95" s="262">
        <f t="shared" si="3"/>
        <v>122500</v>
      </c>
      <c r="I95" s="262">
        <v>500</v>
      </c>
      <c r="J95" s="262">
        <f t="shared" si="2"/>
        <v>35000</v>
      </c>
      <c r="K95" s="261">
        <f>J95+H95</f>
        <v>157500</v>
      </c>
      <c r="L95" s="583" t="s">
        <v>320</v>
      </c>
      <c r="M95" s="583" t="s">
        <v>336</v>
      </c>
    </row>
    <row r="96" spans="1:13" s="7" customFormat="1" ht="21.95" customHeight="1" x14ac:dyDescent="0.2">
      <c r="A96" s="90"/>
      <c r="B96" s="68">
        <f>B95+0.1</f>
        <v>11.2</v>
      </c>
      <c r="C96" s="113" t="s">
        <v>42</v>
      </c>
      <c r="D96" s="114" t="s">
        <v>36</v>
      </c>
      <c r="E96" s="60">
        <v>2</v>
      </c>
      <c r="F96" s="60"/>
      <c r="G96" s="67">
        <v>1900</v>
      </c>
      <c r="H96" s="262">
        <f t="shared" si="3"/>
        <v>3800</v>
      </c>
      <c r="I96" s="262">
        <v>600</v>
      </c>
      <c r="J96" s="262">
        <f t="shared" si="2"/>
        <v>1200</v>
      </c>
      <c r="K96" s="261">
        <f>J96+H96</f>
        <v>5000</v>
      </c>
      <c r="L96" s="590"/>
      <c r="M96" s="590"/>
    </row>
    <row r="97" spans="1:21" s="7" customFormat="1" ht="39.75" customHeight="1" x14ac:dyDescent="0.2">
      <c r="A97" s="90">
        <f>A94+1</f>
        <v>12</v>
      </c>
      <c r="B97" s="68"/>
      <c r="C97" s="207" t="s">
        <v>21</v>
      </c>
      <c r="D97" s="112"/>
      <c r="E97" s="58"/>
      <c r="F97" s="58"/>
      <c r="G97" s="65"/>
      <c r="H97" s="262">
        <f t="shared" si="3"/>
        <v>0</v>
      </c>
      <c r="I97" s="81"/>
      <c r="J97" s="262">
        <f t="shared" si="2"/>
        <v>0</v>
      </c>
      <c r="K97" s="32"/>
      <c r="L97" s="584"/>
      <c r="M97" s="584"/>
    </row>
    <row r="98" spans="1:21" s="7" customFormat="1" ht="20.100000000000001" customHeight="1" x14ac:dyDescent="0.2">
      <c r="A98" s="90"/>
      <c r="B98" s="68">
        <f>A97+0.1</f>
        <v>12.1</v>
      </c>
      <c r="C98" s="20" t="s">
        <v>41</v>
      </c>
      <c r="D98" s="71" t="str">
        <f t="shared" ref="D98:D99" si="6">IF(C98="","",IF(E98="","",IF(E98&gt;1,"Nos.","No.")))</f>
        <v>Nos.</v>
      </c>
      <c r="E98" s="57">
        <v>60</v>
      </c>
      <c r="F98" s="57"/>
      <c r="G98" s="67">
        <v>3000</v>
      </c>
      <c r="H98" s="262">
        <f t="shared" si="3"/>
        <v>180000</v>
      </c>
      <c r="I98" s="262">
        <v>500</v>
      </c>
      <c r="J98" s="262">
        <f t="shared" si="2"/>
        <v>30000</v>
      </c>
      <c r="K98" s="261">
        <f>J98+H98</f>
        <v>210000</v>
      </c>
      <c r="L98" s="583" t="s">
        <v>319</v>
      </c>
      <c r="M98" s="583" t="s">
        <v>328</v>
      </c>
    </row>
    <row r="99" spans="1:21" s="7" customFormat="1" ht="21.95" customHeight="1" x14ac:dyDescent="0.2">
      <c r="A99" s="90"/>
      <c r="B99" s="68">
        <f>B98+0.1</f>
        <v>12.2</v>
      </c>
      <c r="C99" s="20" t="s">
        <v>42</v>
      </c>
      <c r="D99" s="71" t="str">
        <f t="shared" si="6"/>
        <v>No.</v>
      </c>
      <c r="E99" s="57">
        <v>1</v>
      </c>
      <c r="F99" s="57"/>
      <c r="G99" s="67">
        <v>3200</v>
      </c>
      <c r="H99" s="262">
        <f t="shared" si="3"/>
        <v>3200</v>
      </c>
      <c r="I99" s="262">
        <v>500</v>
      </c>
      <c r="J99" s="262">
        <f t="shared" si="2"/>
        <v>500</v>
      </c>
      <c r="K99" s="261">
        <f>J99+H99</f>
        <v>3700</v>
      </c>
      <c r="L99" s="583"/>
      <c r="M99" s="583"/>
    </row>
    <row r="100" spans="1:21" s="7" customFormat="1" ht="48" customHeight="1" x14ac:dyDescent="0.2">
      <c r="A100" s="90">
        <f>A97+1</f>
        <v>13</v>
      </c>
      <c r="B100" s="68"/>
      <c r="C100" s="532" t="s">
        <v>63</v>
      </c>
      <c r="D100" s="71" t="s">
        <v>40</v>
      </c>
      <c r="E100" s="57">
        <v>6</v>
      </c>
      <c r="F100" s="57"/>
      <c r="G100" s="67">
        <v>32000</v>
      </c>
      <c r="H100" s="262">
        <f t="shared" si="3"/>
        <v>192000</v>
      </c>
      <c r="I100" s="262">
        <v>2000</v>
      </c>
      <c r="J100" s="262">
        <f t="shared" si="2"/>
        <v>12000</v>
      </c>
      <c r="K100" s="261">
        <f>J100+H100</f>
        <v>204000</v>
      </c>
      <c r="L100" s="583" t="s">
        <v>319</v>
      </c>
      <c r="M100" s="583" t="s">
        <v>328</v>
      </c>
    </row>
    <row r="101" spans="1:21" s="7" customFormat="1" ht="38.25" x14ac:dyDescent="0.2">
      <c r="A101" s="90">
        <f>A100+1</f>
        <v>14</v>
      </c>
      <c r="B101" s="68"/>
      <c r="C101" s="533" t="s">
        <v>62</v>
      </c>
      <c r="D101" s="112"/>
      <c r="E101" s="58"/>
      <c r="F101" s="58"/>
      <c r="G101" s="534"/>
      <c r="H101" s="262">
        <f t="shared" si="3"/>
        <v>0</v>
      </c>
      <c r="I101" s="535"/>
      <c r="J101" s="262">
        <f t="shared" si="2"/>
        <v>0</v>
      </c>
      <c r="K101" s="536"/>
      <c r="L101" s="583" t="s">
        <v>319</v>
      </c>
      <c r="M101" s="583" t="s">
        <v>328</v>
      </c>
    </row>
    <row r="102" spans="1:21" s="12" customFormat="1" ht="20.100000000000001" customHeight="1" x14ac:dyDescent="0.2">
      <c r="A102" s="42"/>
      <c r="B102" s="68">
        <f>A101+0.1</f>
        <v>14.1</v>
      </c>
      <c r="C102" s="17" t="s">
        <v>86</v>
      </c>
      <c r="D102" s="71" t="str">
        <f t="shared" ref="D102:D103" si="7">IF(C102="","",IF(E102="","",IF(E102&gt;1,"Nos.","No.")))</f>
        <v>Nos.</v>
      </c>
      <c r="E102" s="57">
        <v>2</v>
      </c>
      <c r="F102" s="57"/>
      <c r="G102" s="67">
        <v>4000</v>
      </c>
      <c r="H102" s="262">
        <f t="shared" si="3"/>
        <v>8000</v>
      </c>
      <c r="I102" s="262">
        <v>1000</v>
      </c>
      <c r="J102" s="262">
        <f t="shared" si="2"/>
        <v>2000</v>
      </c>
      <c r="K102" s="261">
        <f>J102+H102</f>
        <v>10000</v>
      </c>
      <c r="L102" s="583"/>
      <c r="M102" s="583"/>
    </row>
    <row r="103" spans="1:21" s="12" customFormat="1" ht="21.95" customHeight="1" x14ac:dyDescent="0.2">
      <c r="A103" s="42"/>
      <c r="B103" s="68">
        <f>B102+0.1</f>
        <v>14.2</v>
      </c>
      <c r="C103" s="17" t="s">
        <v>82</v>
      </c>
      <c r="D103" s="71" t="str">
        <f t="shared" si="7"/>
        <v>Nos.</v>
      </c>
      <c r="E103" s="57">
        <v>2</v>
      </c>
      <c r="F103" s="57"/>
      <c r="G103" s="67">
        <v>7500</v>
      </c>
      <c r="H103" s="262">
        <f t="shared" si="3"/>
        <v>15000</v>
      </c>
      <c r="I103" s="262">
        <v>1000</v>
      </c>
      <c r="J103" s="262">
        <f t="shared" si="2"/>
        <v>2000</v>
      </c>
      <c r="K103" s="261">
        <f>J103+H103</f>
        <v>17000</v>
      </c>
      <c r="L103" s="583"/>
      <c r="M103" s="583"/>
    </row>
    <row r="104" spans="1:21" s="7" customFormat="1" ht="38.25" x14ac:dyDescent="0.2">
      <c r="A104" s="90">
        <f>A101+1</f>
        <v>15</v>
      </c>
      <c r="B104" s="68"/>
      <c r="C104" s="533" t="s">
        <v>87</v>
      </c>
      <c r="D104" s="112"/>
      <c r="E104" s="58"/>
      <c r="F104" s="58"/>
      <c r="G104" s="534"/>
      <c r="H104" s="262">
        <f t="shared" si="3"/>
        <v>0</v>
      </c>
      <c r="I104" s="535"/>
      <c r="J104" s="262">
        <f t="shared" si="2"/>
        <v>0</v>
      </c>
      <c r="K104" s="536"/>
      <c r="L104" s="583" t="s">
        <v>319</v>
      </c>
      <c r="M104" s="583" t="s">
        <v>328</v>
      </c>
    </row>
    <row r="105" spans="1:21" s="12" customFormat="1" ht="24" customHeight="1" x14ac:dyDescent="0.2">
      <c r="A105" s="42"/>
      <c r="B105" s="68">
        <f>A104+0.1</f>
        <v>15.1</v>
      </c>
      <c r="C105" s="17" t="s">
        <v>83</v>
      </c>
      <c r="D105" s="71" t="str">
        <f t="shared" ref="D105:D106" si="8">IF(C105="","",IF(E105="","",IF(E105&gt;1,"Nos.","No.")))</f>
        <v>No.</v>
      </c>
      <c r="E105" s="57">
        <v>1</v>
      </c>
      <c r="F105" s="57"/>
      <c r="G105" s="67">
        <v>15750</v>
      </c>
      <c r="H105" s="262">
        <f t="shared" si="3"/>
        <v>15750</v>
      </c>
      <c r="I105" s="262">
        <v>1000</v>
      </c>
      <c r="J105" s="262">
        <f t="shared" si="2"/>
        <v>1000</v>
      </c>
      <c r="K105" s="261">
        <f>J105+H105</f>
        <v>16750</v>
      </c>
      <c r="L105" s="583"/>
      <c r="M105" s="583"/>
    </row>
    <row r="106" spans="1:21" s="12" customFormat="1" ht="21.95" customHeight="1" x14ac:dyDescent="0.2">
      <c r="A106" s="42"/>
      <c r="B106" s="68">
        <f>B105+0.1</f>
        <v>15.2</v>
      </c>
      <c r="C106" s="17" t="s">
        <v>84</v>
      </c>
      <c r="D106" s="71" t="str">
        <f t="shared" si="8"/>
        <v>No.</v>
      </c>
      <c r="E106" s="57">
        <v>1</v>
      </c>
      <c r="F106" s="57"/>
      <c r="G106" s="67">
        <v>13200</v>
      </c>
      <c r="H106" s="262">
        <f t="shared" si="3"/>
        <v>13200</v>
      </c>
      <c r="I106" s="262">
        <v>1000</v>
      </c>
      <c r="J106" s="262">
        <f t="shared" si="2"/>
        <v>1000</v>
      </c>
      <c r="K106" s="261">
        <f>J106+H106</f>
        <v>14200</v>
      </c>
      <c r="L106" s="583"/>
      <c r="M106" s="583"/>
    </row>
    <row r="107" spans="1:21" s="7" customFormat="1" ht="51" x14ac:dyDescent="0.2">
      <c r="A107" s="90">
        <f>A104+1</f>
        <v>16</v>
      </c>
      <c r="B107" s="68"/>
      <c r="C107" s="533" t="s">
        <v>85</v>
      </c>
      <c r="D107" s="112"/>
      <c r="E107" s="58"/>
      <c r="F107" s="58"/>
      <c r="G107" s="534"/>
      <c r="H107" s="262">
        <f t="shared" si="3"/>
        <v>0</v>
      </c>
      <c r="I107" s="535"/>
      <c r="J107" s="262">
        <f t="shared" si="2"/>
        <v>0</v>
      </c>
      <c r="K107" s="536"/>
      <c r="L107" s="583" t="s">
        <v>319</v>
      </c>
      <c r="M107" s="583" t="s">
        <v>337</v>
      </c>
    </row>
    <row r="108" spans="1:21" s="12" customFormat="1" ht="20.100000000000001" customHeight="1" x14ac:dyDescent="0.2">
      <c r="A108" s="42"/>
      <c r="B108" s="68">
        <f>A107+0.1</f>
        <v>16.100000000000001</v>
      </c>
      <c r="C108" s="17" t="s">
        <v>84</v>
      </c>
      <c r="D108" s="71" t="str">
        <f t="shared" ref="D108" si="9">IF(C108="","",IF(E108="","",IF(E108&gt;1,"Nos.","No.")))</f>
        <v>Nos.</v>
      </c>
      <c r="E108" s="57">
        <v>2</v>
      </c>
      <c r="F108" s="57"/>
      <c r="G108" s="67">
        <v>165000</v>
      </c>
      <c r="H108" s="262">
        <f t="shared" si="3"/>
        <v>330000</v>
      </c>
      <c r="I108" s="262">
        <v>5000</v>
      </c>
      <c r="J108" s="262">
        <f t="shared" si="2"/>
        <v>10000</v>
      </c>
      <c r="K108" s="261">
        <f>J108+H108</f>
        <v>340000</v>
      </c>
      <c r="L108" s="583"/>
      <c r="M108" s="583"/>
    </row>
    <row r="109" spans="1:21" s="7" customFormat="1" ht="63.75" x14ac:dyDescent="0.2">
      <c r="A109" s="526">
        <f>A101+1</f>
        <v>15</v>
      </c>
      <c r="B109" s="76"/>
      <c r="C109" s="511" t="s">
        <v>67</v>
      </c>
      <c r="D109" s="5"/>
      <c r="E109" s="58"/>
      <c r="F109" s="58"/>
      <c r="G109" s="65"/>
      <c r="H109" s="262">
        <f t="shared" si="3"/>
        <v>0</v>
      </c>
      <c r="I109" s="81"/>
      <c r="J109" s="262">
        <f t="shared" si="2"/>
        <v>0</v>
      </c>
      <c r="K109" s="32"/>
      <c r="L109" s="584"/>
      <c r="M109" s="584"/>
      <c r="N109" s="80"/>
      <c r="O109" s="80"/>
      <c r="P109" s="80"/>
      <c r="Q109" s="80"/>
      <c r="R109" s="80"/>
      <c r="S109" s="80"/>
      <c r="T109" s="80"/>
      <c r="U109" s="80"/>
    </row>
    <row r="110" spans="1:21" s="12" customFormat="1" ht="20.100000000000001" customHeight="1" x14ac:dyDescent="0.2">
      <c r="A110" s="42"/>
      <c r="B110" s="68">
        <f>A109+0.1</f>
        <v>15.1</v>
      </c>
      <c r="C110" s="17" t="s">
        <v>35</v>
      </c>
      <c r="D110" s="71" t="s">
        <v>36</v>
      </c>
      <c r="E110" s="57">
        <v>70</v>
      </c>
      <c r="F110" s="57"/>
      <c r="G110" s="67">
        <v>1450</v>
      </c>
      <c r="H110" s="262">
        <f t="shared" si="3"/>
        <v>101500</v>
      </c>
      <c r="I110" s="262">
        <v>200</v>
      </c>
      <c r="J110" s="262">
        <f t="shared" si="2"/>
        <v>14000</v>
      </c>
      <c r="K110" s="261">
        <f t="shared" ref="K110:K118" si="10">J110+H110</f>
        <v>115500</v>
      </c>
      <c r="L110" s="583"/>
      <c r="M110" s="583"/>
    </row>
    <row r="111" spans="1:21" s="12" customFormat="1" ht="21.95" customHeight="1" thickBot="1" x14ac:dyDescent="0.25">
      <c r="A111" s="144"/>
      <c r="B111" s="145">
        <f>B110+0.1</f>
        <v>15.2</v>
      </c>
      <c r="C111" s="120" t="s">
        <v>60</v>
      </c>
      <c r="D111" s="121" t="s">
        <v>36</v>
      </c>
      <c r="E111" s="122">
        <v>15</v>
      </c>
      <c r="F111" s="122"/>
      <c r="G111" s="548">
        <v>1900</v>
      </c>
      <c r="H111" s="547">
        <f t="shared" si="3"/>
        <v>28500</v>
      </c>
      <c r="I111" s="547">
        <v>300</v>
      </c>
      <c r="J111" s="547">
        <f t="shared" si="2"/>
        <v>4500</v>
      </c>
      <c r="K111" s="491">
        <f t="shared" si="10"/>
        <v>33000</v>
      </c>
      <c r="L111" s="583" t="s">
        <v>318</v>
      </c>
      <c r="M111" s="591" t="s">
        <v>329</v>
      </c>
    </row>
    <row r="112" spans="1:21" s="7" customFormat="1" ht="13.5" thickBot="1" x14ac:dyDescent="0.25">
      <c r="A112" s="526">
        <f>A109+1</f>
        <v>16</v>
      </c>
      <c r="B112" s="76"/>
      <c r="C112" s="511" t="s">
        <v>286</v>
      </c>
      <c r="D112" s="5" t="s">
        <v>4</v>
      </c>
      <c r="E112" s="58">
        <v>2</v>
      </c>
      <c r="F112" s="58"/>
      <c r="G112" s="133">
        <v>42000</v>
      </c>
      <c r="H112" s="262">
        <f t="shared" si="3"/>
        <v>84000</v>
      </c>
      <c r="I112" s="139">
        <v>1000</v>
      </c>
      <c r="J112" s="262">
        <f t="shared" si="2"/>
        <v>2000</v>
      </c>
      <c r="K112" s="135">
        <f t="shared" si="10"/>
        <v>86000</v>
      </c>
      <c r="L112" s="584"/>
      <c r="M112" s="584"/>
      <c r="N112" s="80"/>
      <c r="O112" s="80"/>
      <c r="P112" s="80"/>
      <c r="Q112" s="80"/>
      <c r="R112" s="80"/>
      <c r="S112" s="80"/>
      <c r="T112" s="80"/>
      <c r="U112" s="80"/>
    </row>
    <row r="113" spans="1:13" s="1" customFormat="1" ht="90" thickBot="1" x14ac:dyDescent="0.25">
      <c r="A113" s="537">
        <f>A112+1</f>
        <v>17</v>
      </c>
      <c r="B113" s="538"/>
      <c r="C113" s="539" t="s">
        <v>88</v>
      </c>
      <c r="D113" s="520" t="s">
        <v>3</v>
      </c>
      <c r="E113" s="540">
        <v>1</v>
      </c>
      <c r="F113" s="540"/>
      <c r="G113" s="541">
        <v>550000</v>
      </c>
      <c r="H113" s="262">
        <f t="shared" si="3"/>
        <v>550000</v>
      </c>
      <c r="I113" s="262">
        <v>35000</v>
      </c>
      <c r="J113" s="262">
        <f t="shared" si="2"/>
        <v>35000</v>
      </c>
      <c r="K113" s="261">
        <f t="shared" si="10"/>
        <v>585000</v>
      </c>
      <c r="L113" s="583" t="s">
        <v>319</v>
      </c>
      <c r="M113" s="595" t="s">
        <v>330</v>
      </c>
    </row>
    <row r="114" spans="1:13" s="1" customFormat="1" ht="51" x14ac:dyDescent="0.2">
      <c r="A114" s="526">
        <f>A113+1</f>
        <v>18</v>
      </c>
      <c r="B114" s="76"/>
      <c r="C114" s="542" t="s">
        <v>89</v>
      </c>
      <c r="D114" s="74" t="s">
        <v>3</v>
      </c>
      <c r="E114" s="60">
        <v>1</v>
      </c>
      <c r="F114" s="60"/>
      <c r="G114" s="582">
        <v>475000</v>
      </c>
      <c r="H114" s="262">
        <f t="shared" si="3"/>
        <v>475000</v>
      </c>
      <c r="I114" s="262">
        <v>35000</v>
      </c>
      <c r="J114" s="262">
        <f t="shared" si="2"/>
        <v>35000</v>
      </c>
      <c r="K114" s="261">
        <f t="shared" si="10"/>
        <v>510000</v>
      </c>
      <c r="L114" s="583" t="s">
        <v>319</v>
      </c>
      <c r="M114" s="595" t="s">
        <v>330</v>
      </c>
    </row>
    <row r="115" spans="1:13" s="1" customFormat="1" ht="51" x14ac:dyDescent="0.2">
      <c r="A115" s="526">
        <f>A114+1</f>
        <v>19</v>
      </c>
      <c r="B115" s="76"/>
      <c r="C115" s="542" t="s">
        <v>72</v>
      </c>
      <c r="D115" s="74" t="s">
        <v>3</v>
      </c>
      <c r="E115" s="60">
        <v>1</v>
      </c>
      <c r="F115" s="60"/>
      <c r="G115" s="88">
        <v>40000</v>
      </c>
      <c r="H115" s="262">
        <f t="shared" si="3"/>
        <v>40000</v>
      </c>
      <c r="I115" s="262">
        <v>40000</v>
      </c>
      <c r="J115" s="262">
        <f t="shared" si="2"/>
        <v>40000</v>
      </c>
      <c r="K115" s="261">
        <f t="shared" si="10"/>
        <v>80000</v>
      </c>
      <c r="L115" s="583"/>
      <c r="M115" s="590" t="s">
        <v>331</v>
      </c>
    </row>
    <row r="116" spans="1:13" s="7" customFormat="1" ht="51" x14ac:dyDescent="0.2">
      <c r="A116" s="526">
        <f>A115+1</f>
        <v>20</v>
      </c>
      <c r="B116" s="76"/>
      <c r="C116" s="542" t="s">
        <v>33</v>
      </c>
      <c r="D116" s="114" t="s">
        <v>3</v>
      </c>
      <c r="E116" s="60">
        <v>1</v>
      </c>
      <c r="F116" s="60"/>
      <c r="G116" s="88">
        <v>0</v>
      </c>
      <c r="H116" s="262">
        <f t="shared" si="3"/>
        <v>0</v>
      </c>
      <c r="I116" s="262">
        <v>100000</v>
      </c>
      <c r="J116" s="262">
        <f t="shared" si="2"/>
        <v>100000</v>
      </c>
      <c r="K116" s="261">
        <f t="shared" si="10"/>
        <v>100000</v>
      </c>
      <c r="L116" s="590"/>
      <c r="M116" s="590"/>
    </row>
    <row r="117" spans="1:13" s="7" customFormat="1" ht="28.5" customHeight="1" x14ac:dyDescent="0.2">
      <c r="A117" s="526">
        <f t="shared" ref="A117:A118" si="11">A116+1</f>
        <v>21</v>
      </c>
      <c r="B117" s="76"/>
      <c r="C117" s="542" t="s">
        <v>100</v>
      </c>
      <c r="D117" s="114" t="s">
        <v>3</v>
      </c>
      <c r="E117" s="60">
        <v>1</v>
      </c>
      <c r="F117" s="60"/>
      <c r="G117" s="88">
        <v>15000</v>
      </c>
      <c r="H117" s="262">
        <f t="shared" si="3"/>
        <v>15000</v>
      </c>
      <c r="I117" s="262">
        <v>25000</v>
      </c>
      <c r="J117" s="262">
        <f t="shared" si="2"/>
        <v>25000</v>
      </c>
      <c r="K117" s="261">
        <f t="shared" si="10"/>
        <v>40000</v>
      </c>
      <c r="L117" s="590"/>
      <c r="M117" s="590"/>
    </row>
    <row r="118" spans="1:13" s="7" customFormat="1" ht="51.75" thickBot="1" x14ac:dyDescent="0.25">
      <c r="A118" s="526">
        <f t="shared" si="11"/>
        <v>22</v>
      </c>
      <c r="B118" s="92"/>
      <c r="C118" s="543" t="s">
        <v>57</v>
      </c>
      <c r="D118" s="544" t="s">
        <v>3</v>
      </c>
      <c r="E118" s="545">
        <v>1</v>
      </c>
      <c r="F118" s="545"/>
      <c r="G118" s="546">
        <v>15000</v>
      </c>
      <c r="H118" s="262">
        <f t="shared" si="3"/>
        <v>15000</v>
      </c>
      <c r="I118" s="97">
        <v>15000</v>
      </c>
      <c r="J118" s="262">
        <f t="shared" si="2"/>
        <v>15000</v>
      </c>
      <c r="K118" s="491">
        <f t="shared" si="10"/>
        <v>30000</v>
      </c>
      <c r="L118" s="596"/>
      <c r="M118" s="596"/>
    </row>
    <row r="119" spans="1:13" s="7" customFormat="1" ht="32.25" customHeight="1" thickTop="1" thickBot="1" x14ac:dyDescent="0.25">
      <c r="A119" s="44"/>
      <c r="B119" s="47"/>
      <c r="C119" s="84" t="s">
        <v>58</v>
      </c>
      <c r="D119" s="14"/>
      <c r="E119" s="83"/>
      <c r="F119" s="83"/>
      <c r="G119" s="54"/>
      <c r="H119" s="492">
        <f>SUM(H10:H118)</f>
        <v>33109734.5</v>
      </c>
      <c r="I119" s="55"/>
      <c r="J119" s="492">
        <f>SUM(J10:J118)</f>
        <v>3251700</v>
      </c>
      <c r="K119" s="492">
        <f>SUM(K10:K118)</f>
        <v>36361434.5</v>
      </c>
      <c r="L119" s="597"/>
      <c r="M119" s="597"/>
    </row>
    <row r="120" spans="1:13" s="22" customFormat="1" x14ac:dyDescent="0.2">
      <c r="A120" s="23"/>
      <c r="B120" s="48"/>
      <c r="C120" s="2"/>
      <c r="D120" s="23"/>
      <c r="E120" s="37"/>
      <c r="F120" s="37"/>
      <c r="G120" s="35"/>
      <c r="H120" s="35"/>
      <c r="I120" s="35"/>
      <c r="J120" s="35"/>
      <c r="K120" s="35"/>
      <c r="L120" s="588"/>
      <c r="M120" s="37"/>
    </row>
    <row r="121" spans="1:13" s="22" customFormat="1" ht="43.5" customHeight="1" x14ac:dyDescent="0.2">
      <c r="A121" s="637" t="s">
        <v>23</v>
      </c>
      <c r="B121" s="637"/>
      <c r="C121" s="637"/>
      <c r="D121" s="637"/>
      <c r="E121" s="637"/>
      <c r="F121" s="637"/>
      <c r="G121" s="637"/>
      <c r="H121" s="637"/>
      <c r="I121" s="637"/>
      <c r="J121" s="637"/>
      <c r="K121" s="637"/>
      <c r="L121" s="598"/>
      <c r="M121" s="23"/>
    </row>
    <row r="122" spans="1:13" s="22" customFormat="1" ht="31.5" customHeight="1" x14ac:dyDescent="0.2">
      <c r="A122" s="637" t="s">
        <v>24</v>
      </c>
      <c r="B122" s="637"/>
      <c r="C122" s="637"/>
      <c r="D122" s="637"/>
      <c r="E122" s="637"/>
      <c r="F122" s="637"/>
      <c r="G122" s="637"/>
      <c r="H122" s="637"/>
      <c r="I122" s="637"/>
      <c r="J122" s="637"/>
      <c r="K122" s="637"/>
      <c r="L122" s="599"/>
      <c r="M122" s="23"/>
    </row>
    <row r="123" spans="1:13" s="22" customFormat="1" ht="18.75" customHeight="1" x14ac:dyDescent="0.2">
      <c r="A123" s="638"/>
      <c r="B123" s="638"/>
      <c r="C123" s="638"/>
      <c r="D123" s="638"/>
      <c r="E123" s="638"/>
      <c r="F123" s="638"/>
      <c r="G123" s="638"/>
      <c r="H123" s="638"/>
      <c r="I123" s="638"/>
      <c r="J123" s="638"/>
      <c r="K123" s="638"/>
      <c r="L123" s="599"/>
      <c r="M123" s="23"/>
    </row>
    <row r="124" spans="1:13" s="22" customFormat="1" x14ac:dyDescent="0.2">
      <c r="A124" s="23"/>
      <c r="B124" s="48"/>
      <c r="C124" s="2"/>
      <c r="D124" s="23"/>
      <c r="E124" s="37"/>
      <c r="F124" s="37"/>
      <c r="G124" s="35"/>
      <c r="H124" s="35"/>
      <c r="I124" s="35"/>
      <c r="J124" s="35"/>
      <c r="K124" s="35"/>
      <c r="L124" s="588"/>
      <c r="M124" s="37"/>
    </row>
    <row r="125" spans="1:13" s="22" customFormat="1" x14ac:dyDescent="0.2">
      <c r="A125" s="23"/>
      <c r="B125" s="48"/>
      <c r="C125" s="2"/>
      <c r="D125" s="23"/>
      <c r="E125" s="37"/>
      <c r="F125" s="37"/>
      <c r="G125" s="35"/>
      <c r="H125" s="35"/>
      <c r="I125" s="35"/>
      <c r="J125" s="35"/>
      <c r="K125" s="35"/>
      <c r="L125" s="588"/>
      <c r="M125" s="37"/>
    </row>
    <row r="126" spans="1:13" s="22" customFormat="1" x14ac:dyDescent="0.2">
      <c r="A126" s="23"/>
      <c r="B126" s="48"/>
      <c r="C126" s="2"/>
      <c r="D126" s="23"/>
      <c r="E126" s="37"/>
      <c r="F126" s="37"/>
      <c r="G126" s="35"/>
      <c r="H126" s="35"/>
      <c r="I126" s="35"/>
      <c r="J126" s="35"/>
      <c r="K126" s="35"/>
      <c r="L126" s="588"/>
      <c r="M126" s="37"/>
    </row>
    <row r="127" spans="1:13" s="22" customFormat="1" x14ac:dyDescent="0.2">
      <c r="A127" s="23"/>
      <c r="B127" s="48"/>
      <c r="C127" s="2"/>
      <c r="D127" s="23"/>
      <c r="E127" s="37"/>
      <c r="F127" s="37"/>
      <c r="G127" s="35"/>
      <c r="H127" s="35"/>
      <c r="I127" s="35"/>
      <c r="J127" s="35"/>
      <c r="K127" s="35"/>
      <c r="L127" s="588"/>
      <c r="M127" s="37"/>
    </row>
    <row r="128" spans="1:13" s="22" customFormat="1" x14ac:dyDescent="0.2">
      <c r="A128" s="23"/>
      <c r="B128" s="48"/>
      <c r="C128" s="2"/>
      <c r="D128" s="23"/>
      <c r="E128" s="37"/>
      <c r="F128" s="37"/>
      <c r="G128" s="35"/>
      <c r="H128" s="35"/>
      <c r="I128" s="35"/>
      <c r="J128" s="35"/>
      <c r="K128" s="35"/>
      <c r="L128" s="588"/>
      <c r="M128" s="37"/>
    </row>
    <row r="129" spans="1:13" s="22" customFormat="1" x14ac:dyDescent="0.2">
      <c r="A129" s="23"/>
      <c r="B129" s="48"/>
      <c r="C129" s="2"/>
      <c r="D129" s="23"/>
      <c r="E129" s="37"/>
      <c r="F129" s="37"/>
      <c r="G129" s="35"/>
      <c r="H129" s="35"/>
      <c r="I129" s="35"/>
      <c r="J129" s="35"/>
      <c r="K129" s="35"/>
      <c r="L129" s="588"/>
      <c r="M129" s="37"/>
    </row>
    <row r="130" spans="1:13" s="22" customFormat="1" x14ac:dyDescent="0.2">
      <c r="A130" s="23"/>
      <c r="B130" s="48"/>
      <c r="C130" s="2"/>
      <c r="D130" s="23"/>
      <c r="E130" s="37"/>
      <c r="F130" s="37"/>
      <c r="G130" s="35"/>
      <c r="H130" s="35"/>
      <c r="I130" s="35"/>
      <c r="J130" s="35"/>
      <c r="K130" s="35"/>
      <c r="L130" s="588"/>
      <c r="M130" s="37"/>
    </row>
    <row r="131" spans="1:13" s="22" customFormat="1" x14ac:dyDescent="0.2">
      <c r="A131" s="23"/>
      <c r="B131" s="48"/>
      <c r="C131" s="2"/>
      <c r="D131" s="23"/>
      <c r="E131" s="37"/>
      <c r="F131" s="37"/>
      <c r="G131" s="35"/>
      <c r="H131" s="35"/>
      <c r="I131" s="35"/>
      <c r="J131" s="35"/>
      <c r="K131" s="35"/>
      <c r="L131" s="588"/>
      <c r="M131" s="37"/>
    </row>
    <row r="132" spans="1:13" s="22" customFormat="1" x14ac:dyDescent="0.2">
      <c r="A132" s="23"/>
      <c r="B132" s="48"/>
      <c r="C132" s="2"/>
      <c r="D132" s="23"/>
      <c r="E132" s="37"/>
      <c r="F132" s="37"/>
      <c r="G132" s="35"/>
      <c r="H132" s="35"/>
      <c r="I132" s="35"/>
      <c r="J132" s="35"/>
      <c r="K132" s="35"/>
      <c r="L132" s="588"/>
      <c r="M132" s="37"/>
    </row>
    <row r="133" spans="1:13" s="22" customFormat="1" x14ac:dyDescent="0.2">
      <c r="A133" s="23"/>
      <c r="B133" s="48"/>
      <c r="C133" s="2"/>
      <c r="D133" s="23"/>
      <c r="E133" s="37"/>
      <c r="F133" s="37"/>
      <c r="G133" s="35"/>
      <c r="H133" s="35"/>
      <c r="I133" s="35"/>
      <c r="J133" s="35"/>
      <c r="K133" s="35"/>
      <c r="L133" s="588"/>
      <c r="M133" s="37"/>
    </row>
    <row r="134" spans="1:13" s="22" customFormat="1" x14ac:dyDescent="0.2">
      <c r="A134" s="23"/>
      <c r="B134" s="48"/>
      <c r="C134" s="2"/>
      <c r="D134" s="23"/>
      <c r="E134" s="37"/>
      <c r="F134" s="37"/>
      <c r="G134" s="35"/>
      <c r="H134" s="35"/>
      <c r="I134" s="35"/>
      <c r="J134" s="35"/>
      <c r="K134" s="35"/>
      <c r="L134" s="588"/>
      <c r="M134" s="37"/>
    </row>
    <row r="135" spans="1:13" s="22" customFormat="1" x14ac:dyDescent="0.2">
      <c r="A135" s="23"/>
      <c r="B135" s="48"/>
      <c r="C135" s="2"/>
      <c r="D135" s="23"/>
      <c r="E135" s="37"/>
      <c r="F135" s="37"/>
      <c r="G135" s="35"/>
      <c r="H135" s="35"/>
      <c r="I135" s="35"/>
      <c r="J135" s="35"/>
      <c r="K135" s="35"/>
      <c r="L135" s="588"/>
      <c r="M135" s="37"/>
    </row>
    <row r="136" spans="1:13" s="22" customFormat="1" x14ac:dyDescent="0.2">
      <c r="A136" s="23"/>
      <c r="B136" s="48"/>
      <c r="C136" s="2"/>
      <c r="D136" s="23"/>
      <c r="E136" s="37"/>
      <c r="F136" s="37"/>
      <c r="G136" s="35"/>
      <c r="H136" s="35"/>
      <c r="I136" s="35"/>
      <c r="J136" s="35"/>
      <c r="K136" s="35"/>
      <c r="L136" s="588"/>
      <c r="M136" s="37"/>
    </row>
    <row r="137" spans="1:13" s="22" customFormat="1" x14ac:dyDescent="0.2">
      <c r="A137" s="23"/>
      <c r="B137" s="48"/>
      <c r="C137" s="2"/>
      <c r="D137" s="23"/>
      <c r="E137" s="37"/>
      <c r="F137" s="37"/>
      <c r="G137" s="35"/>
      <c r="H137" s="35"/>
      <c r="I137" s="35"/>
      <c r="J137" s="35"/>
      <c r="K137" s="35"/>
      <c r="L137" s="588"/>
      <c r="M137" s="37"/>
    </row>
    <row r="138" spans="1:13" s="22" customFormat="1" x14ac:dyDescent="0.2">
      <c r="A138" s="23"/>
      <c r="B138" s="48"/>
      <c r="C138" s="2"/>
      <c r="D138" s="23"/>
      <c r="E138" s="37"/>
      <c r="F138" s="37"/>
      <c r="G138" s="35"/>
      <c r="H138" s="35"/>
      <c r="I138" s="35"/>
      <c r="J138" s="35"/>
      <c r="K138" s="35"/>
      <c r="L138" s="588"/>
      <c r="M138" s="37"/>
    </row>
    <row r="139" spans="1:13" s="22" customFormat="1" x14ac:dyDescent="0.2">
      <c r="A139" s="23"/>
      <c r="B139" s="48"/>
      <c r="C139" s="2"/>
      <c r="D139" s="23"/>
      <c r="E139" s="37"/>
      <c r="F139" s="37"/>
      <c r="G139" s="35"/>
      <c r="H139" s="35"/>
      <c r="I139" s="35"/>
      <c r="J139" s="35"/>
      <c r="K139" s="35"/>
      <c r="L139" s="588"/>
      <c r="M139" s="37"/>
    </row>
    <row r="140" spans="1:13" s="22" customFormat="1" x14ac:dyDescent="0.2">
      <c r="A140" s="23"/>
      <c r="B140" s="48"/>
      <c r="C140" s="2"/>
      <c r="D140" s="23"/>
      <c r="E140" s="37"/>
      <c r="F140" s="37"/>
      <c r="G140" s="35"/>
      <c r="H140" s="35"/>
      <c r="I140" s="35"/>
      <c r="J140" s="35"/>
      <c r="K140" s="35"/>
      <c r="L140" s="588"/>
      <c r="M140" s="37"/>
    </row>
    <row r="141" spans="1:13" s="22" customFormat="1" x14ac:dyDescent="0.2">
      <c r="A141" s="23"/>
      <c r="B141" s="48"/>
      <c r="C141" s="2"/>
      <c r="D141" s="23"/>
      <c r="E141" s="37"/>
      <c r="F141" s="37"/>
      <c r="G141" s="35"/>
      <c r="H141" s="35"/>
      <c r="I141" s="35"/>
      <c r="J141" s="35"/>
      <c r="K141" s="35"/>
      <c r="L141" s="588"/>
      <c r="M141" s="37"/>
    </row>
    <row r="142" spans="1:13" s="22" customFormat="1" x14ac:dyDescent="0.2">
      <c r="A142" s="23"/>
      <c r="B142" s="48"/>
      <c r="C142" s="2"/>
      <c r="D142" s="23"/>
      <c r="E142" s="37"/>
      <c r="F142" s="37"/>
      <c r="G142" s="35"/>
      <c r="H142" s="35"/>
      <c r="I142" s="35"/>
      <c r="J142" s="35"/>
      <c r="K142" s="35"/>
      <c r="L142" s="588"/>
      <c r="M142" s="37"/>
    </row>
    <row r="143" spans="1:13" s="22" customFormat="1" x14ac:dyDescent="0.2">
      <c r="A143" s="23"/>
      <c r="B143" s="48"/>
      <c r="C143" s="2"/>
      <c r="D143" s="23"/>
      <c r="E143" s="37"/>
      <c r="F143" s="37"/>
      <c r="G143" s="35"/>
      <c r="H143" s="35"/>
      <c r="I143" s="35"/>
      <c r="J143" s="35"/>
      <c r="K143" s="35"/>
      <c r="L143" s="588"/>
      <c r="M143" s="37"/>
    </row>
    <row r="144" spans="1:13" s="22" customFormat="1" x14ac:dyDescent="0.2">
      <c r="A144" s="23"/>
      <c r="B144" s="48"/>
      <c r="C144" s="2"/>
      <c r="D144" s="23"/>
      <c r="E144" s="37"/>
      <c r="F144" s="37"/>
      <c r="G144" s="35"/>
      <c r="H144" s="35"/>
      <c r="I144" s="35"/>
      <c r="J144" s="35"/>
      <c r="K144" s="35"/>
      <c r="L144" s="588"/>
      <c r="M144" s="37"/>
    </row>
    <row r="145" spans="1:13" s="22" customFormat="1" x14ac:dyDescent="0.2">
      <c r="A145" s="23"/>
      <c r="B145" s="48"/>
      <c r="C145" s="2"/>
      <c r="D145" s="23"/>
      <c r="E145" s="37"/>
      <c r="F145" s="37"/>
      <c r="G145" s="35"/>
      <c r="H145" s="35"/>
      <c r="I145" s="35"/>
      <c r="J145" s="35"/>
      <c r="K145" s="35"/>
      <c r="L145" s="588"/>
      <c r="M145" s="37"/>
    </row>
    <row r="146" spans="1:13" s="22" customFormat="1" x14ac:dyDescent="0.2">
      <c r="A146" s="23"/>
      <c r="B146" s="48"/>
      <c r="C146" s="2"/>
      <c r="D146" s="23"/>
      <c r="E146" s="37"/>
      <c r="F146" s="37"/>
      <c r="G146" s="35"/>
      <c r="H146" s="35"/>
      <c r="I146" s="35"/>
      <c r="J146" s="35"/>
      <c r="K146" s="35"/>
      <c r="L146" s="588"/>
      <c r="M146" s="37"/>
    </row>
    <row r="147" spans="1:13" s="22" customFormat="1" x14ac:dyDescent="0.2">
      <c r="A147" s="23"/>
      <c r="B147" s="48"/>
      <c r="C147" s="2"/>
      <c r="D147" s="23"/>
      <c r="E147" s="37"/>
      <c r="F147" s="37"/>
      <c r="G147" s="35"/>
      <c r="H147" s="35"/>
      <c r="I147" s="35"/>
      <c r="J147" s="35"/>
      <c r="K147" s="35"/>
      <c r="L147" s="588"/>
      <c r="M147" s="37"/>
    </row>
    <row r="148" spans="1:13" s="22" customFormat="1" x14ac:dyDescent="0.2">
      <c r="A148" s="23"/>
      <c r="B148" s="48"/>
      <c r="C148" s="2"/>
      <c r="D148" s="23"/>
      <c r="E148" s="37"/>
      <c r="F148" s="37"/>
      <c r="G148" s="35"/>
      <c r="H148" s="35"/>
      <c r="I148" s="35"/>
      <c r="J148" s="35"/>
      <c r="K148" s="35"/>
      <c r="L148" s="588"/>
      <c r="M148" s="37"/>
    </row>
    <row r="149" spans="1:13" s="22" customFormat="1" x14ac:dyDescent="0.2">
      <c r="A149" s="23"/>
      <c r="B149" s="48"/>
      <c r="C149" s="2"/>
      <c r="D149" s="23"/>
      <c r="E149" s="37"/>
      <c r="F149" s="37"/>
      <c r="G149" s="35"/>
      <c r="H149" s="35"/>
      <c r="I149" s="35"/>
      <c r="J149" s="35"/>
      <c r="K149" s="35"/>
      <c r="L149" s="588"/>
      <c r="M149" s="37"/>
    </row>
    <row r="150" spans="1:13" s="22" customFormat="1" x14ac:dyDescent="0.2">
      <c r="A150" s="23"/>
      <c r="B150" s="48"/>
      <c r="C150" s="2"/>
      <c r="D150" s="23"/>
      <c r="E150" s="37"/>
      <c r="F150" s="37"/>
      <c r="G150" s="35"/>
      <c r="H150" s="35"/>
      <c r="I150" s="35"/>
      <c r="J150" s="35"/>
      <c r="K150" s="35"/>
      <c r="L150" s="588"/>
      <c r="M150" s="37"/>
    </row>
    <row r="151" spans="1:13" s="22" customFormat="1" x14ac:dyDescent="0.2">
      <c r="A151" s="23"/>
      <c r="B151" s="48"/>
      <c r="C151" s="2"/>
      <c r="D151" s="23"/>
      <c r="E151" s="37"/>
      <c r="F151" s="37"/>
      <c r="G151" s="35"/>
      <c r="H151" s="35"/>
      <c r="I151" s="35"/>
      <c r="J151" s="35"/>
      <c r="K151" s="35"/>
      <c r="L151" s="588"/>
      <c r="M151" s="37"/>
    </row>
    <row r="152" spans="1:13" s="22" customFormat="1" x14ac:dyDescent="0.2">
      <c r="A152" s="23"/>
      <c r="B152" s="48"/>
      <c r="C152" s="2"/>
      <c r="D152" s="23"/>
      <c r="E152" s="37"/>
      <c r="F152" s="37"/>
      <c r="G152" s="35"/>
      <c r="H152" s="35"/>
      <c r="I152" s="35"/>
      <c r="J152" s="35"/>
      <c r="K152" s="35"/>
      <c r="L152" s="588"/>
      <c r="M152" s="37"/>
    </row>
    <row r="153" spans="1:13" s="22" customFormat="1" x14ac:dyDescent="0.2">
      <c r="A153" s="23"/>
      <c r="B153" s="48"/>
      <c r="C153" s="2"/>
      <c r="D153" s="23"/>
      <c r="E153" s="37"/>
      <c r="F153" s="37"/>
      <c r="G153" s="35"/>
      <c r="H153" s="35"/>
      <c r="I153" s="35"/>
      <c r="J153" s="35"/>
      <c r="K153" s="35"/>
      <c r="L153" s="588"/>
      <c r="M153" s="37"/>
    </row>
    <row r="154" spans="1:13" s="22" customFormat="1" x14ac:dyDescent="0.2">
      <c r="A154" s="23"/>
      <c r="B154" s="48"/>
      <c r="C154" s="2"/>
      <c r="D154" s="23"/>
      <c r="E154" s="37"/>
      <c r="F154" s="37"/>
      <c r="G154" s="35"/>
      <c r="H154" s="35"/>
      <c r="I154" s="35"/>
      <c r="J154" s="35"/>
      <c r="K154" s="35"/>
      <c r="L154" s="588"/>
      <c r="M154" s="37"/>
    </row>
    <row r="155" spans="1:13" s="22" customFormat="1" x14ac:dyDescent="0.2">
      <c r="A155" s="23"/>
      <c r="B155" s="48"/>
      <c r="C155" s="2"/>
      <c r="D155" s="23"/>
      <c r="E155" s="37"/>
      <c r="F155" s="37"/>
      <c r="G155" s="35"/>
      <c r="H155" s="35"/>
      <c r="I155" s="35"/>
      <c r="J155" s="35"/>
      <c r="K155" s="35"/>
      <c r="L155" s="588"/>
      <c r="M155" s="37"/>
    </row>
    <row r="156" spans="1:13" s="22" customFormat="1" x14ac:dyDescent="0.2">
      <c r="A156" s="23"/>
      <c r="B156" s="48"/>
      <c r="C156" s="2"/>
      <c r="D156" s="23"/>
      <c r="E156" s="37"/>
      <c r="F156" s="37"/>
      <c r="G156" s="35"/>
      <c r="H156" s="35"/>
      <c r="I156" s="35"/>
      <c r="J156" s="35"/>
      <c r="K156" s="35"/>
      <c r="L156" s="588"/>
      <c r="M156" s="37"/>
    </row>
    <row r="157" spans="1:13" s="22" customFormat="1" x14ac:dyDescent="0.2">
      <c r="A157" s="23"/>
      <c r="B157" s="48"/>
      <c r="C157" s="2"/>
      <c r="D157" s="23"/>
      <c r="E157" s="37"/>
      <c r="F157" s="37"/>
      <c r="G157" s="35"/>
      <c r="H157" s="35"/>
      <c r="I157" s="35"/>
      <c r="J157" s="35"/>
      <c r="K157" s="35"/>
      <c r="L157" s="588"/>
      <c r="M157" s="37"/>
    </row>
    <row r="158" spans="1:13" s="22" customFormat="1" x14ac:dyDescent="0.2">
      <c r="A158" s="23"/>
      <c r="B158" s="48"/>
      <c r="C158" s="2"/>
      <c r="D158" s="23"/>
      <c r="E158" s="37"/>
      <c r="F158" s="37"/>
      <c r="G158" s="35"/>
      <c r="H158" s="35"/>
      <c r="I158" s="35"/>
      <c r="J158" s="35"/>
      <c r="K158" s="35"/>
      <c r="L158" s="588"/>
      <c r="M158" s="37"/>
    </row>
    <row r="159" spans="1:13" s="22" customFormat="1" x14ac:dyDescent="0.2">
      <c r="A159" s="23"/>
      <c r="B159" s="48"/>
      <c r="C159" s="2"/>
      <c r="D159" s="23"/>
      <c r="E159" s="37"/>
      <c r="F159" s="37"/>
      <c r="G159" s="35"/>
      <c r="H159" s="35"/>
      <c r="I159" s="35"/>
      <c r="J159" s="35"/>
      <c r="K159" s="35"/>
      <c r="L159" s="588"/>
      <c r="M159" s="37"/>
    </row>
    <row r="160" spans="1:13" s="22" customFormat="1" x14ac:dyDescent="0.2">
      <c r="A160" s="23"/>
      <c r="B160" s="48"/>
      <c r="C160" s="2"/>
      <c r="D160" s="23"/>
      <c r="E160" s="37"/>
      <c r="F160" s="37"/>
      <c r="G160" s="35"/>
      <c r="H160" s="35"/>
      <c r="I160" s="35"/>
      <c r="J160" s="35"/>
      <c r="K160" s="35"/>
      <c r="L160" s="588"/>
      <c r="M160" s="37"/>
    </row>
    <row r="161" spans="1:13" s="22" customFormat="1" x14ac:dyDescent="0.2">
      <c r="A161" s="23"/>
      <c r="B161" s="48"/>
      <c r="C161" s="2"/>
      <c r="D161" s="23"/>
      <c r="E161" s="37"/>
      <c r="F161" s="37"/>
      <c r="G161" s="35"/>
      <c r="H161" s="35"/>
      <c r="I161" s="35"/>
      <c r="J161" s="35"/>
      <c r="K161" s="35"/>
      <c r="L161" s="588"/>
      <c r="M161" s="37"/>
    </row>
    <row r="162" spans="1:13" s="22" customFormat="1" x14ac:dyDescent="0.2">
      <c r="A162" s="23"/>
      <c r="B162" s="48"/>
      <c r="C162" s="2"/>
      <c r="D162" s="23"/>
      <c r="E162" s="37"/>
      <c r="F162" s="37"/>
      <c r="G162" s="35"/>
      <c r="H162" s="35"/>
      <c r="I162" s="35"/>
      <c r="J162" s="35"/>
      <c r="K162" s="35"/>
      <c r="L162" s="588"/>
      <c r="M162" s="37"/>
    </row>
    <row r="163" spans="1:13" s="22" customFormat="1" x14ac:dyDescent="0.2">
      <c r="A163" s="23"/>
      <c r="B163" s="48"/>
      <c r="C163" s="2"/>
      <c r="D163" s="23"/>
      <c r="E163" s="37"/>
      <c r="F163" s="37"/>
      <c r="G163" s="35"/>
      <c r="H163" s="35"/>
      <c r="I163" s="35"/>
      <c r="J163" s="35"/>
      <c r="K163" s="35"/>
      <c r="L163" s="588"/>
      <c r="M163" s="37"/>
    </row>
    <row r="164" spans="1:13" s="22" customFormat="1" x14ac:dyDescent="0.2">
      <c r="A164" s="23"/>
      <c r="B164" s="48"/>
      <c r="C164" s="2"/>
      <c r="D164" s="23"/>
      <c r="E164" s="37"/>
      <c r="F164" s="37"/>
      <c r="G164" s="35"/>
      <c r="H164" s="35"/>
      <c r="I164" s="35"/>
      <c r="J164" s="35"/>
      <c r="K164" s="35"/>
      <c r="L164" s="588"/>
      <c r="M164" s="37"/>
    </row>
    <row r="165" spans="1:13" s="22" customFormat="1" x14ac:dyDescent="0.2">
      <c r="A165" s="23"/>
      <c r="B165" s="48"/>
      <c r="C165" s="2"/>
      <c r="D165" s="23"/>
      <c r="E165" s="37"/>
      <c r="F165" s="37"/>
      <c r="G165" s="35"/>
      <c r="H165" s="35"/>
      <c r="I165" s="35"/>
      <c r="J165" s="35"/>
      <c r="K165" s="35"/>
      <c r="L165" s="588"/>
      <c r="M165" s="37"/>
    </row>
    <row r="166" spans="1:13" s="22" customFormat="1" x14ac:dyDescent="0.2">
      <c r="A166" s="23"/>
      <c r="B166" s="48"/>
      <c r="C166" s="2"/>
      <c r="D166" s="23"/>
      <c r="E166" s="37"/>
      <c r="F166" s="37"/>
      <c r="G166" s="35"/>
      <c r="H166" s="35"/>
      <c r="I166" s="35"/>
      <c r="J166" s="35"/>
      <c r="K166" s="35"/>
      <c r="L166" s="588"/>
      <c r="M166" s="37"/>
    </row>
    <row r="167" spans="1:13" s="22" customFormat="1" x14ac:dyDescent="0.2">
      <c r="A167" s="23"/>
      <c r="B167" s="48"/>
      <c r="C167" s="2"/>
      <c r="D167" s="23"/>
      <c r="E167" s="37"/>
      <c r="F167" s="37"/>
      <c r="G167" s="35"/>
      <c r="H167" s="35"/>
      <c r="I167" s="35"/>
      <c r="J167" s="35"/>
      <c r="K167" s="35"/>
      <c r="L167" s="588"/>
      <c r="M167" s="37"/>
    </row>
    <row r="168" spans="1:13" s="22" customFormat="1" x14ac:dyDescent="0.2">
      <c r="A168" s="23"/>
      <c r="B168" s="48"/>
      <c r="C168" s="2"/>
      <c r="D168" s="23"/>
      <c r="E168" s="37"/>
      <c r="F168" s="37"/>
      <c r="G168" s="35"/>
      <c r="H168" s="35"/>
      <c r="I168" s="35"/>
      <c r="J168" s="35"/>
      <c r="K168" s="35"/>
      <c r="L168" s="588"/>
      <c r="M168" s="37"/>
    </row>
    <row r="169" spans="1:13" s="22" customFormat="1" x14ac:dyDescent="0.2">
      <c r="A169" s="23"/>
      <c r="B169" s="48"/>
      <c r="C169" s="2"/>
      <c r="D169" s="23"/>
      <c r="E169" s="37"/>
      <c r="F169" s="37"/>
      <c r="G169" s="35"/>
      <c r="H169" s="35"/>
      <c r="I169" s="35"/>
      <c r="J169" s="35"/>
      <c r="K169" s="35"/>
      <c r="L169" s="588"/>
      <c r="M169" s="37"/>
    </row>
    <row r="170" spans="1:13" s="22" customFormat="1" x14ac:dyDescent="0.2">
      <c r="A170" s="23"/>
      <c r="B170" s="48"/>
      <c r="C170" s="2"/>
      <c r="D170" s="23"/>
      <c r="E170" s="37"/>
      <c r="F170" s="37"/>
      <c r="G170" s="35"/>
      <c r="H170" s="35"/>
      <c r="I170" s="35"/>
      <c r="J170" s="35"/>
      <c r="K170" s="35"/>
      <c r="L170" s="588"/>
      <c r="M170" s="37"/>
    </row>
    <row r="171" spans="1:13" s="22" customFormat="1" x14ac:dyDescent="0.2">
      <c r="A171" s="23"/>
      <c r="B171" s="48"/>
      <c r="C171" s="2"/>
      <c r="D171" s="23"/>
      <c r="E171" s="37"/>
      <c r="F171" s="37"/>
      <c r="G171" s="35"/>
      <c r="H171" s="35"/>
      <c r="I171" s="35"/>
      <c r="J171" s="35"/>
      <c r="K171" s="35"/>
      <c r="L171" s="588"/>
      <c r="M171" s="37"/>
    </row>
    <row r="172" spans="1:13" s="22" customFormat="1" x14ac:dyDescent="0.2">
      <c r="A172" s="23"/>
      <c r="B172" s="48"/>
      <c r="C172" s="2"/>
      <c r="D172" s="23"/>
      <c r="E172" s="37"/>
      <c r="F172" s="37"/>
      <c r="G172" s="35"/>
      <c r="H172" s="35"/>
      <c r="I172" s="35"/>
      <c r="J172" s="35"/>
      <c r="K172" s="35"/>
      <c r="L172" s="588"/>
      <c r="M172" s="37"/>
    </row>
    <row r="173" spans="1:13" s="22" customFormat="1" x14ac:dyDescent="0.2">
      <c r="A173" s="23"/>
      <c r="B173" s="48"/>
      <c r="C173" s="2"/>
      <c r="D173" s="23"/>
      <c r="E173" s="37"/>
      <c r="F173" s="37"/>
      <c r="G173" s="35"/>
      <c r="H173" s="35"/>
      <c r="I173" s="35"/>
      <c r="J173" s="35"/>
      <c r="K173" s="35"/>
      <c r="L173" s="588"/>
      <c r="M173" s="37"/>
    </row>
    <row r="174" spans="1:13" s="22" customFormat="1" x14ac:dyDescent="0.2">
      <c r="A174" s="23"/>
      <c r="B174" s="48"/>
      <c r="C174" s="2"/>
      <c r="D174" s="23"/>
      <c r="E174" s="37"/>
      <c r="F174" s="37"/>
      <c r="G174" s="35"/>
      <c r="H174" s="35"/>
      <c r="I174" s="35"/>
      <c r="J174" s="35"/>
      <c r="K174" s="35"/>
      <c r="L174" s="588"/>
      <c r="M174" s="37"/>
    </row>
    <row r="175" spans="1:13" s="22" customFormat="1" x14ac:dyDescent="0.2">
      <c r="A175" s="23"/>
      <c r="B175" s="48"/>
      <c r="C175" s="2"/>
      <c r="D175" s="23"/>
      <c r="E175" s="37"/>
      <c r="F175" s="37"/>
      <c r="G175" s="35"/>
      <c r="H175" s="35"/>
      <c r="I175" s="35"/>
      <c r="J175" s="35"/>
      <c r="K175" s="35"/>
      <c r="L175" s="588"/>
      <c r="M175" s="37"/>
    </row>
    <row r="176" spans="1:13" s="22" customFormat="1" x14ac:dyDescent="0.2">
      <c r="A176" s="23"/>
      <c r="B176" s="48"/>
      <c r="C176" s="2"/>
      <c r="D176" s="23"/>
      <c r="E176" s="37"/>
      <c r="F176" s="37"/>
      <c r="G176" s="35"/>
      <c r="H176" s="35"/>
      <c r="I176" s="35"/>
      <c r="J176" s="35"/>
      <c r="K176" s="35"/>
      <c r="L176" s="588"/>
      <c r="M176" s="37"/>
    </row>
    <row r="177" spans="1:13" s="22" customFormat="1" x14ac:dyDescent="0.2">
      <c r="A177" s="23"/>
      <c r="B177" s="48"/>
      <c r="C177" s="2"/>
      <c r="D177" s="23"/>
      <c r="E177" s="37"/>
      <c r="F177" s="37"/>
      <c r="G177" s="35"/>
      <c r="H177" s="35"/>
      <c r="I177" s="35"/>
      <c r="J177" s="35"/>
      <c r="K177" s="35"/>
      <c r="L177" s="588"/>
      <c r="M177" s="37"/>
    </row>
    <row r="178" spans="1:13" s="22" customFormat="1" x14ac:dyDescent="0.2">
      <c r="A178" s="23"/>
      <c r="B178" s="48"/>
      <c r="C178" s="2"/>
      <c r="D178" s="23"/>
      <c r="E178" s="37"/>
      <c r="F178" s="37"/>
      <c r="G178" s="35"/>
      <c r="H178" s="35"/>
      <c r="I178" s="35"/>
      <c r="J178" s="35"/>
      <c r="K178" s="35"/>
      <c r="L178" s="588"/>
      <c r="M178" s="37"/>
    </row>
    <row r="179" spans="1:13" s="22" customFormat="1" x14ac:dyDescent="0.2">
      <c r="A179" s="23"/>
      <c r="B179" s="48"/>
      <c r="C179" s="2"/>
      <c r="D179" s="23"/>
      <c r="E179" s="37"/>
      <c r="F179" s="37"/>
      <c r="G179" s="35"/>
      <c r="H179" s="35"/>
      <c r="I179" s="35"/>
      <c r="J179" s="35"/>
      <c r="K179" s="35"/>
      <c r="L179" s="588"/>
      <c r="M179" s="37"/>
    </row>
    <row r="180" spans="1:13" s="22" customFormat="1" x14ac:dyDescent="0.2">
      <c r="A180" s="23"/>
      <c r="B180" s="48"/>
      <c r="C180" s="2"/>
      <c r="D180" s="23"/>
      <c r="E180" s="37"/>
      <c r="F180" s="37"/>
      <c r="G180" s="35"/>
      <c r="H180" s="35"/>
      <c r="I180" s="35"/>
      <c r="J180" s="35"/>
      <c r="K180" s="35"/>
      <c r="L180" s="588"/>
      <c r="M180" s="37"/>
    </row>
    <row r="181" spans="1:13" s="22" customFormat="1" x14ac:dyDescent="0.2">
      <c r="A181" s="23"/>
      <c r="B181" s="48"/>
      <c r="C181" s="2"/>
      <c r="D181" s="23"/>
      <c r="E181" s="37"/>
      <c r="F181" s="37"/>
      <c r="G181" s="35"/>
      <c r="H181" s="35"/>
      <c r="I181" s="35"/>
      <c r="J181" s="35"/>
      <c r="K181" s="35"/>
      <c r="L181" s="588"/>
      <c r="M181" s="37"/>
    </row>
    <row r="182" spans="1:13" s="22" customFormat="1" x14ac:dyDescent="0.2">
      <c r="A182" s="23"/>
      <c r="B182" s="48"/>
      <c r="C182" s="2"/>
      <c r="D182" s="23"/>
      <c r="E182" s="37"/>
      <c r="F182" s="37"/>
      <c r="G182" s="35"/>
      <c r="H182" s="35"/>
      <c r="I182" s="35"/>
      <c r="J182" s="35"/>
      <c r="K182" s="35"/>
      <c r="L182" s="588"/>
      <c r="M182" s="37"/>
    </row>
    <row r="183" spans="1:13" s="22" customFormat="1" x14ac:dyDescent="0.2">
      <c r="A183" s="23"/>
      <c r="B183" s="48"/>
      <c r="C183" s="2"/>
      <c r="D183" s="23"/>
      <c r="E183" s="37"/>
      <c r="F183" s="37"/>
      <c r="G183" s="35"/>
      <c r="H183" s="35"/>
      <c r="I183" s="35"/>
      <c r="J183" s="35"/>
      <c r="K183" s="35"/>
      <c r="L183" s="588"/>
      <c r="M183" s="37"/>
    </row>
    <row r="184" spans="1:13" s="22" customFormat="1" x14ac:dyDescent="0.2">
      <c r="A184" s="23"/>
      <c r="B184" s="48"/>
      <c r="C184" s="2"/>
      <c r="D184" s="23"/>
      <c r="E184" s="37"/>
      <c r="F184" s="37"/>
      <c r="G184" s="35"/>
      <c r="H184" s="35"/>
      <c r="I184" s="35"/>
      <c r="J184" s="35"/>
      <c r="K184" s="35"/>
      <c r="L184" s="588"/>
      <c r="M184" s="37"/>
    </row>
    <row r="185" spans="1:13" s="22" customFormat="1" x14ac:dyDescent="0.2">
      <c r="A185" s="23"/>
      <c r="B185" s="48"/>
      <c r="C185" s="2"/>
      <c r="D185" s="23"/>
      <c r="E185" s="37"/>
      <c r="F185" s="37"/>
      <c r="G185" s="35"/>
      <c r="H185" s="35"/>
      <c r="I185" s="35"/>
      <c r="J185" s="35"/>
      <c r="K185" s="35"/>
      <c r="L185" s="588"/>
      <c r="M185" s="37"/>
    </row>
    <row r="186" spans="1:13" s="22" customFormat="1" x14ac:dyDescent="0.2">
      <c r="A186" s="23"/>
      <c r="B186" s="48"/>
      <c r="C186" s="2"/>
      <c r="D186" s="23"/>
      <c r="E186" s="37"/>
      <c r="F186" s="37"/>
      <c r="G186" s="35"/>
      <c r="H186" s="35"/>
      <c r="I186" s="35"/>
      <c r="J186" s="35"/>
      <c r="K186" s="35"/>
      <c r="L186" s="588"/>
      <c r="M186" s="37"/>
    </row>
    <row r="187" spans="1:13" s="22" customFormat="1" x14ac:dyDescent="0.2">
      <c r="A187" s="23"/>
      <c r="B187" s="48"/>
      <c r="C187" s="2"/>
      <c r="D187" s="23"/>
      <c r="E187" s="37"/>
      <c r="F187" s="37"/>
      <c r="G187" s="35"/>
      <c r="H187" s="35"/>
      <c r="I187" s="35"/>
      <c r="J187" s="35"/>
      <c r="K187" s="35"/>
      <c r="L187" s="588"/>
      <c r="M187" s="37"/>
    </row>
    <row r="188" spans="1:13" s="22" customFormat="1" x14ac:dyDescent="0.2">
      <c r="A188" s="23"/>
      <c r="B188" s="48"/>
      <c r="C188" s="2"/>
      <c r="D188" s="23"/>
      <c r="E188" s="37"/>
      <c r="F188" s="37"/>
      <c r="G188" s="35"/>
      <c r="H188" s="35"/>
      <c r="I188" s="35"/>
      <c r="J188" s="35"/>
      <c r="K188" s="35"/>
      <c r="L188" s="588"/>
      <c r="M188" s="37"/>
    </row>
    <row r="189" spans="1:13" s="22" customFormat="1" x14ac:dyDescent="0.2">
      <c r="A189" s="23"/>
      <c r="B189" s="48"/>
      <c r="C189" s="2"/>
      <c r="D189" s="23"/>
      <c r="E189" s="37"/>
      <c r="F189" s="37"/>
      <c r="G189" s="35"/>
      <c r="H189" s="35"/>
      <c r="I189" s="35"/>
      <c r="J189" s="35"/>
      <c r="K189" s="35"/>
      <c r="L189" s="588"/>
      <c r="M189" s="37"/>
    </row>
    <row r="190" spans="1:13" s="22" customFormat="1" x14ac:dyDescent="0.2">
      <c r="A190" s="23"/>
      <c r="B190" s="48"/>
      <c r="C190" s="2"/>
      <c r="D190" s="23"/>
      <c r="E190" s="37"/>
      <c r="F190" s="37"/>
      <c r="G190" s="35"/>
      <c r="H190" s="35"/>
      <c r="I190" s="35"/>
      <c r="J190" s="35"/>
      <c r="K190" s="35"/>
      <c r="L190" s="588"/>
      <c r="M190" s="37"/>
    </row>
    <row r="191" spans="1:13" s="22" customFormat="1" x14ac:dyDescent="0.2">
      <c r="A191" s="23"/>
      <c r="B191" s="48"/>
      <c r="C191" s="2"/>
      <c r="D191" s="23"/>
      <c r="E191" s="37"/>
      <c r="F191" s="37"/>
      <c r="G191" s="35"/>
      <c r="H191" s="35"/>
      <c r="I191" s="35"/>
      <c r="J191" s="35"/>
      <c r="K191" s="35"/>
      <c r="L191" s="588"/>
      <c r="M191" s="37"/>
    </row>
    <row r="192" spans="1:13" s="22" customFormat="1" x14ac:dyDescent="0.2">
      <c r="A192" s="23"/>
      <c r="B192" s="48"/>
      <c r="C192" s="2"/>
      <c r="D192" s="23"/>
      <c r="E192" s="37"/>
      <c r="F192" s="37"/>
      <c r="G192" s="35"/>
      <c r="H192" s="35"/>
      <c r="I192" s="35"/>
      <c r="J192" s="35"/>
      <c r="K192" s="35"/>
      <c r="L192" s="588"/>
      <c r="M192" s="37"/>
    </row>
    <row r="193" spans="1:13" s="22" customFormat="1" x14ac:dyDescent="0.2">
      <c r="A193" s="23"/>
      <c r="B193" s="48"/>
      <c r="C193" s="2"/>
      <c r="D193" s="23"/>
      <c r="E193" s="37"/>
      <c r="F193" s="37"/>
      <c r="G193" s="35"/>
      <c r="H193" s="35"/>
      <c r="I193" s="35"/>
      <c r="J193" s="35"/>
      <c r="K193" s="35"/>
      <c r="L193" s="588"/>
      <c r="M193" s="37"/>
    </row>
    <row r="194" spans="1:13" s="22" customFormat="1" x14ac:dyDescent="0.2">
      <c r="A194" s="23"/>
      <c r="B194" s="48"/>
      <c r="C194" s="2"/>
      <c r="D194" s="23"/>
      <c r="E194" s="37"/>
      <c r="F194" s="37"/>
      <c r="G194" s="35"/>
      <c r="H194" s="35"/>
      <c r="I194" s="35"/>
      <c r="J194" s="35"/>
      <c r="K194" s="35"/>
      <c r="L194" s="588"/>
      <c r="M194" s="37"/>
    </row>
    <row r="195" spans="1:13" s="22" customFormat="1" x14ac:dyDescent="0.2">
      <c r="A195" s="23"/>
      <c r="B195" s="48"/>
      <c r="C195" s="2"/>
      <c r="D195" s="23"/>
      <c r="E195" s="37"/>
      <c r="F195" s="37"/>
      <c r="G195" s="35"/>
      <c r="H195" s="35"/>
      <c r="I195" s="35"/>
      <c r="J195" s="35"/>
      <c r="K195" s="35"/>
      <c r="L195" s="588"/>
      <c r="M195" s="37"/>
    </row>
  </sheetData>
  <mergeCells count="16">
    <mergeCell ref="M81:M93"/>
    <mergeCell ref="M7:M8"/>
    <mergeCell ref="A8:B8"/>
    <mergeCell ref="A121:K121"/>
    <mergeCell ref="M19:M28"/>
    <mergeCell ref="M30:M36"/>
    <mergeCell ref="M48:M55"/>
    <mergeCell ref="A122:K122"/>
    <mergeCell ref="A123:K123"/>
    <mergeCell ref="G7:H7"/>
    <mergeCell ref="I7:J7"/>
    <mergeCell ref="L7:L8"/>
    <mergeCell ref="L19:L28"/>
    <mergeCell ref="L30:L36"/>
    <mergeCell ref="L48:L55"/>
    <mergeCell ref="L81:L93"/>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I24" sqref="I24"/>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654" t="s">
        <v>73</v>
      </c>
      <c r="G14" s="654"/>
      <c r="H14" s="654"/>
      <c r="I14" s="654"/>
    </row>
    <row r="15" spans="6:9" ht="27.75" customHeight="1" x14ac:dyDescent="0.2">
      <c r="F15" s="628" t="s">
        <v>107</v>
      </c>
      <c r="G15" s="628" t="s">
        <v>356</v>
      </c>
      <c r="H15" s="628" t="s">
        <v>357</v>
      </c>
      <c r="I15" s="628" t="s">
        <v>358</v>
      </c>
    </row>
    <row r="16" spans="6:9" s="626" customFormat="1" ht="24" customHeight="1" x14ac:dyDescent="0.2">
      <c r="F16" s="627" t="s">
        <v>351</v>
      </c>
      <c r="G16" s="627" t="s">
        <v>317</v>
      </c>
      <c r="H16" s="627" t="s">
        <v>340</v>
      </c>
      <c r="I16" s="629" t="s">
        <v>364</v>
      </c>
    </row>
    <row r="17" spans="6:9" s="626" customFormat="1" ht="24" customHeight="1" x14ac:dyDescent="0.2">
      <c r="F17" s="627" t="s">
        <v>352</v>
      </c>
      <c r="G17" s="627" t="s">
        <v>350</v>
      </c>
      <c r="H17" s="627" t="s">
        <v>349</v>
      </c>
      <c r="I17" s="629" t="s">
        <v>359</v>
      </c>
    </row>
    <row r="18" spans="6:9" s="626" customFormat="1" ht="24" customHeight="1" x14ac:dyDescent="0.2">
      <c r="F18" s="627" t="s">
        <v>353</v>
      </c>
      <c r="G18" s="627" t="s">
        <v>317</v>
      </c>
      <c r="H18" s="629" t="s">
        <v>360</v>
      </c>
      <c r="I18" s="629" t="s">
        <v>361</v>
      </c>
    </row>
    <row r="19" spans="6:9" s="626" customFormat="1" ht="24" customHeight="1" x14ac:dyDescent="0.2">
      <c r="F19" s="629" t="s">
        <v>365</v>
      </c>
      <c r="G19" s="627" t="s">
        <v>319</v>
      </c>
      <c r="H19" s="627" t="s">
        <v>332</v>
      </c>
      <c r="I19" s="629" t="s">
        <v>362</v>
      </c>
    </row>
    <row r="20" spans="6:9" s="626" customFormat="1" ht="24" customHeight="1" x14ac:dyDescent="0.2">
      <c r="F20" s="627" t="s">
        <v>355</v>
      </c>
      <c r="G20" s="627" t="s">
        <v>317</v>
      </c>
      <c r="H20" s="627" t="s">
        <v>345</v>
      </c>
      <c r="I20" s="629" t="s">
        <v>363</v>
      </c>
    </row>
    <row r="21" spans="6:9" s="626" customFormat="1" ht="24" customHeight="1" x14ac:dyDescent="0.2">
      <c r="F21" s="629" t="s">
        <v>354</v>
      </c>
      <c r="G21" s="627" t="s">
        <v>317</v>
      </c>
      <c r="H21" s="627" t="s">
        <v>345</v>
      </c>
      <c r="I21" s="629" t="s">
        <v>363</v>
      </c>
    </row>
  </sheetData>
  <mergeCells count="1">
    <mergeCell ref="F14:I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55" t="s">
        <v>287</v>
      </c>
      <c r="B1" s="655"/>
      <c r="C1" s="317"/>
      <c r="D1" s="317"/>
      <c r="E1" s="318"/>
    </row>
    <row r="2" spans="1:5" s="4" customFormat="1" ht="15" x14ac:dyDescent="0.2">
      <c r="A2" s="656" t="s">
        <v>101</v>
      </c>
      <c r="B2" s="656"/>
      <c r="C2" s="317"/>
      <c r="D2" s="317"/>
      <c r="E2" s="319"/>
    </row>
    <row r="3" spans="1:5" s="4" customFormat="1" ht="9.75" customHeight="1" x14ac:dyDescent="0.25">
      <c r="A3" s="147"/>
      <c r="B3" s="320"/>
      <c r="C3" s="321"/>
      <c r="D3" s="321"/>
      <c r="E3" s="320"/>
    </row>
    <row r="4" spans="1:5" s="4" customFormat="1" ht="14.25" customHeight="1" x14ac:dyDescent="0.25">
      <c r="A4" s="21" t="s">
        <v>102</v>
      </c>
      <c r="B4" s="153"/>
      <c r="C4" s="321"/>
      <c r="D4" s="321"/>
      <c r="E4" s="154" t="s">
        <v>98</v>
      </c>
    </row>
    <row r="5" spans="1:5" s="4" customFormat="1" ht="15.75" x14ac:dyDescent="0.25">
      <c r="A5" s="73" t="s">
        <v>74</v>
      </c>
      <c r="B5" s="147"/>
      <c r="C5" s="321"/>
      <c r="D5" s="321"/>
      <c r="E5" s="150" t="s">
        <v>272</v>
      </c>
    </row>
    <row r="6" spans="1:5" s="4" customFormat="1" ht="5.25" customHeight="1" thickBot="1" x14ac:dyDescent="0.3">
      <c r="A6" s="282"/>
      <c r="B6" s="147"/>
      <c r="C6" s="321"/>
      <c r="D6" s="321"/>
      <c r="E6" s="322"/>
    </row>
    <row r="7" spans="1:5" s="1" customFormat="1" ht="24.95" customHeight="1" thickBot="1" x14ac:dyDescent="0.25">
      <c r="A7" s="323" t="s">
        <v>231</v>
      </c>
      <c r="B7" s="324" t="s">
        <v>105</v>
      </c>
      <c r="C7" s="324" t="s">
        <v>232</v>
      </c>
      <c r="D7" s="325" t="s">
        <v>233</v>
      </c>
      <c r="E7" s="326" t="s">
        <v>234</v>
      </c>
    </row>
    <row r="8" spans="1:5" s="1" customFormat="1" ht="15" customHeight="1" thickTop="1" x14ac:dyDescent="0.2">
      <c r="A8" s="327"/>
      <c r="B8" s="328"/>
      <c r="C8" s="329"/>
      <c r="D8" s="109"/>
      <c r="E8" s="330"/>
    </row>
    <row r="9" spans="1:5" s="4" customFormat="1" x14ac:dyDescent="0.2">
      <c r="A9" s="331">
        <v>1</v>
      </c>
      <c r="B9" s="332" t="s">
        <v>235</v>
      </c>
      <c r="C9" s="70"/>
      <c r="D9" s="70"/>
      <c r="E9" s="163"/>
    </row>
    <row r="10" spans="1:5" s="4" customFormat="1" ht="15" customHeight="1" x14ac:dyDescent="0.2">
      <c r="A10" s="333"/>
      <c r="B10" s="334" t="s">
        <v>236</v>
      </c>
      <c r="C10" s="335"/>
      <c r="D10" s="335"/>
      <c r="E10" s="336"/>
    </row>
    <row r="11" spans="1:5" s="4" customFormat="1" ht="12" customHeight="1" x14ac:dyDescent="0.2">
      <c r="A11" s="337"/>
      <c r="B11" s="338"/>
      <c r="C11" s="339"/>
      <c r="D11" s="339"/>
      <c r="E11" s="340"/>
    </row>
    <row r="12" spans="1:5" s="4" customFormat="1" x14ac:dyDescent="0.2">
      <c r="A12" s="331">
        <f>A9+1</f>
        <v>2</v>
      </c>
      <c r="B12" s="341" t="s">
        <v>237</v>
      </c>
      <c r="C12" s="339"/>
      <c r="D12" s="339"/>
      <c r="E12" s="336"/>
    </row>
    <row r="13" spans="1:5" s="4" customFormat="1" x14ac:dyDescent="0.2">
      <c r="A13" s="333"/>
      <c r="B13" s="342" t="s">
        <v>238</v>
      </c>
      <c r="C13" s="335"/>
      <c r="D13" s="335"/>
      <c r="E13" s="343"/>
    </row>
    <row r="14" spans="1:5" s="4" customFormat="1" ht="12" customHeight="1" x14ac:dyDescent="0.2">
      <c r="A14" s="337"/>
      <c r="B14" s="344"/>
      <c r="C14" s="339"/>
      <c r="D14" s="339"/>
      <c r="E14" s="340"/>
    </row>
    <row r="15" spans="1:5" s="4" customFormat="1" x14ac:dyDescent="0.2">
      <c r="A15" s="331">
        <f>A12+1</f>
        <v>3</v>
      </c>
      <c r="B15" s="345" t="s">
        <v>239</v>
      </c>
      <c r="C15" s="339"/>
      <c r="D15" s="339"/>
      <c r="E15" s="336"/>
    </row>
    <row r="16" spans="1:5" s="4" customFormat="1" x14ac:dyDescent="0.2">
      <c r="A16" s="333"/>
      <c r="B16" s="346" t="s">
        <v>240</v>
      </c>
      <c r="C16" s="335"/>
      <c r="D16" s="335"/>
      <c r="E16" s="343"/>
    </row>
    <row r="17" spans="1:25" s="4" customFormat="1" ht="12" customHeight="1" x14ac:dyDescent="0.2">
      <c r="A17" s="337"/>
      <c r="B17" s="344"/>
      <c r="C17" s="347"/>
      <c r="D17" s="339"/>
      <c r="E17" s="348"/>
    </row>
    <row r="18" spans="1:25" x14ac:dyDescent="0.2">
      <c r="A18" s="331">
        <f>A15+1</f>
        <v>4</v>
      </c>
      <c r="B18" s="349" t="s">
        <v>241</v>
      </c>
      <c r="C18" s="350"/>
      <c r="D18" s="350"/>
      <c r="E18" s="336"/>
    </row>
    <row r="19" spans="1:25" ht="15" thickBot="1" x14ac:dyDescent="0.25">
      <c r="A19" s="351"/>
      <c r="B19" s="349" t="s">
        <v>242</v>
      </c>
      <c r="C19" s="350"/>
      <c r="D19" s="350"/>
      <c r="E19" s="352"/>
    </row>
    <row r="20" spans="1:25" s="1" customFormat="1" ht="24.95" customHeight="1" thickTop="1" thickBot="1" x14ac:dyDescent="0.25">
      <c r="A20" s="353"/>
      <c r="B20" s="84" t="s">
        <v>243</v>
      </c>
      <c r="C20" s="354"/>
      <c r="D20" s="354"/>
      <c r="E20" s="232"/>
    </row>
    <row r="21" spans="1:25" ht="7.5" customHeight="1" x14ac:dyDescent="0.2">
      <c r="A21" s="4"/>
      <c r="B21" s="4"/>
      <c r="C21" s="4"/>
      <c r="D21" s="4"/>
    </row>
    <row r="22" spans="1:25" s="22" customFormat="1" x14ac:dyDescent="0.2">
      <c r="A22" s="657" t="s">
        <v>244</v>
      </c>
      <c r="B22" s="657"/>
      <c r="C22" s="2"/>
      <c r="D22" s="3"/>
      <c r="E22" s="3"/>
      <c r="F22" s="3"/>
      <c r="G22" s="3"/>
      <c r="H22" s="3"/>
      <c r="I22" s="3"/>
      <c r="J22" s="3"/>
    </row>
    <row r="23" spans="1:25" s="22" customFormat="1" ht="32.25" customHeight="1" x14ac:dyDescent="0.2">
      <c r="A23" s="355" t="s">
        <v>245</v>
      </c>
      <c r="B23" s="658" t="s">
        <v>246</v>
      </c>
      <c r="C23" s="658"/>
      <c r="D23" s="658"/>
      <c r="E23" s="658"/>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247</v>
      </c>
      <c r="B24" s="658" t="s">
        <v>248</v>
      </c>
      <c r="C24" s="658"/>
      <c r="D24" s="658"/>
      <c r="E24" s="658"/>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127</v>
      </c>
      <c r="C170" s="2" t="s">
        <v>249</v>
      </c>
    </row>
    <row r="171" spans="2:7" x14ac:dyDescent="0.2">
      <c r="B171" s="2" t="s">
        <v>129</v>
      </c>
      <c r="C171" s="2" t="s">
        <v>250</v>
      </c>
    </row>
    <row r="174" spans="2:7" x14ac:dyDescent="0.2">
      <c r="C174" s="358"/>
      <c r="D174" s="358"/>
      <c r="E174" s="358"/>
      <c r="F174" s="358"/>
      <c r="G174" s="358"/>
    </row>
    <row r="175" spans="2:7" x14ac:dyDescent="0.2">
      <c r="C175" s="359" t="s">
        <v>251</v>
      </c>
      <c r="D175" s="359"/>
      <c r="E175" s="359"/>
      <c r="F175" s="359"/>
      <c r="G175" s="359"/>
    </row>
    <row r="176" spans="2:7" x14ac:dyDescent="0.2">
      <c r="B176" s="2" t="s">
        <v>127</v>
      </c>
      <c r="C176" s="360" t="s">
        <v>252</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M85"/>
  <sheetViews>
    <sheetView showGridLines="0" topLeftCell="A7" zoomScaleNormal="100" zoomScaleSheetLayoutView="70" workbookViewId="0">
      <selection activeCell="L86" sqref="L8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55" t="s">
        <v>99</v>
      </c>
      <c r="B1" s="655"/>
      <c r="C1" s="655"/>
      <c r="D1" s="148"/>
      <c r="E1" s="148"/>
      <c r="F1" s="148"/>
      <c r="G1" s="148"/>
      <c r="H1" s="148"/>
      <c r="I1" s="149"/>
      <c r="J1" s="149"/>
      <c r="K1" s="150"/>
      <c r="L1" s="600"/>
      <c r="M1" s="150"/>
    </row>
    <row r="2" spans="1:13" ht="15.75" customHeight="1" x14ac:dyDescent="0.2">
      <c r="A2" s="656" t="s">
        <v>101</v>
      </c>
      <c r="B2" s="656"/>
      <c r="C2" s="656"/>
      <c r="D2" s="148"/>
      <c r="E2" s="148"/>
      <c r="F2" s="148"/>
      <c r="G2" s="148"/>
      <c r="H2" s="148"/>
    </row>
    <row r="3" spans="1:13" ht="6" customHeight="1" x14ac:dyDescent="0.25">
      <c r="A3" s="152"/>
      <c r="B3" s="152"/>
      <c r="C3" s="2"/>
      <c r="D3" s="148"/>
      <c r="E3" s="148"/>
      <c r="F3" s="148"/>
      <c r="G3" s="148"/>
      <c r="H3" s="148"/>
    </row>
    <row r="4" spans="1:13" ht="15.75" x14ac:dyDescent="0.25">
      <c r="A4" s="21" t="s">
        <v>102</v>
      </c>
      <c r="B4" s="153"/>
      <c r="C4" s="2"/>
      <c r="D4" s="148"/>
      <c r="E4" s="148"/>
      <c r="F4" s="148"/>
      <c r="G4" s="148"/>
      <c r="H4" s="148"/>
      <c r="K4" s="154"/>
      <c r="M4" s="154" t="s">
        <v>98</v>
      </c>
    </row>
    <row r="5" spans="1:13" ht="15.75" x14ac:dyDescent="0.25">
      <c r="A5" s="73" t="s">
        <v>74</v>
      </c>
      <c r="B5" s="147"/>
      <c r="C5" s="152"/>
      <c r="D5" s="148"/>
      <c r="E5" s="148"/>
      <c r="F5" s="148"/>
      <c r="G5" s="148"/>
      <c r="H5" s="148"/>
      <c r="I5" s="155"/>
      <c r="J5" s="155"/>
      <c r="K5" s="150"/>
      <c r="L5" s="600"/>
      <c r="M5" s="150" t="s">
        <v>272</v>
      </c>
    </row>
    <row r="6" spans="1:13" ht="4.5" customHeight="1" thickBot="1" x14ac:dyDescent="0.3">
      <c r="A6" s="151"/>
      <c r="B6" s="152"/>
      <c r="C6" s="152" t="s">
        <v>103</v>
      </c>
      <c r="D6" s="148"/>
      <c r="E6" s="148"/>
      <c r="F6" s="148"/>
      <c r="G6" s="148"/>
      <c r="H6" s="148"/>
      <c r="I6" s="155"/>
      <c r="J6" s="155"/>
      <c r="K6" s="150"/>
      <c r="L6" s="600"/>
      <c r="M6" s="150"/>
    </row>
    <row r="7" spans="1:13" ht="15" customHeight="1" x14ac:dyDescent="0.2">
      <c r="A7" s="672" t="s">
        <v>104</v>
      </c>
      <c r="B7" s="673"/>
      <c r="C7" s="664" t="s">
        <v>105</v>
      </c>
      <c r="D7" s="664" t="s">
        <v>106</v>
      </c>
      <c r="E7" s="666" t="s">
        <v>288</v>
      </c>
      <c r="F7" s="666" t="s">
        <v>289</v>
      </c>
      <c r="G7" s="659" t="s">
        <v>107</v>
      </c>
      <c r="H7" s="659"/>
      <c r="I7" s="659" t="s">
        <v>108</v>
      </c>
      <c r="J7" s="659"/>
      <c r="K7" s="156" t="s">
        <v>109</v>
      </c>
      <c r="L7" s="660" t="s">
        <v>274</v>
      </c>
      <c r="M7" s="660" t="s">
        <v>273</v>
      </c>
    </row>
    <row r="8" spans="1:13" ht="15" customHeight="1" thickBot="1" x14ac:dyDescent="0.25">
      <c r="A8" s="674"/>
      <c r="B8" s="675"/>
      <c r="C8" s="665"/>
      <c r="D8" s="665"/>
      <c r="E8" s="667"/>
      <c r="F8" s="667"/>
      <c r="G8" s="157" t="s">
        <v>110</v>
      </c>
      <c r="H8" s="157" t="s">
        <v>111</v>
      </c>
      <c r="I8" s="157" t="s">
        <v>110</v>
      </c>
      <c r="J8" s="279" t="s">
        <v>111</v>
      </c>
      <c r="K8" s="159" t="s">
        <v>112</v>
      </c>
      <c r="L8" s="661"/>
      <c r="M8" s="661"/>
    </row>
    <row r="9" spans="1:13" ht="18" customHeight="1" thickTop="1" x14ac:dyDescent="0.2">
      <c r="A9" s="670"/>
      <c r="B9" s="671"/>
      <c r="C9" s="160" t="s">
        <v>113</v>
      </c>
      <c r="D9" s="124"/>
      <c r="E9" s="161"/>
      <c r="F9" s="161"/>
      <c r="G9" s="124"/>
      <c r="H9" s="124"/>
      <c r="I9" s="162"/>
      <c r="J9" s="162"/>
      <c r="K9" s="163"/>
      <c r="L9" s="601"/>
      <c r="M9" s="163"/>
    </row>
    <row r="10" spans="1:13" s="167" customFormat="1" ht="54" customHeight="1" x14ac:dyDescent="0.2">
      <c r="A10" s="69"/>
      <c r="B10" s="164"/>
      <c r="C10" s="107" t="s">
        <v>114</v>
      </c>
      <c r="D10" s="70"/>
      <c r="E10" s="165"/>
      <c r="F10" s="165"/>
      <c r="G10" s="70"/>
      <c r="H10" s="70"/>
      <c r="I10" s="166"/>
      <c r="J10" s="166"/>
      <c r="K10" s="168"/>
      <c r="L10" s="602"/>
      <c r="M10" s="168"/>
    </row>
    <row r="11" spans="1:13" s="167" customFormat="1" ht="51" x14ac:dyDescent="0.2">
      <c r="A11" s="169">
        <v>1.1000000000000001</v>
      </c>
      <c r="B11" s="170"/>
      <c r="C11" s="111" t="s">
        <v>290</v>
      </c>
      <c r="D11" s="70"/>
      <c r="E11" s="165"/>
      <c r="F11" s="165"/>
      <c r="G11" s="393"/>
      <c r="H11" s="166"/>
      <c r="I11" s="166"/>
      <c r="J11" s="166"/>
      <c r="K11" s="168"/>
      <c r="L11" s="602"/>
      <c r="M11" s="168"/>
    </row>
    <row r="12" spans="1:13" s="167" customFormat="1" ht="15" customHeight="1" x14ac:dyDescent="0.2">
      <c r="A12" s="69"/>
      <c r="B12" s="170" t="s">
        <v>17</v>
      </c>
      <c r="C12" s="107" t="s">
        <v>115</v>
      </c>
      <c r="D12" s="394" t="str">
        <f>IF(C12="","",IF(E12="","",IF(E12&gt;1,"Nos.","No.")))</f>
        <v>Nos.</v>
      </c>
      <c r="E12" s="395">
        <v>10</v>
      </c>
      <c r="F12" s="242"/>
      <c r="G12" s="242">
        <v>115000</v>
      </c>
      <c r="H12" s="242">
        <f>G12*E12</f>
        <v>1150000</v>
      </c>
      <c r="I12" s="242">
        <v>10000</v>
      </c>
      <c r="J12" s="242">
        <f>I12*E12</f>
        <v>100000</v>
      </c>
      <c r="K12" s="242">
        <f>J12+H12</f>
        <v>1250000</v>
      </c>
      <c r="L12" s="603" t="s">
        <v>332</v>
      </c>
      <c r="M12" s="397" t="s">
        <v>319</v>
      </c>
    </row>
    <row r="13" spans="1:13" s="167" customFormat="1" ht="51" x14ac:dyDescent="0.2">
      <c r="A13" s="169">
        <f>A11+0.1</f>
        <v>1.2000000000000002</v>
      </c>
      <c r="B13" s="170"/>
      <c r="C13" s="171" t="s">
        <v>291</v>
      </c>
      <c r="D13" s="70"/>
      <c r="E13" s="165"/>
      <c r="F13" s="165"/>
      <c r="G13" s="70"/>
      <c r="H13" s="70"/>
      <c r="I13" s="70"/>
      <c r="J13" s="70"/>
      <c r="K13" s="495"/>
      <c r="L13" s="602"/>
      <c r="M13" s="168"/>
    </row>
    <row r="14" spans="1:13" s="167" customFormat="1" ht="15" customHeight="1" x14ac:dyDescent="0.2">
      <c r="A14" s="69"/>
      <c r="B14" s="170" t="s">
        <v>17</v>
      </c>
      <c r="C14" s="172" t="s">
        <v>115</v>
      </c>
      <c r="D14" s="394" t="str">
        <f>IF(C14="","",IF(E14="","",IF(E14&gt;1,"Nos.","No.")))</f>
        <v>Nos.</v>
      </c>
      <c r="E14" s="395">
        <v>2</v>
      </c>
      <c r="F14" s="242"/>
      <c r="G14" s="242">
        <v>115000</v>
      </c>
      <c r="H14" s="242">
        <f>G14*E14</f>
        <v>230000</v>
      </c>
      <c r="I14" s="242">
        <v>10000</v>
      </c>
      <c r="J14" s="242">
        <f>I14*E14</f>
        <v>20000</v>
      </c>
      <c r="K14" s="494">
        <f>J14+H14</f>
        <v>250000</v>
      </c>
      <c r="L14" s="603" t="s">
        <v>332</v>
      </c>
      <c r="M14" s="397" t="s">
        <v>319</v>
      </c>
    </row>
    <row r="15" spans="1:13" s="167" customFormat="1" ht="24.75" customHeight="1" x14ac:dyDescent="0.2">
      <c r="A15" s="169">
        <f>A13+0.1</f>
        <v>1.3000000000000003</v>
      </c>
      <c r="B15" s="173"/>
      <c r="C15" s="111" t="s">
        <v>116</v>
      </c>
      <c r="D15" s="398"/>
      <c r="E15" s="399"/>
      <c r="F15" s="399"/>
      <c r="G15" s="400"/>
      <c r="H15" s="400"/>
      <c r="I15" s="400"/>
      <c r="J15" s="400"/>
      <c r="K15" s="494"/>
      <c r="L15" s="604"/>
      <c r="M15" s="401"/>
    </row>
    <row r="16" spans="1:13" s="167" customFormat="1" ht="15" customHeight="1" x14ac:dyDescent="0.2">
      <c r="A16" s="174"/>
      <c r="B16" s="170" t="s">
        <v>17</v>
      </c>
      <c r="C16" s="175" t="s">
        <v>117</v>
      </c>
      <c r="D16" s="394" t="str">
        <f>IF(C16="","",IF(E16="","",IF(E16&gt;1,"Nos.","No.")))</f>
        <v>Nos.</v>
      </c>
      <c r="E16" s="395">
        <v>12</v>
      </c>
      <c r="F16" s="242"/>
      <c r="G16" s="242">
        <v>7500</v>
      </c>
      <c r="H16" s="242">
        <f>G16*E16</f>
        <v>90000</v>
      </c>
      <c r="I16" s="242">
        <v>1500</v>
      </c>
      <c r="J16" s="242">
        <f>I16*E16</f>
        <v>18000</v>
      </c>
      <c r="K16" s="494">
        <f>J16+H16</f>
        <v>108000</v>
      </c>
      <c r="L16" s="603" t="s">
        <v>332</v>
      </c>
      <c r="M16" s="397" t="s">
        <v>319</v>
      </c>
    </row>
    <row r="17" spans="1:13" s="167" customFormat="1" ht="24.95" customHeight="1" x14ac:dyDescent="0.2">
      <c r="A17" s="176">
        <f>A15+0.1</f>
        <v>1.4000000000000004</v>
      </c>
      <c r="B17" s="173"/>
      <c r="C17" s="111" t="s">
        <v>118</v>
      </c>
      <c r="D17" s="398"/>
      <c r="E17" s="402"/>
      <c r="F17" s="402"/>
      <c r="G17" s="403"/>
      <c r="H17" s="403"/>
      <c r="I17" s="403"/>
      <c r="J17" s="403"/>
      <c r="K17" s="494"/>
      <c r="L17" s="604"/>
      <c r="M17" s="401"/>
    </row>
    <row r="18" spans="1:13" s="167" customFormat="1" ht="15" customHeight="1" x14ac:dyDescent="0.2">
      <c r="A18" s="169"/>
      <c r="B18" s="177" t="s">
        <v>17</v>
      </c>
      <c r="C18" s="172" t="s">
        <v>119</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03" t="s">
        <v>332</v>
      </c>
      <c r="M18" s="397" t="s">
        <v>319</v>
      </c>
    </row>
    <row r="19" spans="1:13" s="167" customFormat="1" ht="15" customHeight="1" x14ac:dyDescent="0.2">
      <c r="A19" s="169"/>
      <c r="B19" s="177" t="s">
        <v>18</v>
      </c>
      <c r="C19" s="178" t="s">
        <v>120</v>
      </c>
      <c r="D19" s="404" t="str">
        <f>IF(C19="","",IF(E19="","",IF(E19&gt;1,"Nos.","No.")))</f>
        <v>Nos.</v>
      </c>
      <c r="E19" s="405">
        <v>6</v>
      </c>
      <c r="F19" s="242"/>
      <c r="G19" s="242">
        <v>41500</v>
      </c>
      <c r="H19" s="242">
        <f t="shared" si="0"/>
        <v>249000</v>
      </c>
      <c r="I19" s="242">
        <v>3000</v>
      </c>
      <c r="J19" s="242">
        <f t="shared" si="1"/>
        <v>18000</v>
      </c>
      <c r="K19" s="494">
        <f t="shared" si="2"/>
        <v>267000</v>
      </c>
      <c r="L19" s="603"/>
      <c r="M19" s="397"/>
    </row>
    <row r="20" spans="1:13" s="167" customFormat="1" ht="25.5" x14ac:dyDescent="0.2">
      <c r="A20" s="176">
        <f>A17+0.1</f>
        <v>1.5000000000000004</v>
      </c>
      <c r="B20" s="173"/>
      <c r="C20" s="111" t="s">
        <v>292</v>
      </c>
      <c r="D20" s="398"/>
      <c r="E20" s="399"/>
      <c r="F20" s="399"/>
      <c r="G20" s="403"/>
      <c r="H20" s="400"/>
      <c r="I20" s="400"/>
      <c r="J20" s="400"/>
      <c r="K20" s="494"/>
      <c r="L20" s="604"/>
      <c r="M20" s="401"/>
    </row>
    <row r="21" spans="1:13" s="167" customFormat="1" ht="15" customHeight="1" x14ac:dyDescent="0.2">
      <c r="A21" s="69"/>
      <c r="B21" s="179" t="s">
        <v>17</v>
      </c>
      <c r="C21" s="107" t="s">
        <v>119</v>
      </c>
      <c r="D21" s="394" t="str">
        <f>IF(C21="","",IF(E21="","",IF(E21&gt;1,"Nos.","No.")))</f>
        <v>Nos.</v>
      </c>
      <c r="E21" s="395">
        <v>4</v>
      </c>
      <c r="F21" s="242"/>
      <c r="G21" s="242">
        <v>72000</v>
      </c>
      <c r="H21" s="242">
        <f>G21*E21</f>
        <v>288000</v>
      </c>
      <c r="I21" s="242">
        <v>2000</v>
      </c>
      <c r="J21" s="242">
        <f>I21*E21</f>
        <v>8000</v>
      </c>
      <c r="K21" s="494">
        <f>J21+H21</f>
        <v>296000</v>
      </c>
      <c r="L21" s="603" t="s">
        <v>332</v>
      </c>
      <c r="M21" s="397" t="s">
        <v>319</v>
      </c>
    </row>
    <row r="22" spans="1:13" s="167" customFormat="1" ht="15" customHeight="1" thickBot="1" x14ac:dyDescent="0.25">
      <c r="A22" s="180"/>
      <c r="B22" s="181" t="s">
        <v>18</v>
      </c>
      <c r="C22" s="182" t="s">
        <v>120</v>
      </c>
      <c r="D22" s="406" t="str">
        <f>IF(C22="","",IF(E22="","",IF(E22&gt;1,"Nos.","No.")))</f>
        <v>Nos.</v>
      </c>
      <c r="E22" s="407">
        <v>6</v>
      </c>
      <c r="F22" s="407"/>
      <c r="G22" s="493">
        <v>72000</v>
      </c>
      <c r="H22" s="493">
        <f>G22*E22</f>
        <v>432000</v>
      </c>
      <c r="I22" s="493">
        <v>2000</v>
      </c>
      <c r="J22" s="493">
        <f>I22*E22</f>
        <v>12000</v>
      </c>
      <c r="K22" s="493">
        <f>J22+H22</f>
        <v>444000</v>
      </c>
      <c r="L22" s="603" t="s">
        <v>332</v>
      </c>
      <c r="M22" s="397" t="s">
        <v>319</v>
      </c>
    </row>
    <row r="23" spans="1:13" s="167" customFormat="1" ht="27" customHeight="1" x14ac:dyDescent="0.2">
      <c r="A23" s="176">
        <f>A20+0.1</f>
        <v>1.6000000000000005</v>
      </c>
      <c r="B23" s="179"/>
      <c r="C23" s="171" t="s">
        <v>121</v>
      </c>
      <c r="D23" s="398" t="str">
        <f>IF(C23="","",IF(E23="","",IF(E23&gt;1,"Nos.","No.")))</f>
        <v/>
      </c>
      <c r="E23" s="399"/>
      <c r="F23" s="399"/>
      <c r="G23" s="400"/>
      <c r="H23" s="400"/>
      <c r="I23" s="400"/>
      <c r="J23" s="400"/>
      <c r="K23" s="401"/>
      <c r="L23" s="604"/>
      <c r="M23" s="401"/>
    </row>
    <row r="24" spans="1:13" s="167" customFormat="1" ht="15" customHeight="1" x14ac:dyDescent="0.2">
      <c r="A24" s="183"/>
      <c r="B24" s="184" t="s">
        <v>17</v>
      </c>
      <c r="C24" s="172" t="s">
        <v>293</v>
      </c>
      <c r="D24" s="394" t="str">
        <f>IF(C24="","",IF(E24="","",IF(E24&gt;1,"Nos.","No.")))</f>
        <v>No.</v>
      </c>
      <c r="E24" s="395">
        <v>1</v>
      </c>
      <c r="F24" s="242"/>
      <c r="G24" s="242">
        <v>57000</v>
      </c>
      <c r="H24" s="242">
        <f>G24*E24</f>
        <v>57000</v>
      </c>
      <c r="I24" s="242">
        <v>5000</v>
      </c>
      <c r="J24" s="550">
        <f>I24*E24</f>
        <v>5000</v>
      </c>
      <c r="K24" s="551">
        <f>J24+H24</f>
        <v>62000</v>
      </c>
      <c r="L24" s="603" t="s">
        <v>332</v>
      </c>
      <c r="M24" s="397" t="s">
        <v>319</v>
      </c>
    </row>
    <row r="25" spans="1:13" s="167" customFormat="1" ht="25.5" x14ac:dyDescent="0.2">
      <c r="A25" s="176">
        <f>A23+0.1</f>
        <v>1.7000000000000006</v>
      </c>
      <c r="B25" s="179"/>
      <c r="C25" s="185" t="s">
        <v>294</v>
      </c>
      <c r="D25" s="398"/>
      <c r="E25" s="399"/>
      <c r="F25" s="399"/>
      <c r="G25" s="400"/>
      <c r="H25" s="400"/>
      <c r="I25" s="400"/>
      <c r="J25" s="497"/>
      <c r="K25" s="552"/>
      <c r="L25" s="604"/>
      <c r="M25" s="401"/>
    </row>
    <row r="26" spans="1:13" s="167" customFormat="1" ht="15" customHeight="1" x14ac:dyDescent="0.2">
      <c r="A26" s="174"/>
      <c r="B26" s="179" t="s">
        <v>17</v>
      </c>
      <c r="C26" s="186" t="s">
        <v>122</v>
      </c>
      <c r="D26" s="394" t="s">
        <v>4</v>
      </c>
      <c r="E26" s="395">
        <v>1</v>
      </c>
      <c r="F26" s="242"/>
      <c r="G26" s="242">
        <v>35000</v>
      </c>
      <c r="H26" s="242">
        <f>G26*E26</f>
        <v>35000</v>
      </c>
      <c r="I26" s="242">
        <v>3000</v>
      </c>
      <c r="J26" s="553">
        <f>I26*E26</f>
        <v>3000</v>
      </c>
      <c r="K26" s="551">
        <f>J26+H26</f>
        <v>38000</v>
      </c>
      <c r="L26" s="603" t="s">
        <v>332</v>
      </c>
      <c r="M26" s="397" t="s">
        <v>319</v>
      </c>
    </row>
    <row r="27" spans="1:13" s="167" customFormat="1" ht="25.5" x14ac:dyDescent="0.2">
      <c r="A27" s="176">
        <f>A25+0.1</f>
        <v>1.8000000000000007</v>
      </c>
      <c r="B27" s="409"/>
      <c r="C27" s="410" t="s">
        <v>295</v>
      </c>
      <c r="D27" s="394" t="s">
        <v>4</v>
      </c>
      <c r="E27" s="411">
        <v>2</v>
      </c>
      <c r="F27" s="242"/>
      <c r="G27" s="242">
        <v>185000</v>
      </c>
      <c r="H27" s="242">
        <f>G27*E27</f>
        <v>370000</v>
      </c>
      <c r="I27" s="242">
        <v>3000</v>
      </c>
      <c r="J27" s="497">
        <f>I27*E27</f>
        <v>6000</v>
      </c>
      <c r="K27" s="551">
        <f>J27+H27</f>
        <v>376000</v>
      </c>
      <c r="L27" s="605"/>
      <c r="M27" s="412"/>
    </row>
    <row r="28" spans="1:13" s="167" customFormat="1" ht="25.5" x14ac:dyDescent="0.2">
      <c r="A28" s="176">
        <f>A27+0.1</f>
        <v>1.9000000000000008</v>
      </c>
      <c r="B28" s="179"/>
      <c r="C28" s="111" t="s">
        <v>296</v>
      </c>
      <c r="D28" s="398"/>
      <c r="E28" s="399"/>
      <c r="F28" s="399"/>
      <c r="G28" s="400"/>
      <c r="H28" s="400"/>
      <c r="I28" s="400"/>
      <c r="J28" s="554"/>
      <c r="K28" s="552"/>
      <c r="L28" s="604"/>
      <c r="M28" s="401"/>
    </row>
    <row r="29" spans="1:13" s="167" customFormat="1" ht="15" customHeight="1" x14ac:dyDescent="0.2">
      <c r="A29" s="174"/>
      <c r="B29" s="179" t="s">
        <v>17</v>
      </c>
      <c r="C29" s="186" t="s">
        <v>123</v>
      </c>
      <c r="D29" s="394" t="s">
        <v>4</v>
      </c>
      <c r="E29" s="411">
        <v>6</v>
      </c>
      <c r="F29" s="242"/>
      <c r="G29" s="242">
        <v>87000</v>
      </c>
      <c r="H29" s="242">
        <f>G29*E29</f>
        <v>522000</v>
      </c>
      <c r="I29" s="242">
        <v>2000</v>
      </c>
      <c r="J29" s="497">
        <f>I29*E29</f>
        <v>12000</v>
      </c>
      <c r="K29" s="551">
        <f>J29+H29</f>
        <v>534000</v>
      </c>
      <c r="L29" s="603" t="s">
        <v>332</v>
      </c>
      <c r="M29" s="397" t="s">
        <v>319</v>
      </c>
    </row>
    <row r="30" spans="1:13" s="167" customFormat="1" ht="15" customHeight="1" x14ac:dyDescent="0.2">
      <c r="A30" s="183">
        <v>1.1000000000000001</v>
      </c>
      <c r="B30" s="179"/>
      <c r="C30" s="171" t="s">
        <v>124</v>
      </c>
      <c r="D30" s="398"/>
      <c r="E30" s="399"/>
      <c r="F30" s="399"/>
      <c r="G30" s="400"/>
      <c r="H30" s="400"/>
      <c r="I30" s="400"/>
      <c r="J30" s="403"/>
      <c r="K30" s="401"/>
      <c r="L30" s="604"/>
      <c r="M30" s="401"/>
    </row>
    <row r="31" spans="1:13" s="167" customFormat="1" ht="15" customHeight="1" x14ac:dyDescent="0.2">
      <c r="A31" s="183"/>
      <c r="B31" s="187" t="s">
        <v>17</v>
      </c>
      <c r="C31" s="175" t="s">
        <v>125</v>
      </c>
      <c r="D31" s="394" t="str">
        <f>IF(C31="","",IF(E31="","",IF(E31&gt;1,"Nos.","No.")))</f>
        <v>Nos.</v>
      </c>
      <c r="E31" s="395">
        <v>8</v>
      </c>
      <c r="F31" s="242"/>
      <c r="G31" s="242">
        <v>9500</v>
      </c>
      <c r="H31" s="242">
        <f>G31*E31</f>
        <v>76000</v>
      </c>
      <c r="I31" s="242">
        <v>500</v>
      </c>
      <c r="J31" s="242">
        <f>I31*E31</f>
        <v>4000</v>
      </c>
      <c r="K31" s="397">
        <f>J31+H31</f>
        <v>80000</v>
      </c>
      <c r="L31" s="603" t="s">
        <v>332</v>
      </c>
      <c r="M31" s="397" t="s">
        <v>319</v>
      </c>
    </row>
    <row r="32" spans="1:13" s="167" customFormat="1" ht="15" customHeight="1" thickBot="1" x14ac:dyDescent="0.25">
      <c r="A32" s="174"/>
      <c r="B32" s="187" t="s">
        <v>18</v>
      </c>
      <c r="C32" s="192" t="s">
        <v>297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03" t="s">
        <v>332</v>
      </c>
      <c r="M32" s="397" t="s">
        <v>319</v>
      </c>
    </row>
    <row r="33" spans="1:13" s="167" customFormat="1" ht="15" customHeight="1" thickTop="1" x14ac:dyDescent="0.2">
      <c r="A33" s="174"/>
      <c r="B33" s="189" t="s">
        <v>97</v>
      </c>
      <c r="C33" s="190" t="s">
        <v>126</v>
      </c>
      <c r="D33" s="75" t="str">
        <f>IF(C33="","",IF(E33="","",IF(E33&gt;1,"Nos.","No.")))</f>
        <v>Nos.</v>
      </c>
      <c r="E33" s="413">
        <v>12</v>
      </c>
      <c r="F33" s="242"/>
      <c r="G33" s="242">
        <v>12500</v>
      </c>
      <c r="H33" s="242">
        <f t="shared" si="3"/>
        <v>150000</v>
      </c>
      <c r="I33" s="242">
        <v>500</v>
      </c>
      <c r="J33" s="400">
        <f t="shared" si="4"/>
        <v>6000</v>
      </c>
      <c r="K33" s="397">
        <f t="shared" si="5"/>
        <v>156000</v>
      </c>
      <c r="L33" s="603" t="s">
        <v>332</v>
      </c>
      <c r="M33" s="397" t="s">
        <v>319</v>
      </c>
    </row>
    <row r="34" spans="1:13" s="167" customFormat="1" ht="15" customHeight="1" x14ac:dyDescent="0.2">
      <c r="A34" s="174"/>
      <c r="B34" s="187" t="s">
        <v>127</v>
      </c>
      <c r="C34" s="188" t="s">
        <v>128</v>
      </c>
      <c r="D34" s="404" t="str">
        <f>IF(C34="","",IF(E34="","",IF(E34&gt;1,"Nos.","No.")))</f>
        <v>Nos.</v>
      </c>
      <c r="E34" s="405">
        <v>24</v>
      </c>
      <c r="F34" s="242"/>
      <c r="G34" s="242">
        <v>6500</v>
      </c>
      <c r="H34" s="242">
        <f t="shared" si="3"/>
        <v>156000</v>
      </c>
      <c r="I34" s="242">
        <v>500</v>
      </c>
      <c r="J34" s="242">
        <f t="shared" si="4"/>
        <v>12000</v>
      </c>
      <c r="K34" s="397">
        <f t="shared" si="5"/>
        <v>168000</v>
      </c>
      <c r="L34" s="603" t="s">
        <v>332</v>
      </c>
      <c r="M34" s="397" t="s">
        <v>319</v>
      </c>
    </row>
    <row r="35" spans="1:13" s="167" customFormat="1" ht="15" customHeight="1" thickBot="1" x14ac:dyDescent="0.25">
      <c r="A35" s="174"/>
      <c r="B35" s="187" t="s">
        <v>129</v>
      </c>
      <c r="C35" s="188" t="s">
        <v>298</v>
      </c>
      <c r="D35" s="404" t="str">
        <f>IF(C35="","",IF(E35="","",IF(E35&gt;1,"Nos.","No.")))</f>
        <v>Nos.</v>
      </c>
      <c r="E35" s="405">
        <v>6</v>
      </c>
      <c r="F35" s="405"/>
      <c r="G35" s="242">
        <v>22000</v>
      </c>
      <c r="H35" s="242">
        <f t="shared" si="3"/>
        <v>132000</v>
      </c>
      <c r="I35" s="242">
        <v>1000</v>
      </c>
      <c r="J35" s="555">
        <f t="shared" si="4"/>
        <v>6000</v>
      </c>
      <c r="K35" s="556">
        <f t="shared" si="5"/>
        <v>138000</v>
      </c>
      <c r="L35" s="603" t="s">
        <v>332</v>
      </c>
      <c r="M35" s="397" t="s">
        <v>319</v>
      </c>
    </row>
    <row r="36" spans="1:13" s="7" customFormat="1" ht="18" customHeight="1" thickTop="1" thickBot="1" x14ac:dyDescent="0.25">
      <c r="A36" s="193"/>
      <c r="B36" s="194"/>
      <c r="C36" s="414" t="s">
        <v>130</v>
      </c>
      <c r="D36" s="415"/>
      <c r="E36" s="416"/>
      <c r="F36" s="416"/>
      <c r="G36" s="417"/>
      <c r="H36" s="417"/>
      <c r="I36" s="417"/>
      <c r="J36" s="417"/>
      <c r="K36" s="418"/>
      <c r="L36" s="606"/>
      <c r="M36" s="418"/>
    </row>
    <row r="37" spans="1:13" ht="16.5" customHeight="1" x14ac:dyDescent="0.2">
      <c r="A37" s="195"/>
      <c r="B37" s="196"/>
      <c r="C37" s="197" t="s">
        <v>131</v>
      </c>
      <c r="D37" s="419"/>
      <c r="E37" s="420"/>
      <c r="F37" s="420"/>
      <c r="G37" s="419"/>
      <c r="H37" s="419"/>
      <c r="I37" s="421"/>
      <c r="J37" s="421"/>
      <c r="K37" s="422"/>
      <c r="L37" s="607"/>
      <c r="M37" s="422"/>
    </row>
    <row r="38" spans="1:13" ht="66" customHeight="1" x14ac:dyDescent="0.2">
      <c r="A38" s="38"/>
      <c r="B38" s="198"/>
      <c r="C38" s="107" t="s">
        <v>132</v>
      </c>
      <c r="D38" s="398"/>
      <c r="E38" s="423"/>
      <c r="F38" s="423"/>
      <c r="G38" s="398"/>
      <c r="H38" s="398"/>
      <c r="I38" s="424"/>
      <c r="J38" s="424"/>
      <c r="K38" s="425"/>
      <c r="L38" s="608"/>
      <c r="M38" s="425"/>
    </row>
    <row r="39" spans="1:13" ht="63.75" x14ac:dyDescent="0.2">
      <c r="A39" s="69">
        <v>2.1</v>
      </c>
      <c r="B39" s="164"/>
      <c r="C39" s="111" t="s">
        <v>133</v>
      </c>
      <c r="D39" s="398"/>
      <c r="E39" s="423"/>
      <c r="F39" s="423"/>
      <c r="G39" s="398"/>
      <c r="H39" s="398"/>
      <c r="I39" s="424"/>
      <c r="J39" s="424"/>
      <c r="K39" s="425"/>
      <c r="L39" s="608"/>
      <c r="M39" s="425"/>
    </row>
    <row r="40" spans="1:13" ht="15" customHeight="1" x14ac:dyDescent="0.2">
      <c r="A40" s="69"/>
      <c r="B40" s="187" t="s">
        <v>17</v>
      </c>
      <c r="C40" s="199" t="s">
        <v>134</v>
      </c>
      <c r="D40" s="394" t="s">
        <v>135</v>
      </c>
      <c r="E40" s="395">
        <v>20</v>
      </c>
      <c r="F40" s="242"/>
      <c r="G40" s="242">
        <v>1450</v>
      </c>
      <c r="H40" s="242">
        <f t="shared" ref="H40:H43" si="6">G40*E40</f>
        <v>29000</v>
      </c>
      <c r="I40" s="242">
        <v>300</v>
      </c>
      <c r="J40" s="564">
        <f t="shared" ref="J40:J43" si="7">I40*E40</f>
        <v>6000</v>
      </c>
      <c r="K40" s="565">
        <f t="shared" ref="K40:K43" si="8">J40+H40</f>
        <v>35000</v>
      </c>
      <c r="L40" s="662" t="s">
        <v>341</v>
      </c>
      <c r="M40" s="676" t="s">
        <v>318</v>
      </c>
    </row>
    <row r="41" spans="1:13" ht="15" customHeight="1" x14ac:dyDescent="0.2">
      <c r="A41" s="69"/>
      <c r="B41" s="187" t="s">
        <v>18</v>
      </c>
      <c r="C41" s="190" t="s">
        <v>136</v>
      </c>
      <c r="D41" s="404" t="s">
        <v>135</v>
      </c>
      <c r="E41" s="405">
        <v>10</v>
      </c>
      <c r="F41" s="242"/>
      <c r="G41" s="242">
        <v>1600</v>
      </c>
      <c r="H41" s="242">
        <f t="shared" si="6"/>
        <v>16000</v>
      </c>
      <c r="I41" s="242">
        <v>400</v>
      </c>
      <c r="J41" s="497">
        <f t="shared" si="7"/>
        <v>4000</v>
      </c>
      <c r="K41" s="565">
        <f t="shared" si="8"/>
        <v>20000</v>
      </c>
      <c r="L41" s="662"/>
      <c r="M41" s="676"/>
    </row>
    <row r="42" spans="1:13" ht="15" customHeight="1" x14ac:dyDescent="0.2">
      <c r="A42" s="69"/>
      <c r="B42" s="187" t="s">
        <v>97</v>
      </c>
      <c r="C42" s="199" t="s">
        <v>137</v>
      </c>
      <c r="D42" s="394" t="s">
        <v>135</v>
      </c>
      <c r="E42" s="395">
        <v>8</v>
      </c>
      <c r="F42" s="242"/>
      <c r="G42" s="242">
        <v>1780</v>
      </c>
      <c r="H42" s="242">
        <f t="shared" si="6"/>
        <v>14240</v>
      </c>
      <c r="I42" s="242">
        <v>500</v>
      </c>
      <c r="J42" s="553">
        <f t="shared" si="7"/>
        <v>4000</v>
      </c>
      <c r="K42" s="565">
        <f t="shared" si="8"/>
        <v>18240</v>
      </c>
      <c r="L42" s="662"/>
      <c r="M42" s="676"/>
    </row>
    <row r="43" spans="1:13" ht="15" customHeight="1" x14ac:dyDescent="0.2">
      <c r="A43" s="69"/>
      <c r="B43" s="187" t="s">
        <v>127</v>
      </c>
      <c r="C43" s="190" t="s">
        <v>138</v>
      </c>
      <c r="D43" s="404" t="s">
        <v>135</v>
      </c>
      <c r="E43" s="405">
        <v>4</v>
      </c>
      <c r="F43" s="242"/>
      <c r="G43" s="242">
        <v>1950</v>
      </c>
      <c r="H43" s="242">
        <f t="shared" si="6"/>
        <v>7800</v>
      </c>
      <c r="I43" s="242">
        <v>600</v>
      </c>
      <c r="J43" s="497">
        <f t="shared" si="7"/>
        <v>2400</v>
      </c>
      <c r="K43" s="565">
        <f t="shared" si="8"/>
        <v>10200</v>
      </c>
      <c r="L43" s="662"/>
      <c r="M43" s="676"/>
    </row>
    <row r="44" spans="1:13" ht="30" customHeight="1" x14ac:dyDescent="0.2">
      <c r="A44" s="69">
        <f>A39+0.1</f>
        <v>2.2000000000000002</v>
      </c>
      <c r="B44" s="164"/>
      <c r="C44" s="111" t="s">
        <v>139</v>
      </c>
      <c r="D44" s="70"/>
      <c r="E44" s="427"/>
      <c r="F44" s="427"/>
      <c r="G44" s="428"/>
      <c r="H44" s="428"/>
      <c r="I44" s="428"/>
      <c r="J44" s="554"/>
      <c r="K44" s="557"/>
      <c r="L44" s="662"/>
      <c r="M44" s="676"/>
    </row>
    <row r="45" spans="1:13" ht="15" customHeight="1" x14ac:dyDescent="0.2">
      <c r="A45" s="203"/>
      <c r="B45" s="204" t="s">
        <v>17</v>
      </c>
      <c r="C45" s="199" t="s">
        <v>140</v>
      </c>
      <c r="D45" s="394" t="s">
        <v>135</v>
      </c>
      <c r="E45" s="429">
        <v>50</v>
      </c>
      <c r="F45" s="242"/>
      <c r="G45" s="242">
        <v>2550</v>
      </c>
      <c r="H45" s="242">
        <f t="shared" ref="H45:H48" si="9">G45*E45</f>
        <v>127500</v>
      </c>
      <c r="I45" s="242">
        <v>400</v>
      </c>
      <c r="J45" s="497">
        <f t="shared" ref="J45:J48" si="10">I45*E45</f>
        <v>20000</v>
      </c>
      <c r="K45" s="565">
        <f t="shared" ref="K45:K48" si="11">J45+H45</f>
        <v>147500</v>
      </c>
      <c r="L45" s="662"/>
      <c r="M45" s="676"/>
    </row>
    <row r="46" spans="1:13" ht="15" customHeight="1" x14ac:dyDescent="0.2">
      <c r="A46" s="203"/>
      <c r="B46" s="205" t="s">
        <v>18</v>
      </c>
      <c r="C46" s="190" t="s">
        <v>136</v>
      </c>
      <c r="D46" s="394" t="s">
        <v>135</v>
      </c>
      <c r="E46" s="430">
        <v>30</v>
      </c>
      <c r="F46" s="242"/>
      <c r="G46" s="242">
        <v>3200</v>
      </c>
      <c r="H46" s="242">
        <f t="shared" si="9"/>
        <v>96000</v>
      </c>
      <c r="I46" s="242">
        <v>500</v>
      </c>
      <c r="J46" s="558">
        <f t="shared" si="10"/>
        <v>15000</v>
      </c>
      <c r="K46" s="565">
        <f t="shared" si="11"/>
        <v>111000</v>
      </c>
      <c r="L46" s="662"/>
      <c r="M46" s="676"/>
    </row>
    <row r="47" spans="1:13" ht="15" customHeight="1" x14ac:dyDescent="0.2">
      <c r="A47" s="203"/>
      <c r="B47" s="204" t="s">
        <v>97</v>
      </c>
      <c r="C47" s="190" t="s">
        <v>141</v>
      </c>
      <c r="D47" s="394" t="s">
        <v>135</v>
      </c>
      <c r="E47" s="429">
        <v>8</v>
      </c>
      <c r="F47" s="242"/>
      <c r="G47" s="242">
        <v>4000</v>
      </c>
      <c r="H47" s="242">
        <f t="shared" si="9"/>
        <v>32000</v>
      </c>
      <c r="I47" s="242">
        <v>600</v>
      </c>
      <c r="J47" s="497">
        <f t="shared" si="10"/>
        <v>4800</v>
      </c>
      <c r="K47" s="565">
        <f t="shared" si="11"/>
        <v>36800</v>
      </c>
      <c r="L47" s="662"/>
      <c r="M47" s="676"/>
    </row>
    <row r="48" spans="1:13" ht="15" customHeight="1" x14ac:dyDescent="0.2">
      <c r="A48" s="203"/>
      <c r="B48" s="205" t="s">
        <v>127</v>
      </c>
      <c r="C48" s="190" t="s">
        <v>142</v>
      </c>
      <c r="D48" s="404" t="s">
        <v>135</v>
      </c>
      <c r="E48" s="430">
        <v>2</v>
      </c>
      <c r="F48" s="242"/>
      <c r="G48" s="242">
        <v>5000</v>
      </c>
      <c r="H48" s="242">
        <f t="shared" si="9"/>
        <v>10000</v>
      </c>
      <c r="I48" s="242">
        <v>700</v>
      </c>
      <c r="J48" s="497">
        <f t="shared" si="10"/>
        <v>1400</v>
      </c>
      <c r="K48" s="565">
        <f t="shared" si="11"/>
        <v>11400</v>
      </c>
      <c r="L48" s="663"/>
      <c r="M48" s="677"/>
    </row>
    <row r="49" spans="1:13" ht="27" customHeight="1" x14ac:dyDescent="0.2">
      <c r="A49" s="69">
        <f>A44+0.1</f>
        <v>2.3000000000000003</v>
      </c>
      <c r="B49" s="206"/>
      <c r="C49" s="207" t="s">
        <v>143</v>
      </c>
      <c r="D49" s="5"/>
      <c r="E49" s="431"/>
      <c r="F49" s="431"/>
      <c r="G49" s="428"/>
      <c r="H49" s="428"/>
      <c r="I49" s="428"/>
      <c r="J49" s="554"/>
      <c r="K49" s="557"/>
      <c r="L49" s="610"/>
      <c r="M49" s="202"/>
    </row>
    <row r="50" spans="1:13" ht="15" customHeight="1" x14ac:dyDescent="0.2">
      <c r="A50" s="203"/>
      <c r="B50" s="204" t="s">
        <v>17</v>
      </c>
      <c r="C50" s="199" t="s">
        <v>144</v>
      </c>
      <c r="D50" s="394" t="s">
        <v>135</v>
      </c>
      <c r="E50" s="429">
        <v>50</v>
      </c>
      <c r="F50" s="242"/>
      <c r="G50" s="242">
        <v>550</v>
      </c>
      <c r="H50" s="242">
        <f>G50*E50</f>
        <v>27500</v>
      </c>
      <c r="I50" s="242">
        <v>50</v>
      </c>
      <c r="J50" s="497">
        <f>I50*E50</f>
        <v>2500</v>
      </c>
      <c r="K50" s="565">
        <f>J50+H50</f>
        <v>30000</v>
      </c>
      <c r="L50" s="678" t="s">
        <v>338</v>
      </c>
      <c r="M50" s="237"/>
    </row>
    <row r="51" spans="1:13" ht="15" customHeight="1" x14ac:dyDescent="0.2">
      <c r="A51" s="203"/>
      <c r="B51" s="204" t="s">
        <v>18</v>
      </c>
      <c r="C51" s="190" t="s">
        <v>145</v>
      </c>
      <c r="D51" s="394" t="s">
        <v>135</v>
      </c>
      <c r="E51" s="429">
        <v>30</v>
      </c>
      <c r="F51" s="242"/>
      <c r="G51" s="242">
        <v>680</v>
      </c>
      <c r="H51" s="242">
        <f t="shared" ref="H51:H53" si="12">G51*E51</f>
        <v>20400</v>
      </c>
      <c r="I51" s="242">
        <v>60</v>
      </c>
      <c r="J51" s="564">
        <f t="shared" ref="J51:J53" si="13">I51*E51</f>
        <v>1800</v>
      </c>
      <c r="K51" s="565">
        <f t="shared" ref="K51:K53" si="14">J51+H51</f>
        <v>22200</v>
      </c>
      <c r="L51" s="678"/>
      <c r="M51" s="237"/>
    </row>
    <row r="52" spans="1:13" ht="15" customHeight="1" x14ac:dyDescent="0.2">
      <c r="A52" s="203"/>
      <c r="B52" s="204" t="s">
        <v>97</v>
      </c>
      <c r="C52" s="190" t="s">
        <v>141</v>
      </c>
      <c r="D52" s="394" t="s">
        <v>135</v>
      </c>
      <c r="E52" s="429">
        <v>8</v>
      </c>
      <c r="F52" s="242"/>
      <c r="G52" s="242">
        <v>775</v>
      </c>
      <c r="H52" s="242">
        <f t="shared" si="12"/>
        <v>6200</v>
      </c>
      <c r="I52" s="242">
        <v>70</v>
      </c>
      <c r="J52" s="497">
        <f t="shared" si="13"/>
        <v>560</v>
      </c>
      <c r="K52" s="565">
        <f t="shared" si="14"/>
        <v>6760</v>
      </c>
      <c r="L52" s="678"/>
      <c r="M52" s="237"/>
    </row>
    <row r="53" spans="1:13" ht="15" customHeight="1" x14ac:dyDescent="0.2">
      <c r="A53" s="203"/>
      <c r="B53" s="204" t="s">
        <v>127</v>
      </c>
      <c r="C53" s="190" t="s">
        <v>142</v>
      </c>
      <c r="D53" s="394" t="s">
        <v>135</v>
      </c>
      <c r="E53" s="429">
        <v>2</v>
      </c>
      <c r="F53" s="242"/>
      <c r="G53" s="242">
        <v>1700</v>
      </c>
      <c r="H53" s="242">
        <f t="shared" si="12"/>
        <v>3400</v>
      </c>
      <c r="I53" s="242">
        <v>80</v>
      </c>
      <c r="J53" s="553">
        <f t="shared" si="13"/>
        <v>160</v>
      </c>
      <c r="K53" s="565">
        <f t="shared" si="14"/>
        <v>3560</v>
      </c>
      <c r="L53" s="679"/>
      <c r="M53" s="237"/>
    </row>
    <row r="54" spans="1:13" ht="15" customHeight="1" x14ac:dyDescent="0.2">
      <c r="A54" s="69">
        <f>A49+0.1</f>
        <v>2.4000000000000004</v>
      </c>
      <c r="B54" s="164"/>
      <c r="C54" s="208" t="s">
        <v>146</v>
      </c>
      <c r="D54" s="403"/>
      <c r="E54" s="432"/>
      <c r="F54" s="432"/>
      <c r="G54" s="403"/>
      <c r="H54" s="403"/>
      <c r="I54" s="433"/>
      <c r="J54" s="497"/>
      <c r="K54" s="566"/>
      <c r="L54" s="612"/>
      <c r="M54" s="211"/>
    </row>
    <row r="55" spans="1:13" ht="15" customHeight="1" thickBot="1" x14ac:dyDescent="0.25">
      <c r="A55" s="200"/>
      <c r="B55" s="435" t="s">
        <v>17</v>
      </c>
      <c r="C55" s="436" t="s">
        <v>147</v>
      </c>
      <c r="D55" s="437" t="str">
        <f>IF(C55="","",IF(E55="","",IF(E55&gt;1,"Nos.","No.")))</f>
        <v>Nos.</v>
      </c>
      <c r="E55" s="438">
        <v>4</v>
      </c>
      <c r="F55" s="438"/>
      <c r="G55" s="493">
        <v>14500</v>
      </c>
      <c r="H55" s="493">
        <f>G55*E55</f>
        <v>58000</v>
      </c>
      <c r="I55" s="493">
        <v>2000</v>
      </c>
      <c r="J55" s="493">
        <f>I55*E55</f>
        <v>8000</v>
      </c>
      <c r="K55" s="493">
        <f>J55+H55</f>
        <v>66000</v>
      </c>
      <c r="L55" s="613"/>
      <c r="M55" s="408"/>
    </row>
    <row r="56" spans="1:13" ht="15" customHeight="1" x14ac:dyDescent="0.2">
      <c r="A56" s="69">
        <f>A54+0.1</f>
        <v>2.5000000000000004</v>
      </c>
      <c r="B56" s="164"/>
      <c r="C56" s="344" t="s">
        <v>148</v>
      </c>
      <c r="D56" s="400"/>
      <c r="E56" s="439"/>
      <c r="F56" s="439"/>
      <c r="G56" s="400"/>
      <c r="H56" s="400"/>
      <c r="I56" s="434"/>
      <c r="J56" s="497"/>
      <c r="K56" s="566"/>
      <c r="L56" s="612"/>
      <c r="M56" s="211"/>
    </row>
    <row r="57" spans="1:13" ht="15" customHeight="1" x14ac:dyDescent="0.2">
      <c r="A57" s="69"/>
      <c r="B57" s="189" t="s">
        <v>17</v>
      </c>
      <c r="C57" s="209" t="s">
        <v>149</v>
      </c>
      <c r="D57" s="396" t="str">
        <f>IF(C57="","",IF(E57="","",IF(E57&gt;1,"Nos.","No.")))</f>
        <v>Nos.</v>
      </c>
      <c r="E57" s="440">
        <v>3</v>
      </c>
      <c r="F57" s="242"/>
      <c r="G57" s="242">
        <v>7500</v>
      </c>
      <c r="H57" s="242">
        <f>G57*E57</f>
        <v>22500</v>
      </c>
      <c r="I57" s="242">
        <v>1000</v>
      </c>
      <c r="J57" s="558">
        <f>I57*E57</f>
        <v>3000</v>
      </c>
      <c r="K57" s="565">
        <f>J57+H57</f>
        <v>25500</v>
      </c>
      <c r="L57" s="603" t="s">
        <v>342</v>
      </c>
      <c r="M57" s="603" t="s">
        <v>320</v>
      </c>
    </row>
    <row r="58" spans="1:13" ht="39" customHeight="1" x14ac:dyDescent="0.2">
      <c r="A58" s="69">
        <f>A56+0.1</f>
        <v>2.6000000000000005</v>
      </c>
      <c r="B58" s="210"/>
      <c r="C58" s="111" t="s">
        <v>150</v>
      </c>
      <c r="D58" s="70"/>
      <c r="E58" s="165"/>
      <c r="F58" s="165"/>
      <c r="G58" s="257"/>
      <c r="H58" s="257"/>
      <c r="I58" s="257"/>
      <c r="J58" s="559"/>
      <c r="K58" s="566"/>
      <c r="L58" s="612"/>
      <c r="M58" s="211"/>
    </row>
    <row r="59" spans="1:13" ht="13.5" thickBot="1" x14ac:dyDescent="0.25">
      <c r="A59" s="169"/>
      <c r="B59" s="170" t="s">
        <v>17</v>
      </c>
      <c r="C59" s="107" t="s">
        <v>299</v>
      </c>
      <c r="D59" s="94" t="s">
        <v>4</v>
      </c>
      <c r="E59" s="441">
        <v>2</v>
      </c>
      <c r="F59" s="242"/>
      <c r="G59" s="242">
        <v>85000</v>
      </c>
      <c r="H59" s="242">
        <f>G59*E59</f>
        <v>170000</v>
      </c>
      <c r="I59" s="242">
        <v>5000</v>
      </c>
      <c r="J59" s="498">
        <f>I59*E59</f>
        <v>10000</v>
      </c>
      <c r="K59" s="565">
        <f>J59+H59</f>
        <v>180000</v>
      </c>
      <c r="L59" s="603" t="s">
        <v>339</v>
      </c>
      <c r="M59" s="237"/>
    </row>
    <row r="60" spans="1:13" ht="18" customHeight="1" thickTop="1" thickBot="1" x14ac:dyDescent="0.25">
      <c r="A60" s="212"/>
      <c r="B60" s="213"/>
      <c r="C60" s="442" t="s">
        <v>130</v>
      </c>
      <c r="D60" s="443"/>
      <c r="E60" s="444"/>
      <c r="F60" s="444"/>
      <c r="G60" s="445"/>
      <c r="H60" s="445"/>
      <c r="I60" s="443"/>
      <c r="J60" s="560"/>
      <c r="K60" s="561"/>
      <c r="L60" s="446"/>
      <c r="M60" s="446"/>
    </row>
    <row r="61" spans="1:13" ht="28.5" customHeight="1" x14ac:dyDescent="0.2">
      <c r="A61" s="38"/>
      <c r="B61" s="198"/>
      <c r="C61" s="214" t="s">
        <v>151</v>
      </c>
      <c r="D61" s="398"/>
      <c r="E61" s="423"/>
      <c r="F61" s="423"/>
      <c r="G61" s="398"/>
      <c r="H61" s="398"/>
      <c r="I61" s="424"/>
      <c r="J61" s="567"/>
      <c r="K61" s="568"/>
      <c r="L61" s="608"/>
      <c r="M61" s="425"/>
    </row>
    <row r="62" spans="1:13" ht="66.75" customHeight="1" x14ac:dyDescent="0.2">
      <c r="A62" s="38"/>
      <c r="B62" s="198"/>
      <c r="C62" s="215" t="s">
        <v>152</v>
      </c>
      <c r="D62" s="398"/>
      <c r="E62" s="423"/>
      <c r="F62" s="423"/>
      <c r="G62" s="398"/>
      <c r="H62" s="398"/>
      <c r="I62" s="424"/>
      <c r="J62" s="567"/>
      <c r="K62" s="568"/>
      <c r="L62" s="608"/>
      <c r="M62" s="425"/>
    </row>
    <row r="63" spans="1:13" ht="63.75" x14ac:dyDescent="0.2">
      <c r="A63" s="69">
        <v>3.1</v>
      </c>
      <c r="B63" s="164"/>
      <c r="C63" s="171" t="s">
        <v>153</v>
      </c>
      <c r="D63" s="398"/>
      <c r="E63" s="423"/>
      <c r="F63" s="423"/>
      <c r="G63" s="398"/>
      <c r="H63" s="398"/>
      <c r="I63" s="424"/>
      <c r="J63" s="567"/>
      <c r="K63" s="568"/>
      <c r="L63" s="608"/>
      <c r="M63" s="425"/>
    </row>
    <row r="64" spans="1:13" ht="15" customHeight="1" x14ac:dyDescent="0.2">
      <c r="A64" s="69"/>
      <c r="B64" s="187" t="s">
        <v>17</v>
      </c>
      <c r="C64" s="209" t="s">
        <v>154</v>
      </c>
      <c r="D64" s="394" t="s">
        <v>135</v>
      </c>
      <c r="E64" s="395">
        <v>10</v>
      </c>
      <c r="F64" s="242"/>
      <c r="G64" s="242">
        <v>1500</v>
      </c>
      <c r="H64" s="242">
        <f t="shared" ref="H64:H66" si="15">G64*E64</f>
        <v>15000</v>
      </c>
      <c r="I64" s="242">
        <v>500</v>
      </c>
      <c r="J64" s="564">
        <f t="shared" ref="J64:J66" si="16">I64*E64</f>
        <v>5000</v>
      </c>
      <c r="K64" s="565">
        <f t="shared" ref="K64:K66" si="17">J64+H64</f>
        <v>20000</v>
      </c>
      <c r="L64" s="676" t="s">
        <v>329</v>
      </c>
      <c r="M64" s="680"/>
    </row>
    <row r="65" spans="1:13" ht="15" customHeight="1" x14ac:dyDescent="0.2">
      <c r="A65" s="69"/>
      <c r="B65" s="187" t="s">
        <v>18</v>
      </c>
      <c r="C65" s="216" t="s">
        <v>155</v>
      </c>
      <c r="D65" s="394" t="s">
        <v>135</v>
      </c>
      <c r="E65" s="405">
        <v>10</v>
      </c>
      <c r="F65" s="242"/>
      <c r="G65" s="242">
        <v>4250</v>
      </c>
      <c r="H65" s="242">
        <f t="shared" si="15"/>
        <v>42500</v>
      </c>
      <c r="I65" s="242">
        <v>1000</v>
      </c>
      <c r="J65" s="497">
        <f t="shared" si="16"/>
        <v>10000</v>
      </c>
      <c r="K65" s="565">
        <f t="shared" si="17"/>
        <v>52500</v>
      </c>
      <c r="L65" s="676"/>
      <c r="M65" s="680"/>
    </row>
    <row r="66" spans="1:13" ht="15" customHeight="1" x14ac:dyDescent="0.2">
      <c r="A66" s="69"/>
      <c r="B66" s="187" t="s">
        <v>97</v>
      </c>
      <c r="C66" s="216" t="s">
        <v>156</v>
      </c>
      <c r="D66" s="404" t="s">
        <v>135</v>
      </c>
      <c r="E66" s="405">
        <v>10</v>
      </c>
      <c r="F66" s="242"/>
      <c r="G66" s="242">
        <v>5900</v>
      </c>
      <c r="H66" s="242">
        <f t="shared" si="15"/>
        <v>59000</v>
      </c>
      <c r="I66" s="242">
        <v>1000</v>
      </c>
      <c r="J66" s="553">
        <f t="shared" si="16"/>
        <v>10000</v>
      </c>
      <c r="K66" s="565">
        <f t="shared" si="17"/>
        <v>69000</v>
      </c>
      <c r="L66" s="677"/>
      <c r="M66" s="681"/>
    </row>
    <row r="67" spans="1:13" ht="28.5" customHeight="1" x14ac:dyDescent="0.2">
      <c r="A67" s="69">
        <f>A63+0.1</f>
        <v>3.2</v>
      </c>
      <c r="B67" s="164"/>
      <c r="C67" s="217" t="s">
        <v>157</v>
      </c>
      <c r="D67" s="398"/>
      <c r="E67" s="399"/>
      <c r="F67" s="399"/>
      <c r="G67" s="398"/>
      <c r="H67" s="398"/>
      <c r="I67" s="424"/>
      <c r="J67" s="497"/>
      <c r="K67" s="568"/>
      <c r="L67" s="608"/>
      <c r="M67" s="425"/>
    </row>
    <row r="68" spans="1:13" s="7" customFormat="1" ht="15" customHeight="1" x14ac:dyDescent="0.2">
      <c r="A68" s="41"/>
      <c r="B68" s="189" t="s">
        <v>17</v>
      </c>
      <c r="C68" s="218" t="s">
        <v>158</v>
      </c>
      <c r="D68" s="394" t="str">
        <f>IF(C68="","",IF(E68="","",IF(E68&gt;1,"Nos.","No.")))</f>
        <v>Nos.</v>
      </c>
      <c r="E68" s="395">
        <v>20</v>
      </c>
      <c r="F68" s="242"/>
      <c r="G68" s="242">
        <v>4500</v>
      </c>
      <c r="H68" s="242">
        <f>G68*E68</f>
        <v>90000</v>
      </c>
      <c r="I68" s="242">
        <v>500</v>
      </c>
      <c r="J68" s="554">
        <f>I68*E68</f>
        <v>10000</v>
      </c>
      <c r="K68" s="565">
        <f>J68+H68</f>
        <v>100000</v>
      </c>
      <c r="L68" s="605" t="s">
        <v>343</v>
      </c>
      <c r="M68" s="412"/>
    </row>
    <row r="69" spans="1:13" s="285" customFormat="1" ht="28.5" customHeight="1" x14ac:dyDescent="0.2">
      <c r="A69" s="447">
        <f>A67+0.1</f>
        <v>3.3000000000000003</v>
      </c>
      <c r="B69" s="448"/>
      <c r="C69" s="449" t="s">
        <v>159</v>
      </c>
      <c r="D69" s="450"/>
      <c r="E69" s="451"/>
      <c r="F69" s="451"/>
      <c r="G69" s="450"/>
      <c r="H69" s="450"/>
      <c r="I69" s="452"/>
      <c r="J69" s="497"/>
      <c r="K69" s="569"/>
      <c r="L69" s="614"/>
      <c r="M69" s="453"/>
    </row>
    <row r="70" spans="1:13" s="459" customFormat="1" ht="15" customHeight="1" x14ac:dyDescent="0.2">
      <c r="A70" s="454"/>
      <c r="B70" s="455" t="s">
        <v>17</v>
      </c>
      <c r="C70" s="218" t="s">
        <v>160</v>
      </c>
      <c r="D70" s="456" t="str">
        <f>IF(C70="","",IF(E70="","",IF(E70&gt;1,"Nos.","No.")))</f>
        <v>Nos.</v>
      </c>
      <c r="E70" s="457">
        <v>18</v>
      </c>
      <c r="F70" s="242"/>
      <c r="G70" s="242">
        <v>4000</v>
      </c>
      <c r="H70" s="242">
        <f>G70*E70</f>
        <v>72000</v>
      </c>
      <c r="I70" s="242">
        <v>500</v>
      </c>
      <c r="J70" s="558">
        <f>I70*E70</f>
        <v>9000</v>
      </c>
      <c r="K70" s="565">
        <f>J70+H70</f>
        <v>81000</v>
      </c>
      <c r="L70" s="605" t="s">
        <v>343</v>
      </c>
      <c r="M70" s="458"/>
    </row>
    <row r="71" spans="1:13" ht="15" customHeight="1" x14ac:dyDescent="0.2">
      <c r="A71" s="69">
        <f>A69+0.1</f>
        <v>3.4000000000000004</v>
      </c>
      <c r="B71" s="170"/>
      <c r="C71" s="219" t="s">
        <v>161</v>
      </c>
      <c r="D71" s="398"/>
      <c r="E71" s="399"/>
      <c r="F71" s="399"/>
      <c r="G71" s="398"/>
      <c r="H71" s="398"/>
      <c r="I71" s="424"/>
      <c r="J71" s="497"/>
      <c r="K71" s="568"/>
      <c r="L71" s="608"/>
      <c r="M71" s="425"/>
    </row>
    <row r="72" spans="1:13" ht="15" customHeight="1" x14ac:dyDescent="0.2">
      <c r="A72" s="69"/>
      <c r="B72" s="187" t="s">
        <v>17</v>
      </c>
      <c r="C72" s="209" t="s">
        <v>162</v>
      </c>
      <c r="D72" s="394" t="s">
        <v>4</v>
      </c>
      <c r="E72" s="395">
        <v>10</v>
      </c>
      <c r="F72" s="242"/>
      <c r="G72" s="242">
        <v>4500</v>
      </c>
      <c r="H72" s="242">
        <f>G72*E72</f>
        <v>45000</v>
      </c>
      <c r="I72" s="242">
        <v>1000</v>
      </c>
      <c r="J72" s="497">
        <f>I72*E72</f>
        <v>10000</v>
      </c>
      <c r="K72" s="565">
        <f>J72+H72</f>
        <v>55000</v>
      </c>
      <c r="L72" s="605"/>
      <c r="M72" s="412"/>
    </row>
    <row r="73" spans="1:13" ht="15" customHeight="1" thickBot="1" x14ac:dyDescent="0.25">
      <c r="A73" s="200"/>
      <c r="B73" s="201" t="s">
        <v>18</v>
      </c>
      <c r="C73" s="436" t="s">
        <v>163</v>
      </c>
      <c r="D73" s="460" t="s">
        <v>4</v>
      </c>
      <c r="E73" s="461">
        <v>4</v>
      </c>
      <c r="F73" s="461"/>
      <c r="G73" s="493">
        <v>5000</v>
      </c>
      <c r="H73" s="493">
        <f>G73*E73</f>
        <v>20000</v>
      </c>
      <c r="I73" s="493">
        <v>1000</v>
      </c>
      <c r="J73" s="493">
        <f>I73*E73</f>
        <v>4000</v>
      </c>
      <c r="K73" s="493">
        <f>J73+H73</f>
        <v>24000</v>
      </c>
      <c r="L73" s="615" t="s">
        <v>344</v>
      </c>
      <c r="M73" s="462"/>
    </row>
    <row r="74" spans="1:13" ht="27.75" customHeight="1" x14ac:dyDescent="0.2">
      <c r="A74" s="69">
        <f>A71+0.1</f>
        <v>3.5000000000000004</v>
      </c>
      <c r="B74" s="170"/>
      <c r="C74" s="111" t="s">
        <v>164</v>
      </c>
      <c r="D74" s="398"/>
      <c r="E74" s="399"/>
      <c r="F74" s="399"/>
      <c r="G74" s="398"/>
      <c r="H74" s="398"/>
      <c r="I74" s="424"/>
      <c r="J74" s="567"/>
      <c r="K74" s="568"/>
      <c r="L74" s="608"/>
      <c r="M74" s="425"/>
    </row>
    <row r="75" spans="1:13" ht="15" customHeight="1" x14ac:dyDescent="0.2">
      <c r="A75" s="69"/>
      <c r="B75" s="187" t="s">
        <v>17</v>
      </c>
      <c r="C75" s="209" t="s">
        <v>165</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5"/>
      <c r="M75" s="412"/>
    </row>
    <row r="76" spans="1:13" ht="15" customHeight="1" x14ac:dyDescent="0.2">
      <c r="A76" s="69"/>
      <c r="B76" s="187" t="s">
        <v>166</v>
      </c>
      <c r="C76" s="209" t="s">
        <v>167</v>
      </c>
      <c r="D76" s="394" t="str">
        <f>IF(C76="","",IF(E76="","",IF(E76&gt;1,"Nos.","No.")))</f>
        <v>Nos.</v>
      </c>
      <c r="E76" s="395">
        <v>2</v>
      </c>
      <c r="F76" s="242"/>
      <c r="G76" s="242">
        <v>1500</v>
      </c>
      <c r="H76" s="242">
        <f t="shared" si="18"/>
        <v>3000</v>
      </c>
      <c r="I76" s="242">
        <v>500</v>
      </c>
      <c r="J76" s="497">
        <f t="shared" si="19"/>
        <v>1000</v>
      </c>
      <c r="K76" s="565">
        <f t="shared" si="20"/>
        <v>4000</v>
      </c>
      <c r="L76" s="605"/>
      <c r="M76" s="412"/>
    </row>
    <row r="77" spans="1:13" ht="15" customHeight="1" thickBot="1" x14ac:dyDescent="0.25">
      <c r="A77" s="220"/>
      <c r="B77" s="191" t="s">
        <v>18</v>
      </c>
      <c r="C77" s="216" t="s">
        <v>168</v>
      </c>
      <c r="D77" s="404" t="str">
        <f>IF(C77="","",IF(E77="","",IF(E77&gt;1,"Nos.","No.")))</f>
        <v>Nos.</v>
      </c>
      <c r="E77" s="405">
        <v>2</v>
      </c>
      <c r="F77" s="242"/>
      <c r="G77" s="242">
        <v>2000</v>
      </c>
      <c r="H77" s="242">
        <f t="shared" si="18"/>
        <v>4000</v>
      </c>
      <c r="I77" s="242">
        <v>500</v>
      </c>
      <c r="J77" s="553">
        <f t="shared" si="19"/>
        <v>1000</v>
      </c>
      <c r="K77" s="565">
        <f t="shared" si="20"/>
        <v>5000</v>
      </c>
      <c r="L77" s="609"/>
      <c r="M77" s="426"/>
    </row>
    <row r="78" spans="1:13" ht="18" customHeight="1" thickTop="1" thickBot="1" x14ac:dyDescent="0.25">
      <c r="A78" s="200"/>
      <c r="B78" s="221"/>
      <c r="C78" s="463" t="s">
        <v>130</v>
      </c>
      <c r="D78" s="464"/>
      <c r="E78" s="464"/>
      <c r="F78" s="464"/>
      <c r="G78" s="465"/>
      <c r="H78" s="465"/>
      <c r="I78" s="466"/>
      <c r="J78" s="562"/>
      <c r="K78" s="563"/>
      <c r="L78" s="467"/>
      <c r="M78" s="467"/>
    </row>
    <row r="79" spans="1:13" ht="17.25" customHeight="1" x14ac:dyDescent="0.2">
      <c r="A79" s="69"/>
      <c r="B79" s="164"/>
      <c r="C79" s="222" t="s">
        <v>169</v>
      </c>
      <c r="D79" s="419"/>
      <c r="E79" s="420"/>
      <c r="F79" s="420"/>
      <c r="G79" s="419"/>
      <c r="H79" s="419"/>
      <c r="I79" s="421"/>
      <c r="J79" s="570"/>
      <c r="K79" s="571"/>
      <c r="L79" s="607"/>
      <c r="M79" s="422"/>
    </row>
    <row r="80" spans="1:13" ht="38.25" x14ac:dyDescent="0.2">
      <c r="A80" s="69"/>
      <c r="B80" s="164"/>
      <c r="C80" s="223" t="s">
        <v>170</v>
      </c>
      <c r="D80" s="398"/>
      <c r="E80" s="423"/>
      <c r="F80" s="423"/>
      <c r="G80" s="398"/>
      <c r="H80" s="398"/>
      <c r="I80" s="424"/>
      <c r="J80" s="567"/>
      <c r="K80" s="568"/>
      <c r="L80" s="608"/>
      <c r="M80" s="425"/>
    </row>
    <row r="81" spans="1:13" ht="42" customHeight="1" x14ac:dyDescent="0.2">
      <c r="A81" s="69">
        <f>4.1</f>
        <v>4.0999999999999996</v>
      </c>
      <c r="B81" s="164"/>
      <c r="C81" s="215" t="s">
        <v>171</v>
      </c>
      <c r="D81" s="394" t="s">
        <v>3</v>
      </c>
      <c r="E81" s="395">
        <v>1</v>
      </c>
      <c r="F81" s="242"/>
      <c r="G81" s="242">
        <v>25000</v>
      </c>
      <c r="H81" s="242">
        <f t="shared" ref="H81:H82" si="21">G81*E81</f>
        <v>25000</v>
      </c>
      <c r="I81" s="242">
        <v>5000</v>
      </c>
      <c r="J81" s="564">
        <f t="shared" ref="J81:J82" si="22">I81*E81</f>
        <v>5000</v>
      </c>
      <c r="K81" s="565">
        <f t="shared" ref="K81:K82" si="23">J81+H81</f>
        <v>30000</v>
      </c>
      <c r="L81" s="605"/>
      <c r="M81" s="412"/>
    </row>
    <row r="82" spans="1:13" ht="27" customHeight="1" thickBot="1" x14ac:dyDescent="0.25">
      <c r="A82" s="69">
        <f>A81+0.1</f>
        <v>4.1999999999999993</v>
      </c>
      <c r="B82" s="164"/>
      <c r="C82" s="215" t="s">
        <v>300</v>
      </c>
      <c r="D82" s="394" t="s">
        <v>3</v>
      </c>
      <c r="E82" s="395">
        <v>1</v>
      </c>
      <c r="F82" s="242"/>
      <c r="G82" s="242">
        <v>0</v>
      </c>
      <c r="H82" s="242">
        <f t="shared" si="21"/>
        <v>0</v>
      </c>
      <c r="I82" s="242">
        <v>40000</v>
      </c>
      <c r="J82" s="497">
        <f t="shared" si="22"/>
        <v>40000</v>
      </c>
      <c r="K82" s="565">
        <f t="shared" si="23"/>
        <v>40000</v>
      </c>
      <c r="L82" s="605"/>
      <c r="M82" s="412"/>
    </row>
    <row r="83" spans="1:13" ht="18" customHeight="1" thickTop="1" thickBot="1" x14ac:dyDescent="0.25">
      <c r="A83" s="668"/>
      <c r="B83" s="669"/>
      <c r="C83" s="442" t="s">
        <v>130</v>
      </c>
      <c r="D83" s="443"/>
      <c r="E83" s="464"/>
      <c r="F83" s="464"/>
      <c r="G83" s="465"/>
      <c r="H83" s="468"/>
      <c r="I83" s="468"/>
      <c r="J83" s="468"/>
      <c r="K83" s="469"/>
      <c r="L83" s="467"/>
      <c r="M83" s="469"/>
    </row>
    <row r="84" spans="1:13" ht="9" customHeight="1" thickBot="1" x14ac:dyDescent="0.25">
      <c r="G84" s="226"/>
      <c r="H84" s="226"/>
      <c r="I84" s="162"/>
      <c r="J84" s="162"/>
      <c r="K84" s="163"/>
      <c r="L84" s="601"/>
      <c r="M84" s="163"/>
    </row>
    <row r="85" spans="1:13" s="2" customFormat="1" ht="20.100000000000001" customHeight="1" thickTop="1" thickBot="1" x14ac:dyDescent="0.25">
      <c r="A85" s="470"/>
      <c r="B85" s="471"/>
      <c r="C85" s="227" t="s">
        <v>172</v>
      </c>
      <c r="D85" s="472"/>
      <c r="E85" s="473"/>
      <c r="F85" s="473"/>
      <c r="G85" s="474"/>
      <c r="H85" s="475">
        <f>SUM(H8:H84)</f>
        <v>5137040</v>
      </c>
      <c r="I85" s="474"/>
      <c r="J85" s="475">
        <f>SUM(J8:J84)</f>
        <v>432620</v>
      </c>
      <c r="K85" s="475">
        <f>SUM(K8:K84)</f>
        <v>5569660</v>
      </c>
      <c r="L85" s="616"/>
      <c r="M85" s="475"/>
    </row>
  </sheetData>
  <mergeCells count="18">
    <mergeCell ref="M40:M48"/>
    <mergeCell ref="L50:L53"/>
    <mergeCell ref="L64:L66"/>
    <mergeCell ref="M64:M66"/>
    <mergeCell ref="M7:M8"/>
    <mergeCell ref="A83:B83"/>
    <mergeCell ref="F7:F8"/>
    <mergeCell ref="G7:H7"/>
    <mergeCell ref="A9:B9"/>
    <mergeCell ref="A1:C1"/>
    <mergeCell ref="A2:C2"/>
    <mergeCell ref="A7:B8"/>
    <mergeCell ref="C7:C8"/>
    <mergeCell ref="I7:J7"/>
    <mergeCell ref="L7:L8"/>
    <mergeCell ref="L40:L48"/>
    <mergeCell ref="D7:D8"/>
    <mergeCell ref="E7:E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287</v>
      </c>
      <c r="B1" s="153"/>
      <c r="C1" s="290"/>
      <c r="D1" s="281"/>
      <c r="E1" s="281"/>
      <c r="F1" s="281"/>
    </row>
    <row r="2" spans="1:6" s="285" customFormat="1" ht="12.75" customHeight="1" x14ac:dyDescent="0.2">
      <c r="A2" s="288" t="s">
        <v>197</v>
      </c>
      <c r="B2" s="288"/>
      <c r="C2" s="283"/>
      <c r="D2" s="281"/>
      <c r="E2" s="281"/>
      <c r="F2" s="281"/>
    </row>
    <row r="3" spans="1:6" s="285" customFormat="1" ht="6.75" customHeight="1" x14ac:dyDescent="0.2">
      <c r="A3" s="283"/>
      <c r="B3" s="283"/>
      <c r="C3" s="283"/>
      <c r="D3" s="281"/>
      <c r="E3" s="281"/>
      <c r="F3" s="281"/>
    </row>
    <row r="4" spans="1:6" ht="15.75" x14ac:dyDescent="0.25">
      <c r="A4" s="21" t="s">
        <v>102</v>
      </c>
      <c r="B4" s="153"/>
      <c r="C4" s="2"/>
      <c r="D4" s="154"/>
      <c r="E4" s="154"/>
      <c r="F4" s="154" t="s">
        <v>98</v>
      </c>
    </row>
    <row r="5" spans="1:6" ht="16.5" customHeight="1" x14ac:dyDescent="0.25">
      <c r="A5" s="73" t="s">
        <v>74</v>
      </c>
      <c r="B5" s="147"/>
      <c r="C5" s="2"/>
      <c r="D5" s="149"/>
      <c r="E5" s="149"/>
      <c r="F5" s="150" t="s">
        <v>272</v>
      </c>
    </row>
    <row r="6" spans="1:6" ht="6" customHeight="1" thickBot="1" x14ac:dyDescent="0.25">
      <c r="A6" s="151"/>
      <c r="B6" s="151"/>
      <c r="C6" s="283"/>
      <c r="D6" s="389"/>
      <c r="E6" s="389"/>
      <c r="F6" s="389"/>
    </row>
    <row r="7" spans="1:6" ht="30" customHeight="1" thickBot="1" x14ac:dyDescent="0.25">
      <c r="A7" s="685" t="s">
        <v>301</v>
      </c>
      <c r="B7" s="686"/>
      <c r="C7" s="476" t="s">
        <v>105</v>
      </c>
      <c r="D7" s="477" t="s">
        <v>107</v>
      </c>
      <c r="E7" s="477" t="s">
        <v>108</v>
      </c>
      <c r="F7" s="478" t="s">
        <v>302</v>
      </c>
    </row>
    <row r="8" spans="1:6" ht="6" customHeight="1" thickTop="1" x14ac:dyDescent="0.2">
      <c r="A8" s="387"/>
      <c r="B8" s="388"/>
      <c r="C8" s="479"/>
      <c r="D8" s="480"/>
      <c r="E8" s="480"/>
      <c r="F8" s="481"/>
    </row>
    <row r="9" spans="1:6" ht="24.95" customHeight="1" x14ac:dyDescent="0.2">
      <c r="A9" s="670"/>
      <c r="B9" s="671"/>
      <c r="C9" s="482" t="s">
        <v>303</v>
      </c>
      <c r="D9" s="480"/>
      <c r="E9" s="480"/>
      <c r="F9" s="481"/>
    </row>
    <row r="10" spans="1:6" s="241" customFormat="1" ht="24" customHeight="1" x14ac:dyDescent="0.2">
      <c r="A10" s="682">
        <v>1</v>
      </c>
      <c r="B10" s="683"/>
      <c r="C10" s="483" t="s">
        <v>304</v>
      </c>
      <c r="D10" s="484"/>
      <c r="E10" s="484"/>
      <c r="F10" s="485"/>
    </row>
    <row r="11" spans="1:6" s="241" customFormat="1" ht="24" customHeight="1" x14ac:dyDescent="0.2">
      <c r="A11" s="682">
        <f t="shared" ref="A11:A17" si="0">A10+1</f>
        <v>2</v>
      </c>
      <c r="B11" s="683"/>
      <c r="C11" s="486" t="s">
        <v>305</v>
      </c>
      <c r="D11" s="484"/>
      <c r="E11" s="484"/>
      <c r="F11" s="485"/>
    </row>
    <row r="12" spans="1:6" s="241" customFormat="1" ht="24" customHeight="1" x14ac:dyDescent="0.2">
      <c r="A12" s="682">
        <f t="shared" si="0"/>
        <v>3</v>
      </c>
      <c r="B12" s="683"/>
      <c r="C12" s="486" t="s">
        <v>180</v>
      </c>
      <c r="D12" s="484"/>
      <c r="E12" s="484"/>
      <c r="F12" s="485"/>
    </row>
    <row r="13" spans="1:6" s="241" customFormat="1" ht="30" customHeight="1" x14ac:dyDescent="0.2">
      <c r="A13" s="682">
        <f t="shared" si="0"/>
        <v>4</v>
      </c>
      <c r="B13" s="683"/>
      <c r="C13" s="483" t="s">
        <v>306</v>
      </c>
      <c r="D13" s="484"/>
      <c r="E13" s="484"/>
      <c r="F13" s="487"/>
    </row>
    <row r="14" spans="1:6" s="241" customFormat="1" ht="30" customHeight="1" x14ac:dyDescent="0.2">
      <c r="A14" s="682">
        <f>A13+1</f>
        <v>5</v>
      </c>
      <c r="B14" s="683"/>
      <c r="C14" s="483" t="s">
        <v>307</v>
      </c>
      <c r="D14" s="484"/>
      <c r="E14" s="484"/>
      <c r="F14" s="485"/>
    </row>
    <row r="15" spans="1:6" s="241" customFormat="1" ht="24" customHeight="1" x14ac:dyDescent="0.2">
      <c r="A15" s="682">
        <f t="shared" si="0"/>
        <v>6</v>
      </c>
      <c r="B15" s="683"/>
      <c r="C15" s="486" t="s">
        <v>308</v>
      </c>
      <c r="D15" s="484"/>
      <c r="E15" s="484"/>
      <c r="F15" s="485"/>
    </row>
    <row r="16" spans="1:6" s="241" customFormat="1" ht="24" customHeight="1" x14ac:dyDescent="0.2">
      <c r="A16" s="682">
        <f t="shared" si="0"/>
        <v>7</v>
      </c>
      <c r="B16" s="683"/>
      <c r="C16" s="486" t="s">
        <v>309</v>
      </c>
      <c r="D16" s="484"/>
      <c r="E16" s="484"/>
      <c r="F16" s="485"/>
    </row>
    <row r="17" spans="1:25" s="241" customFormat="1" ht="24" customHeight="1" thickBot="1" x14ac:dyDescent="0.25">
      <c r="A17" s="682">
        <f t="shared" si="0"/>
        <v>8</v>
      </c>
      <c r="B17" s="683"/>
      <c r="C17" s="488" t="s">
        <v>310</v>
      </c>
      <c r="D17" s="484"/>
      <c r="E17" s="489"/>
      <c r="F17" s="485"/>
    </row>
    <row r="18" spans="1:25" ht="26.25" customHeight="1" thickTop="1" thickBot="1" x14ac:dyDescent="0.25">
      <c r="A18" s="224"/>
      <c r="B18" s="225"/>
      <c r="C18" s="84" t="s">
        <v>173</v>
      </c>
      <c r="D18" s="233"/>
      <c r="E18" s="233"/>
      <c r="F18" s="232"/>
    </row>
    <row r="19" spans="1:25" ht="8.1" customHeight="1" x14ac:dyDescent="0.2">
      <c r="A19" s="3"/>
      <c r="B19" s="3"/>
      <c r="C19" s="2"/>
      <c r="D19" s="3"/>
      <c r="E19" s="3"/>
      <c r="F19" s="3"/>
    </row>
    <row r="20" spans="1:25" x14ac:dyDescent="0.2">
      <c r="A20" s="684" t="s">
        <v>244</v>
      </c>
      <c r="B20" s="684"/>
      <c r="C20" s="4"/>
      <c r="D20" s="229"/>
      <c r="E20" s="229"/>
      <c r="F20" s="229"/>
      <c r="G20" s="229"/>
      <c r="H20" s="229"/>
      <c r="I20" s="229"/>
      <c r="J20" s="229"/>
    </row>
    <row r="21" spans="1:25" ht="28.5" customHeight="1" x14ac:dyDescent="0.2">
      <c r="A21" s="490" t="s">
        <v>245</v>
      </c>
      <c r="B21" s="637" t="s">
        <v>311</v>
      </c>
      <c r="C21" s="637"/>
      <c r="D21" s="637"/>
      <c r="E21" s="637"/>
      <c r="F21" s="637"/>
      <c r="G21" s="637"/>
      <c r="H21" s="637"/>
      <c r="I21" s="637"/>
      <c r="J21" s="637"/>
      <c r="K21" s="357"/>
      <c r="L21" s="357"/>
      <c r="M21" s="357"/>
      <c r="N21" s="357"/>
      <c r="O21" s="357"/>
      <c r="P21" s="357"/>
      <c r="Q21" s="357"/>
      <c r="R21" s="357"/>
      <c r="S21" s="357"/>
      <c r="T21" s="357"/>
      <c r="U21" s="357"/>
      <c r="V21" s="357"/>
      <c r="W21" s="357"/>
      <c r="X21" s="357"/>
      <c r="Y21" s="357"/>
    </row>
    <row r="22" spans="1:25" ht="27" customHeight="1" x14ac:dyDescent="0.2">
      <c r="A22" s="490" t="s">
        <v>247</v>
      </c>
      <c r="B22" s="637" t="s">
        <v>312</v>
      </c>
      <c r="C22" s="637"/>
      <c r="D22" s="637"/>
      <c r="E22" s="637"/>
      <c r="F22" s="637"/>
      <c r="G22" s="637"/>
      <c r="H22" s="637"/>
      <c r="I22" s="637"/>
      <c r="J22" s="637"/>
      <c r="K22" s="357"/>
      <c r="L22" s="357"/>
      <c r="M22" s="357"/>
      <c r="N22" s="357"/>
      <c r="O22" s="357"/>
      <c r="P22" s="357"/>
      <c r="Q22" s="357"/>
      <c r="R22" s="357"/>
      <c r="S22" s="357"/>
      <c r="T22" s="357"/>
      <c r="U22" s="357"/>
      <c r="V22" s="357"/>
      <c r="W22" s="357"/>
      <c r="X22" s="357"/>
      <c r="Y22" s="357"/>
    </row>
  </sheetData>
  <mergeCells count="13">
    <mergeCell ref="A13:B13"/>
    <mergeCell ref="A7:B7"/>
    <mergeCell ref="A9:B9"/>
    <mergeCell ref="A10:B10"/>
    <mergeCell ref="A11:B11"/>
    <mergeCell ref="A12:B12"/>
    <mergeCell ref="B22:J22"/>
    <mergeCell ref="A14:B14"/>
    <mergeCell ref="A15:B15"/>
    <mergeCell ref="A16:B16"/>
    <mergeCell ref="A17:B17"/>
    <mergeCell ref="A20:B20"/>
    <mergeCell ref="B21:J21"/>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topLeftCell="A7" zoomScaleNormal="100" zoomScaleSheetLayoutView="85" workbookViewId="0">
      <selection activeCell="P21" sqref="P21"/>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99</v>
      </c>
      <c r="B1" s="153"/>
      <c r="C1" s="290"/>
      <c r="D1" s="289"/>
      <c r="E1" s="281"/>
      <c r="F1" s="281"/>
      <c r="G1" s="281"/>
      <c r="H1" s="281"/>
      <c r="I1" s="281"/>
      <c r="J1" s="281"/>
      <c r="K1" s="281"/>
      <c r="L1" s="281"/>
      <c r="M1" s="281"/>
    </row>
    <row r="2" spans="1:15" s="285" customFormat="1" ht="12.75" customHeight="1" x14ac:dyDescent="0.2">
      <c r="A2" s="288" t="s">
        <v>197</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102</v>
      </c>
      <c r="B4" s="153"/>
      <c r="C4" s="2"/>
      <c r="D4" s="3"/>
      <c r="E4" s="281"/>
      <c r="F4" s="281"/>
      <c r="G4" s="281"/>
      <c r="H4" s="281"/>
      <c r="I4" s="281"/>
      <c r="J4" s="3"/>
      <c r="K4" s="154"/>
      <c r="L4" s="229"/>
      <c r="M4" s="154" t="s">
        <v>98</v>
      </c>
    </row>
    <row r="5" spans="1:15" ht="15.75" x14ac:dyDescent="0.25">
      <c r="A5" s="73" t="s">
        <v>74</v>
      </c>
      <c r="B5" s="147"/>
      <c r="C5" s="2"/>
      <c r="D5" s="3"/>
      <c r="E5" s="281"/>
      <c r="F5" s="281"/>
      <c r="G5" s="3"/>
      <c r="H5" s="284"/>
      <c r="I5" s="284"/>
      <c r="J5" s="284"/>
      <c r="K5" s="150"/>
      <c r="L5" s="600"/>
      <c r="M5" s="150" t="s">
        <v>272</v>
      </c>
    </row>
    <row r="6" spans="1:15" ht="9.9499999999999993" customHeight="1" thickBot="1" x14ac:dyDescent="0.25">
      <c r="A6" s="151"/>
      <c r="B6" s="151"/>
      <c r="C6" s="283"/>
      <c r="D6" s="282"/>
      <c r="E6" s="281"/>
      <c r="F6" s="281"/>
      <c r="G6" s="687"/>
      <c r="H6" s="687"/>
      <c r="I6" s="687"/>
      <c r="J6" s="687"/>
      <c r="K6" s="687"/>
      <c r="L6" s="23"/>
      <c r="M6" s="22"/>
    </row>
    <row r="7" spans="1:15" ht="15" customHeight="1" x14ac:dyDescent="0.2">
      <c r="A7" s="672" t="s">
        <v>104</v>
      </c>
      <c r="B7" s="673"/>
      <c r="C7" s="664" t="s">
        <v>105</v>
      </c>
      <c r="D7" s="664" t="s">
        <v>106</v>
      </c>
      <c r="E7" s="688" t="s">
        <v>313</v>
      </c>
      <c r="F7" s="688" t="s">
        <v>314</v>
      </c>
      <c r="G7" s="690" t="s">
        <v>107</v>
      </c>
      <c r="H7" s="691"/>
      <c r="I7" s="690" t="s">
        <v>108</v>
      </c>
      <c r="J7" s="692"/>
      <c r="K7" s="280" t="s">
        <v>109</v>
      </c>
      <c r="L7" s="660" t="s">
        <v>274</v>
      </c>
      <c r="M7" s="660" t="s">
        <v>273</v>
      </c>
    </row>
    <row r="8" spans="1:15" s="278" customFormat="1" ht="15" customHeight="1" thickBot="1" x14ac:dyDescent="0.25">
      <c r="A8" s="674"/>
      <c r="B8" s="675"/>
      <c r="C8" s="665"/>
      <c r="D8" s="665"/>
      <c r="E8" s="689"/>
      <c r="F8" s="689"/>
      <c r="G8" s="158" t="s">
        <v>110</v>
      </c>
      <c r="H8" s="279" t="s">
        <v>111</v>
      </c>
      <c r="I8" s="158" t="s">
        <v>110</v>
      </c>
      <c r="J8" s="279" t="s">
        <v>111</v>
      </c>
      <c r="K8" s="159" t="s">
        <v>112</v>
      </c>
      <c r="L8" s="661"/>
      <c r="M8" s="661"/>
    </row>
    <row r="9" spans="1:15" ht="18" customHeight="1" thickTop="1" x14ac:dyDescent="0.2">
      <c r="A9" s="693"/>
      <c r="B9" s="694"/>
      <c r="C9" s="277" t="s">
        <v>196</v>
      </c>
      <c r="D9" s="276"/>
      <c r="E9" s="272"/>
      <c r="F9" s="272"/>
      <c r="G9" s="272"/>
      <c r="H9" s="272"/>
      <c r="I9" s="272"/>
      <c r="J9" s="272"/>
      <c r="K9" s="275"/>
      <c r="L9" s="275"/>
      <c r="M9" s="275"/>
    </row>
    <row r="10" spans="1:15" ht="63" customHeight="1" x14ac:dyDescent="0.2">
      <c r="A10" s="43"/>
      <c r="B10" s="274"/>
      <c r="C10" s="273" t="s">
        <v>195</v>
      </c>
      <c r="D10" s="112"/>
      <c r="E10" s="272"/>
      <c r="F10" s="272"/>
      <c r="G10" s="272"/>
      <c r="H10" s="272"/>
      <c r="I10" s="272"/>
      <c r="J10" s="272"/>
      <c r="K10" s="271"/>
      <c r="L10" s="271"/>
      <c r="M10" s="271"/>
    </row>
    <row r="11" spans="1:15" ht="114.75" x14ac:dyDescent="0.2">
      <c r="A11" s="69">
        <v>1</v>
      </c>
      <c r="B11" s="164"/>
      <c r="C11" s="171" t="s">
        <v>194</v>
      </c>
      <c r="D11" s="259"/>
      <c r="E11" s="258"/>
      <c r="F11" s="258"/>
      <c r="G11" s="257"/>
      <c r="H11" s="270"/>
      <c r="I11" s="257"/>
      <c r="J11" s="270"/>
      <c r="K11" s="269"/>
      <c r="L11" s="610"/>
      <c r="M11" s="269"/>
    </row>
    <row r="12" spans="1:15" s="241" customFormat="1" ht="15" customHeight="1" x14ac:dyDescent="0.2">
      <c r="A12" s="41"/>
      <c r="B12" s="205" t="s">
        <v>17</v>
      </c>
      <c r="C12" s="245" t="s">
        <v>193</v>
      </c>
      <c r="D12" s="264" t="s">
        <v>135</v>
      </c>
      <c r="E12" s="263">
        <v>480</v>
      </c>
      <c r="F12" s="242"/>
      <c r="G12" s="242">
        <v>2626.5</v>
      </c>
      <c r="H12" s="242">
        <f>G12*E12</f>
        <v>1260720</v>
      </c>
      <c r="I12" s="242">
        <v>600</v>
      </c>
      <c r="J12" s="498">
        <f>I12*E12</f>
        <v>288000</v>
      </c>
      <c r="K12" s="572">
        <f>J12+H12</f>
        <v>1548720</v>
      </c>
      <c r="L12" s="678" t="s">
        <v>324</v>
      </c>
      <c r="M12" s="678" t="s">
        <v>320</v>
      </c>
      <c r="N12" s="586"/>
      <c r="O12" s="267"/>
    </row>
    <row r="13" spans="1:15" s="241" customFormat="1" ht="15" customHeight="1" x14ac:dyDescent="0.2">
      <c r="A13" s="41"/>
      <c r="B13" s="205" t="s">
        <v>18</v>
      </c>
      <c r="C13" s="245" t="s">
        <v>192</v>
      </c>
      <c r="D13" s="264" t="s">
        <v>135</v>
      </c>
      <c r="E13" s="263">
        <v>40</v>
      </c>
      <c r="F13" s="242"/>
      <c r="G13" s="242">
        <v>3296</v>
      </c>
      <c r="H13" s="242">
        <f t="shared" ref="H13:H31" si="0">G13*E13</f>
        <v>131840</v>
      </c>
      <c r="I13" s="242">
        <v>700</v>
      </c>
      <c r="J13" s="498">
        <f t="shared" ref="J13:J18" si="1">I13*E13</f>
        <v>28000</v>
      </c>
      <c r="K13" s="572">
        <f t="shared" ref="K13:K31" si="2">J13+H13</f>
        <v>159840</v>
      </c>
      <c r="L13" s="678"/>
      <c r="M13" s="678"/>
      <c r="N13" s="586"/>
    </row>
    <row r="14" spans="1:15" s="241" customFormat="1" ht="15" customHeight="1" x14ac:dyDescent="0.2">
      <c r="A14" s="41"/>
      <c r="B14" s="205" t="s">
        <v>97</v>
      </c>
      <c r="C14" s="248" t="s">
        <v>191</v>
      </c>
      <c r="D14" s="264" t="s">
        <v>135</v>
      </c>
      <c r="E14" s="268">
        <v>60</v>
      </c>
      <c r="F14" s="242"/>
      <c r="G14" s="242">
        <v>3811</v>
      </c>
      <c r="H14" s="242">
        <f t="shared" si="0"/>
        <v>228660</v>
      </c>
      <c r="I14" s="242">
        <v>800</v>
      </c>
      <c r="J14" s="498">
        <f t="shared" si="1"/>
        <v>48000</v>
      </c>
      <c r="K14" s="572">
        <f t="shared" si="2"/>
        <v>276660</v>
      </c>
      <c r="L14" s="678"/>
      <c r="M14" s="678"/>
      <c r="N14" s="586"/>
    </row>
    <row r="15" spans="1:15" s="241" customFormat="1" ht="15" customHeight="1" x14ac:dyDescent="0.2">
      <c r="A15" s="41"/>
      <c r="B15" s="205" t="s">
        <v>127</v>
      </c>
      <c r="C15" s="245" t="s">
        <v>190</v>
      </c>
      <c r="D15" s="264" t="s">
        <v>135</v>
      </c>
      <c r="E15" s="263">
        <v>60</v>
      </c>
      <c r="F15" s="242"/>
      <c r="G15" s="242">
        <v>4475.3500000000004</v>
      </c>
      <c r="H15" s="242">
        <f t="shared" si="0"/>
        <v>268521</v>
      </c>
      <c r="I15" s="242">
        <v>900</v>
      </c>
      <c r="J15" s="498">
        <f t="shared" si="1"/>
        <v>54000</v>
      </c>
      <c r="K15" s="572">
        <f t="shared" si="2"/>
        <v>322521</v>
      </c>
      <c r="L15" s="678"/>
      <c r="M15" s="678"/>
      <c r="N15" s="586"/>
    </row>
    <row r="16" spans="1:15" s="241" customFormat="1" ht="15" customHeight="1" x14ac:dyDescent="0.2">
      <c r="A16" s="41"/>
      <c r="B16" s="205" t="s">
        <v>129</v>
      </c>
      <c r="C16" s="245" t="s">
        <v>189</v>
      </c>
      <c r="D16" s="264" t="s">
        <v>135</v>
      </c>
      <c r="E16" s="263">
        <v>90</v>
      </c>
      <c r="F16" s="242"/>
      <c r="G16" s="242">
        <v>7467.5</v>
      </c>
      <c r="H16" s="242">
        <f t="shared" si="0"/>
        <v>672075</v>
      </c>
      <c r="I16" s="242">
        <v>1000</v>
      </c>
      <c r="J16" s="498">
        <f t="shared" si="1"/>
        <v>90000</v>
      </c>
      <c r="K16" s="572">
        <f t="shared" si="2"/>
        <v>762075</v>
      </c>
      <c r="L16" s="678"/>
      <c r="M16" s="678"/>
      <c r="N16" s="586"/>
    </row>
    <row r="17" spans="1:14" s="241" customFormat="1" ht="15" customHeight="1" x14ac:dyDescent="0.2">
      <c r="A17" s="41"/>
      <c r="B17" s="205" t="s">
        <v>188</v>
      </c>
      <c r="C17" s="248" t="s">
        <v>187</v>
      </c>
      <c r="D17" s="264" t="s">
        <v>135</v>
      </c>
      <c r="E17" s="268">
        <v>30</v>
      </c>
      <c r="F17" s="242"/>
      <c r="G17" s="242">
        <v>8755</v>
      </c>
      <c r="H17" s="242">
        <f t="shared" si="0"/>
        <v>262650</v>
      </c>
      <c r="I17" s="242">
        <v>1200</v>
      </c>
      <c r="J17" s="498">
        <f t="shared" si="1"/>
        <v>36000</v>
      </c>
      <c r="K17" s="572">
        <f t="shared" si="2"/>
        <v>298650</v>
      </c>
      <c r="L17" s="678"/>
      <c r="M17" s="678"/>
      <c r="N17" s="586"/>
    </row>
    <row r="18" spans="1:14" s="241" customFormat="1" ht="15" customHeight="1" x14ac:dyDescent="0.2">
      <c r="A18" s="41"/>
      <c r="B18" s="205" t="s">
        <v>186</v>
      </c>
      <c r="C18" s="248" t="s">
        <v>185</v>
      </c>
      <c r="D18" s="264" t="s">
        <v>135</v>
      </c>
      <c r="E18" s="268">
        <v>10</v>
      </c>
      <c r="F18" s="242"/>
      <c r="G18" s="242">
        <v>11845</v>
      </c>
      <c r="H18" s="242">
        <f t="shared" si="0"/>
        <v>118450</v>
      </c>
      <c r="I18" s="242">
        <v>1500</v>
      </c>
      <c r="J18" s="498">
        <f t="shared" si="1"/>
        <v>15000</v>
      </c>
      <c r="K18" s="572">
        <f t="shared" si="2"/>
        <v>133450</v>
      </c>
      <c r="L18" s="679"/>
      <c r="M18" s="679"/>
      <c r="N18" s="586"/>
    </row>
    <row r="19" spans="1:14" s="241" customFormat="1" ht="15" customHeight="1" x14ac:dyDescent="0.2">
      <c r="A19" s="69">
        <f>A11+1</f>
        <v>2</v>
      </c>
      <c r="B19" s="246"/>
      <c r="C19" s="266" t="s">
        <v>184</v>
      </c>
      <c r="D19" s="259"/>
      <c r="E19" s="265"/>
      <c r="F19" s="242"/>
      <c r="G19" s="242"/>
      <c r="H19" s="242"/>
      <c r="I19" s="242">
        <f>H19*E19</f>
        <v>0</v>
      </c>
      <c r="J19" s="237">
        <f t="shared" ref="J19:J31" si="3">I19+G19</f>
        <v>0</v>
      </c>
      <c r="K19" s="255"/>
      <c r="L19" s="612"/>
      <c r="M19" s="255"/>
    </row>
    <row r="20" spans="1:14" s="241" customFormat="1" ht="27.75" customHeight="1" x14ac:dyDescent="0.2">
      <c r="A20" s="41"/>
      <c r="B20" s="170" t="s">
        <v>17</v>
      </c>
      <c r="C20" s="245" t="s">
        <v>183</v>
      </c>
      <c r="D20" s="264" t="s">
        <v>4</v>
      </c>
      <c r="E20" s="263">
        <v>120</v>
      </c>
      <c r="F20" s="242"/>
      <c r="G20" s="242">
        <v>3150</v>
      </c>
      <c r="H20" s="242">
        <f t="shared" si="0"/>
        <v>378000</v>
      </c>
      <c r="I20" s="242">
        <v>500</v>
      </c>
      <c r="J20" s="237">
        <f t="shared" si="3"/>
        <v>3650</v>
      </c>
      <c r="K20" s="572">
        <f t="shared" si="2"/>
        <v>381650</v>
      </c>
      <c r="L20" s="621" t="s">
        <v>345</v>
      </c>
      <c r="M20" s="261" t="s">
        <v>317</v>
      </c>
    </row>
    <row r="21" spans="1:14" s="241" customFormat="1" ht="27.75" customHeight="1" x14ac:dyDescent="0.2">
      <c r="A21" s="41"/>
      <c r="B21" s="170" t="s">
        <v>18</v>
      </c>
      <c r="C21" s="245" t="s">
        <v>182</v>
      </c>
      <c r="D21" s="244" t="s">
        <v>4</v>
      </c>
      <c r="E21" s="243">
        <v>60</v>
      </c>
      <c r="F21" s="242"/>
      <c r="G21" s="242">
        <v>3200</v>
      </c>
      <c r="H21" s="242">
        <f t="shared" si="0"/>
        <v>192000</v>
      </c>
      <c r="I21" s="242">
        <v>500</v>
      </c>
      <c r="J21" s="237">
        <f t="shared" si="3"/>
        <v>3700</v>
      </c>
      <c r="K21" s="572">
        <f t="shared" si="2"/>
        <v>195700</v>
      </c>
      <c r="L21" s="621" t="s">
        <v>345</v>
      </c>
      <c r="M21" s="261" t="s">
        <v>317</v>
      </c>
    </row>
    <row r="22" spans="1:14" s="241" customFormat="1" ht="38.25" x14ac:dyDescent="0.2">
      <c r="A22" s="41"/>
      <c r="B22" s="170" t="s">
        <v>97</v>
      </c>
      <c r="C22" s="245" t="s">
        <v>181</v>
      </c>
      <c r="D22" s="244" t="s">
        <v>4</v>
      </c>
      <c r="E22" s="243">
        <v>23</v>
      </c>
      <c r="F22" s="242"/>
      <c r="G22" s="242">
        <v>7500</v>
      </c>
      <c r="H22" s="242">
        <f t="shared" si="0"/>
        <v>172500</v>
      </c>
      <c r="I22" s="242">
        <v>600</v>
      </c>
      <c r="J22" s="237">
        <f t="shared" si="3"/>
        <v>8100</v>
      </c>
      <c r="K22" s="572">
        <f t="shared" si="2"/>
        <v>180600</v>
      </c>
      <c r="L22" s="621" t="s">
        <v>345</v>
      </c>
      <c r="M22" s="261" t="s">
        <v>317</v>
      </c>
    </row>
    <row r="23" spans="1:14" s="241" customFormat="1" ht="15" customHeight="1" x14ac:dyDescent="0.2">
      <c r="A23" s="69">
        <f>A19+1</f>
        <v>3</v>
      </c>
      <c r="B23" s="246"/>
      <c r="C23" s="260" t="s">
        <v>180</v>
      </c>
      <c r="D23" s="259"/>
      <c r="E23" s="258"/>
      <c r="F23" s="242"/>
      <c r="G23" s="242"/>
      <c r="H23" s="242"/>
      <c r="I23" s="242">
        <f>H23*E23</f>
        <v>0</v>
      </c>
      <c r="J23" s="237">
        <f t="shared" si="3"/>
        <v>0</v>
      </c>
      <c r="K23" s="255"/>
      <c r="L23" s="612"/>
      <c r="M23" s="261"/>
    </row>
    <row r="24" spans="1:14" s="241" customFormat="1" ht="25.5" customHeight="1" x14ac:dyDescent="0.2">
      <c r="A24" s="41"/>
      <c r="B24" s="205" t="s">
        <v>17</v>
      </c>
      <c r="C24" s="245" t="s">
        <v>179</v>
      </c>
      <c r="D24" s="244" t="s">
        <v>4</v>
      </c>
      <c r="E24" s="243">
        <v>7</v>
      </c>
      <c r="F24" s="242"/>
      <c r="G24" s="242">
        <v>32000</v>
      </c>
      <c r="H24" s="242">
        <f t="shared" si="0"/>
        <v>224000</v>
      </c>
      <c r="I24" s="242">
        <v>500</v>
      </c>
      <c r="J24" s="237">
        <f t="shared" si="3"/>
        <v>32500</v>
      </c>
      <c r="K24" s="572">
        <f t="shared" si="2"/>
        <v>256500</v>
      </c>
      <c r="L24" s="621" t="s">
        <v>345</v>
      </c>
      <c r="M24" s="261" t="s">
        <v>317</v>
      </c>
    </row>
    <row r="25" spans="1:14" s="241" customFormat="1" ht="26.25" thickBot="1" x14ac:dyDescent="0.25">
      <c r="A25" s="96"/>
      <c r="B25" s="254" t="s">
        <v>18</v>
      </c>
      <c r="C25" s="253" t="s">
        <v>178</v>
      </c>
      <c r="D25" s="252" t="s">
        <v>4</v>
      </c>
      <c r="E25" s="251">
        <v>7</v>
      </c>
      <c r="F25" s="496"/>
      <c r="G25" s="496">
        <v>13000</v>
      </c>
      <c r="H25" s="496">
        <f t="shared" si="0"/>
        <v>91000</v>
      </c>
      <c r="I25" s="496">
        <v>500</v>
      </c>
      <c r="J25" s="496">
        <f t="shared" si="3"/>
        <v>13500</v>
      </c>
      <c r="K25" s="496">
        <f t="shared" si="2"/>
        <v>104500</v>
      </c>
      <c r="L25" s="621" t="s">
        <v>345</v>
      </c>
      <c r="M25" s="261" t="s">
        <v>317</v>
      </c>
    </row>
    <row r="26" spans="1:14" ht="38.25" x14ac:dyDescent="0.2">
      <c r="A26" s="38">
        <f>A23+1</f>
        <v>4</v>
      </c>
      <c r="B26" s="409"/>
      <c r="C26" s="245" t="s">
        <v>315</v>
      </c>
      <c r="D26" s="244" t="s">
        <v>4</v>
      </c>
      <c r="E26" s="243">
        <v>23</v>
      </c>
      <c r="F26" s="573"/>
      <c r="G26" s="573">
        <v>10500</v>
      </c>
      <c r="H26" s="242">
        <f t="shared" si="0"/>
        <v>241500</v>
      </c>
      <c r="I26" s="497">
        <v>500</v>
      </c>
      <c r="J26" s="574">
        <f t="shared" si="3"/>
        <v>11000</v>
      </c>
      <c r="K26" s="498">
        <f t="shared" si="2"/>
        <v>252500</v>
      </c>
      <c r="L26" s="485" t="s">
        <v>348</v>
      </c>
      <c r="M26" s="261" t="s">
        <v>317</v>
      </c>
    </row>
    <row r="27" spans="1:14" ht="78.75" customHeight="1" x14ac:dyDescent="0.2">
      <c r="A27" s="69">
        <f>A26+1</f>
        <v>5</v>
      </c>
      <c r="B27" s="164"/>
      <c r="C27" s="107" t="s">
        <v>177</v>
      </c>
      <c r="D27" s="244" t="s">
        <v>3</v>
      </c>
      <c r="E27" s="243">
        <v>1</v>
      </c>
      <c r="F27" s="497"/>
      <c r="G27" s="497">
        <v>35000</v>
      </c>
      <c r="H27" s="242">
        <f t="shared" si="0"/>
        <v>35000</v>
      </c>
      <c r="I27" s="497">
        <v>5000</v>
      </c>
      <c r="J27" s="498">
        <f t="shared" si="3"/>
        <v>40000</v>
      </c>
      <c r="K27" s="498">
        <f t="shared" si="2"/>
        <v>75000</v>
      </c>
      <c r="L27" s="603"/>
      <c r="M27" s="237"/>
    </row>
    <row r="28" spans="1:14" ht="76.5" x14ac:dyDescent="0.2">
      <c r="A28" s="40">
        <f>A27+1</f>
        <v>6</v>
      </c>
      <c r="B28" s="164"/>
      <c r="C28" s="223" t="s">
        <v>176</v>
      </c>
      <c r="D28" s="244" t="s">
        <v>3</v>
      </c>
      <c r="E28" s="243">
        <v>1</v>
      </c>
      <c r="F28" s="497"/>
      <c r="G28" s="497">
        <v>10000</v>
      </c>
      <c r="H28" s="242">
        <f t="shared" si="0"/>
        <v>10000</v>
      </c>
      <c r="I28" s="497">
        <f>H28*E28</f>
        <v>10000</v>
      </c>
      <c r="J28" s="498">
        <f t="shared" si="3"/>
        <v>20000</v>
      </c>
      <c r="K28" s="498">
        <f t="shared" si="2"/>
        <v>30000</v>
      </c>
      <c r="L28" s="603"/>
      <c r="M28" s="237"/>
    </row>
    <row r="29" spans="1:14" s="241" customFormat="1" ht="38.25" x14ac:dyDescent="0.2">
      <c r="A29" s="40">
        <f>A28+1</f>
        <v>7</v>
      </c>
      <c r="B29" s="246"/>
      <c r="C29" s="248" t="s">
        <v>175</v>
      </c>
      <c r="D29" s="239" t="s">
        <v>3</v>
      </c>
      <c r="E29" s="238">
        <v>1</v>
      </c>
      <c r="F29" s="497"/>
      <c r="G29" s="497">
        <v>115000</v>
      </c>
      <c r="H29" s="242">
        <f t="shared" si="0"/>
        <v>115000</v>
      </c>
      <c r="I29" s="497">
        <v>40000</v>
      </c>
      <c r="J29" s="498">
        <f t="shared" si="3"/>
        <v>155000</v>
      </c>
      <c r="K29" s="498">
        <f t="shared" si="2"/>
        <v>270000</v>
      </c>
      <c r="L29" s="487" t="s">
        <v>331</v>
      </c>
      <c r="M29" s="247"/>
    </row>
    <row r="30" spans="1:14" s="241" customFormat="1" ht="38.25" x14ac:dyDescent="0.2">
      <c r="A30" s="40">
        <f>A29+1</f>
        <v>8</v>
      </c>
      <c r="B30" s="246"/>
      <c r="C30" s="245" t="s">
        <v>174</v>
      </c>
      <c r="D30" s="244" t="s">
        <v>3</v>
      </c>
      <c r="E30" s="243">
        <v>1</v>
      </c>
      <c r="F30" s="497"/>
      <c r="G30" s="497">
        <v>0</v>
      </c>
      <c r="H30" s="242">
        <f t="shared" si="0"/>
        <v>0</v>
      </c>
      <c r="I30" s="497">
        <v>25000</v>
      </c>
      <c r="J30" s="498">
        <f t="shared" si="3"/>
        <v>25000</v>
      </c>
      <c r="K30" s="498">
        <f t="shared" si="2"/>
        <v>25000</v>
      </c>
      <c r="L30" s="603"/>
      <c r="M30" s="237"/>
    </row>
    <row r="31" spans="1:14" ht="51.75" thickBot="1" x14ac:dyDescent="0.25">
      <c r="A31" s="40">
        <f>A30+1</f>
        <v>9</v>
      </c>
      <c r="B31" s="164"/>
      <c r="C31" s="240" t="s">
        <v>316</v>
      </c>
      <c r="D31" s="239" t="s">
        <v>3</v>
      </c>
      <c r="E31" s="238">
        <v>1</v>
      </c>
      <c r="F31" s="497"/>
      <c r="G31" s="497">
        <v>0</v>
      </c>
      <c r="H31" s="242">
        <f t="shared" si="0"/>
        <v>0</v>
      </c>
      <c r="I31" s="497">
        <v>40000</v>
      </c>
      <c r="J31" s="498">
        <f t="shared" si="3"/>
        <v>40000</v>
      </c>
      <c r="K31" s="498">
        <f t="shared" si="2"/>
        <v>40000</v>
      </c>
      <c r="L31" s="603"/>
      <c r="M31" s="237"/>
    </row>
    <row r="32" spans="1:14" ht="20.100000000000001" customHeight="1" thickTop="1" thickBot="1" x14ac:dyDescent="0.25">
      <c r="A32" s="224"/>
      <c r="B32" s="225"/>
      <c r="C32" s="236" t="s">
        <v>173</v>
      </c>
      <c r="D32" s="235"/>
      <c r="E32" s="235"/>
      <c r="F32" s="235"/>
      <c r="G32" s="233"/>
      <c r="H32" s="233">
        <f>SUM(H10:H31)</f>
        <v>4401916</v>
      </c>
      <c r="I32" s="233"/>
      <c r="J32" s="233">
        <f>SUM(J10:J31)</f>
        <v>911450</v>
      </c>
      <c r="K32" s="233">
        <f>SUM(K10:K31)</f>
        <v>5313366</v>
      </c>
      <c r="L32" s="617"/>
      <c r="M32" s="232"/>
    </row>
  </sheetData>
  <mergeCells count="13">
    <mergeCell ref="L12:L18"/>
    <mergeCell ref="M12:M18"/>
    <mergeCell ref="L7:L8"/>
    <mergeCell ref="M7:M8"/>
    <mergeCell ref="A9:B9"/>
    <mergeCell ref="G6:K6"/>
    <mergeCell ref="A7:B8"/>
    <mergeCell ref="C7:C8"/>
    <mergeCell ref="D7:D8"/>
    <mergeCell ref="E7:E8"/>
    <mergeCell ref="F7:F8"/>
    <mergeCell ref="G7:H7"/>
    <mergeCell ref="I7:J7"/>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zoomScaleNormal="100" zoomScaleSheetLayoutView="100" workbookViewId="0">
      <selection activeCell="L11" sqref="L11"/>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99</v>
      </c>
      <c r="B1" s="153"/>
      <c r="C1" s="290"/>
      <c r="D1" s="289"/>
      <c r="E1" s="281"/>
      <c r="F1" s="281"/>
      <c r="G1" s="281"/>
      <c r="H1" s="281"/>
      <c r="I1" s="281"/>
      <c r="J1" s="281"/>
      <c r="K1" s="281"/>
      <c r="L1" s="281"/>
    </row>
    <row r="2" spans="1:12" s="285" customFormat="1" ht="12.75" customHeight="1" x14ac:dyDescent="0.2">
      <c r="A2" s="288" t="s">
        <v>197</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102</v>
      </c>
      <c r="B4" s="153"/>
      <c r="C4" s="2"/>
      <c r="D4" s="3"/>
      <c r="E4" s="281"/>
      <c r="F4" s="281"/>
      <c r="G4" s="281"/>
      <c r="H4" s="281"/>
      <c r="I4" s="3"/>
      <c r="J4" s="154"/>
      <c r="K4" s="229"/>
      <c r="L4" s="229" t="s">
        <v>98</v>
      </c>
    </row>
    <row r="5" spans="1:12" ht="15.75" x14ac:dyDescent="0.25">
      <c r="A5" s="73" t="s">
        <v>74</v>
      </c>
      <c r="B5" s="147"/>
      <c r="C5" s="2"/>
      <c r="D5" s="3"/>
      <c r="E5" s="281"/>
      <c r="F5" s="3"/>
      <c r="G5" s="284"/>
      <c r="H5" s="284"/>
      <c r="I5" s="284"/>
      <c r="J5" s="149"/>
      <c r="K5" s="622"/>
      <c r="L5" s="622" t="s">
        <v>272</v>
      </c>
    </row>
    <row r="6" spans="1:12" ht="9.9499999999999993" customHeight="1" thickBot="1" x14ac:dyDescent="0.25">
      <c r="A6" s="151"/>
      <c r="B6" s="151"/>
      <c r="C6" s="283"/>
      <c r="D6" s="282"/>
      <c r="E6" s="281"/>
      <c r="F6" s="687"/>
      <c r="G6" s="687"/>
      <c r="H6" s="687"/>
      <c r="I6" s="687"/>
      <c r="J6" s="687"/>
      <c r="K6" s="23"/>
      <c r="L6" s="23"/>
    </row>
    <row r="7" spans="1:12" ht="15" customHeight="1" x14ac:dyDescent="0.2">
      <c r="A7" s="672" t="s">
        <v>104</v>
      </c>
      <c r="B7" s="673"/>
      <c r="C7" s="664" t="s">
        <v>105</v>
      </c>
      <c r="D7" s="664" t="s">
        <v>106</v>
      </c>
      <c r="E7" s="688" t="s">
        <v>288</v>
      </c>
      <c r="F7" s="690" t="s">
        <v>107</v>
      </c>
      <c r="G7" s="691"/>
      <c r="H7" s="690" t="s">
        <v>108</v>
      </c>
      <c r="I7" s="692"/>
      <c r="J7" s="280" t="s">
        <v>109</v>
      </c>
      <c r="K7" s="660" t="s">
        <v>274</v>
      </c>
      <c r="L7" s="660" t="s">
        <v>273</v>
      </c>
    </row>
    <row r="8" spans="1:12" s="278" customFormat="1" ht="15" customHeight="1" thickBot="1" x14ac:dyDescent="0.25">
      <c r="A8" s="674"/>
      <c r="B8" s="675"/>
      <c r="C8" s="665"/>
      <c r="D8" s="665"/>
      <c r="E8" s="689"/>
      <c r="F8" s="158" t="s">
        <v>110</v>
      </c>
      <c r="G8" s="279" t="s">
        <v>111</v>
      </c>
      <c r="H8" s="158" t="s">
        <v>110</v>
      </c>
      <c r="I8" s="279" t="s">
        <v>111</v>
      </c>
      <c r="J8" s="159" t="s">
        <v>112</v>
      </c>
      <c r="K8" s="661"/>
      <c r="L8" s="661"/>
    </row>
    <row r="9" spans="1:12" ht="18" customHeight="1" thickTop="1" x14ac:dyDescent="0.2">
      <c r="A9" s="697"/>
      <c r="B9" s="698"/>
      <c r="C9" s="291" t="s">
        <v>198</v>
      </c>
      <c r="D9" s="292"/>
      <c r="E9" s="293"/>
      <c r="F9" s="293"/>
      <c r="G9" s="293"/>
      <c r="H9" s="293"/>
      <c r="I9" s="293"/>
      <c r="J9" s="294"/>
      <c r="K9" s="294"/>
      <c r="L9" s="294"/>
    </row>
    <row r="10" spans="1:12" s="296" customFormat="1" ht="28.5" customHeight="1" x14ac:dyDescent="0.2">
      <c r="A10" s="69">
        <v>1</v>
      </c>
      <c r="B10" s="295"/>
      <c r="C10" s="266" t="s">
        <v>199</v>
      </c>
      <c r="D10" s="259"/>
      <c r="E10" s="70"/>
      <c r="F10" s="257"/>
      <c r="G10" s="256"/>
      <c r="H10" s="257"/>
      <c r="I10" s="256"/>
      <c r="J10" s="255"/>
      <c r="K10" s="612"/>
      <c r="L10" s="612"/>
    </row>
    <row r="11" spans="1:12" s="299" customFormat="1" ht="51" x14ac:dyDescent="0.2">
      <c r="A11" s="40"/>
      <c r="B11" s="297"/>
      <c r="C11" s="298" t="s">
        <v>200</v>
      </c>
      <c r="D11" s="259"/>
      <c r="E11" s="258"/>
      <c r="F11" s="257"/>
      <c r="G11" s="257"/>
      <c r="H11" s="257"/>
      <c r="I11" s="257"/>
      <c r="J11" s="255"/>
      <c r="K11" s="612"/>
      <c r="L11" s="612"/>
    </row>
    <row r="12" spans="1:12" s="299" customFormat="1" ht="18" customHeight="1" x14ac:dyDescent="0.2">
      <c r="A12" s="300"/>
      <c r="B12" s="297" t="s">
        <v>201</v>
      </c>
      <c r="C12" s="301" t="s">
        <v>202</v>
      </c>
      <c r="D12" s="244" t="s">
        <v>203</v>
      </c>
      <c r="E12" s="243">
        <v>60</v>
      </c>
      <c r="F12" s="242">
        <v>45840</v>
      </c>
      <c r="G12" s="242">
        <f>F12*E12</f>
        <v>2750400</v>
      </c>
      <c r="H12" s="242">
        <v>2000</v>
      </c>
      <c r="I12" s="242">
        <f>H12*E12</f>
        <v>120000</v>
      </c>
      <c r="J12" s="237">
        <f>I12+G12</f>
        <v>2870400</v>
      </c>
      <c r="K12" s="695" t="s">
        <v>346</v>
      </c>
      <c r="L12" s="603"/>
    </row>
    <row r="13" spans="1:12" s="299" customFormat="1" ht="38.25" x14ac:dyDescent="0.2">
      <c r="A13" s="300"/>
      <c r="B13" s="297" t="s">
        <v>204</v>
      </c>
      <c r="C13" s="302" t="s">
        <v>205</v>
      </c>
      <c r="D13" s="239" t="s">
        <v>4</v>
      </c>
      <c r="E13" s="238">
        <v>1</v>
      </c>
      <c r="F13" s="242">
        <v>350000</v>
      </c>
      <c r="G13" s="242">
        <f>F13*E13</f>
        <v>350000</v>
      </c>
      <c r="H13" s="242">
        <v>10000</v>
      </c>
      <c r="I13" s="242">
        <f>H13*E13</f>
        <v>10000</v>
      </c>
      <c r="J13" s="237">
        <f>I13+G13</f>
        <v>360000</v>
      </c>
      <c r="K13" s="696"/>
      <c r="L13" s="623" t="s">
        <v>347</v>
      </c>
    </row>
    <row r="14" spans="1:12" s="299" customFormat="1" ht="114.75" x14ac:dyDescent="0.2">
      <c r="A14" s="40">
        <f>A10+1</f>
        <v>2</v>
      </c>
      <c r="B14" s="297"/>
      <c r="C14" s="301" t="s">
        <v>206</v>
      </c>
      <c r="D14" s="303"/>
      <c r="E14" s="304"/>
      <c r="F14" s="305"/>
      <c r="G14" s="306"/>
      <c r="H14" s="305"/>
      <c r="I14" s="306"/>
      <c r="J14" s="307"/>
      <c r="K14" s="624"/>
      <c r="L14" s="624"/>
    </row>
    <row r="15" spans="1:12" ht="15" customHeight="1" x14ac:dyDescent="0.2">
      <c r="A15" s="69"/>
      <c r="B15" s="170" t="s">
        <v>17</v>
      </c>
      <c r="C15" s="245" t="s">
        <v>207</v>
      </c>
      <c r="D15" s="244" t="s">
        <v>36</v>
      </c>
      <c r="E15" s="243">
        <v>8</v>
      </c>
      <c r="F15" s="242">
        <v>4000</v>
      </c>
      <c r="G15" s="242">
        <f>F15*E15</f>
        <v>32000</v>
      </c>
      <c r="H15" s="242">
        <v>1000</v>
      </c>
      <c r="I15" s="242">
        <f>H15*E15</f>
        <v>8000</v>
      </c>
      <c r="J15" s="237">
        <f>I15+G15</f>
        <v>40000</v>
      </c>
      <c r="K15" s="603" t="s">
        <v>324</v>
      </c>
      <c r="L15" s="603" t="s">
        <v>318</v>
      </c>
    </row>
    <row r="16" spans="1:12" s="296" customFormat="1" ht="15" customHeight="1" x14ac:dyDescent="0.2">
      <c r="A16" s="40">
        <f>A14+1</f>
        <v>3</v>
      </c>
      <c r="B16" s="295"/>
      <c r="C16" s="266" t="s">
        <v>208</v>
      </c>
      <c r="D16" s="259"/>
      <c r="E16" s="70"/>
      <c r="F16" s="257"/>
      <c r="G16" s="256"/>
      <c r="H16" s="257"/>
      <c r="I16" s="256"/>
      <c r="J16" s="255"/>
      <c r="K16" s="612"/>
      <c r="L16" s="612"/>
    </row>
    <row r="17" spans="1:12" s="299" customFormat="1" ht="38.25" x14ac:dyDescent="0.2">
      <c r="A17" s="40"/>
      <c r="B17" s="297"/>
      <c r="C17" s="298" t="s">
        <v>209</v>
      </c>
      <c r="D17" s="259"/>
      <c r="E17" s="258"/>
      <c r="F17" s="257"/>
      <c r="G17" s="257"/>
      <c r="H17" s="257"/>
      <c r="I17" s="257"/>
      <c r="J17" s="255"/>
      <c r="K17" s="612"/>
      <c r="L17" s="612"/>
    </row>
    <row r="18" spans="1:12" s="299" customFormat="1" ht="33.6" customHeight="1" x14ac:dyDescent="0.2">
      <c r="A18" s="300"/>
      <c r="B18" s="297"/>
      <c r="C18" s="301" t="s">
        <v>210</v>
      </c>
      <c r="D18" s="259"/>
      <c r="E18" s="258"/>
      <c r="F18" s="257"/>
      <c r="G18" s="257"/>
      <c r="H18" s="257"/>
      <c r="I18" s="257"/>
      <c r="J18" s="255"/>
      <c r="K18" s="612"/>
      <c r="L18" s="612"/>
    </row>
    <row r="19" spans="1:12" s="299" customFormat="1" ht="18" customHeight="1" thickBot="1" x14ac:dyDescent="0.25">
      <c r="A19" s="308"/>
      <c r="B19" s="309" t="s">
        <v>17</v>
      </c>
      <c r="C19" s="253" t="s">
        <v>211</v>
      </c>
      <c r="D19" s="252" t="s">
        <v>4</v>
      </c>
      <c r="E19" s="251">
        <v>1</v>
      </c>
      <c r="F19" s="250">
        <v>15000</v>
      </c>
      <c r="G19" s="250">
        <f>F19*E19</f>
        <v>15000</v>
      </c>
      <c r="H19" s="250">
        <v>5000</v>
      </c>
      <c r="I19" s="250">
        <f>H19*E19</f>
        <v>5000</v>
      </c>
      <c r="J19" s="249">
        <f>I19+G19</f>
        <v>20000</v>
      </c>
      <c r="K19" s="613"/>
      <c r="L19" s="613"/>
    </row>
    <row r="20" spans="1:12" s="296" customFormat="1" ht="15" customHeight="1" x14ac:dyDescent="0.2">
      <c r="A20" s="40">
        <f>A16+1</f>
        <v>4</v>
      </c>
      <c r="B20" s="295"/>
      <c r="C20" s="266" t="s">
        <v>212</v>
      </c>
      <c r="D20" s="259"/>
      <c r="E20" s="70"/>
      <c r="F20" s="257"/>
      <c r="G20" s="256"/>
      <c r="H20" s="257"/>
      <c r="I20" s="256"/>
      <c r="J20" s="255"/>
      <c r="K20" s="612"/>
      <c r="L20" s="612"/>
    </row>
    <row r="21" spans="1:12" s="299" customFormat="1" ht="63.75" x14ac:dyDescent="0.2">
      <c r="A21" s="40"/>
      <c r="B21" s="297"/>
      <c r="C21" s="298" t="s">
        <v>213</v>
      </c>
      <c r="D21" s="259"/>
      <c r="E21" s="258"/>
      <c r="F21" s="257"/>
      <c r="G21" s="257"/>
      <c r="H21" s="257"/>
      <c r="I21" s="257"/>
      <c r="J21" s="255"/>
      <c r="K21" s="612"/>
      <c r="L21" s="612"/>
    </row>
    <row r="22" spans="1:12" s="299" customFormat="1" ht="25.5" x14ac:dyDescent="0.2">
      <c r="A22" s="300"/>
      <c r="B22" s="297" t="s">
        <v>17</v>
      </c>
      <c r="C22" s="146" t="s">
        <v>214</v>
      </c>
      <c r="D22" s="244" t="s">
        <v>4</v>
      </c>
      <c r="E22" s="243">
        <v>1</v>
      </c>
      <c r="F22" s="242">
        <v>375000</v>
      </c>
      <c r="G22" s="242">
        <f>F22*E22</f>
        <v>375000</v>
      </c>
      <c r="H22" s="242">
        <v>5000</v>
      </c>
      <c r="I22" s="242">
        <f>H22*E22</f>
        <v>5000</v>
      </c>
      <c r="J22" s="237">
        <f>I22+G22</f>
        <v>380000</v>
      </c>
      <c r="K22" s="603"/>
      <c r="L22" s="603"/>
    </row>
    <row r="23" spans="1:12" s="299" customFormat="1" ht="18" customHeight="1" x14ac:dyDescent="0.2">
      <c r="A23" s="300"/>
      <c r="B23" s="297" t="s">
        <v>18</v>
      </c>
      <c r="C23" s="302" t="s">
        <v>215</v>
      </c>
      <c r="D23" s="244" t="s">
        <v>4</v>
      </c>
      <c r="E23" s="243">
        <v>2</v>
      </c>
      <c r="F23" s="242">
        <v>9000</v>
      </c>
      <c r="G23" s="242">
        <f t="shared" ref="G23:G27" si="0">F23*E23</f>
        <v>18000</v>
      </c>
      <c r="H23" s="242">
        <v>1000</v>
      </c>
      <c r="I23" s="242">
        <f t="shared" ref="I23:I27" si="1">H23*E23</f>
        <v>2000</v>
      </c>
      <c r="J23" s="237">
        <f t="shared" ref="J23:J27" si="2">I23+G23</f>
        <v>20000</v>
      </c>
      <c r="K23" s="603"/>
      <c r="L23" s="603"/>
    </row>
    <row r="24" spans="1:12" s="299" customFormat="1" ht="18" customHeight="1" x14ac:dyDescent="0.2">
      <c r="A24" s="300"/>
      <c r="B24" s="297" t="s">
        <v>97</v>
      </c>
      <c r="C24" s="302" t="s">
        <v>216</v>
      </c>
      <c r="D24" s="244" t="s">
        <v>4</v>
      </c>
      <c r="E24" s="243">
        <v>2</v>
      </c>
      <c r="F24" s="242">
        <v>11000</v>
      </c>
      <c r="G24" s="242">
        <f t="shared" si="0"/>
        <v>22000</v>
      </c>
      <c r="H24" s="242">
        <v>1000</v>
      </c>
      <c r="I24" s="242">
        <f t="shared" si="1"/>
        <v>2000</v>
      </c>
      <c r="J24" s="237">
        <f t="shared" si="2"/>
        <v>24000</v>
      </c>
      <c r="K24" s="603"/>
      <c r="L24" s="603"/>
    </row>
    <row r="25" spans="1:12" s="299" customFormat="1" ht="18" customHeight="1" x14ac:dyDescent="0.2">
      <c r="A25" s="300"/>
      <c r="B25" s="297" t="s">
        <v>127</v>
      </c>
      <c r="C25" s="302" t="s">
        <v>217</v>
      </c>
      <c r="D25" s="244" t="s">
        <v>4</v>
      </c>
      <c r="E25" s="243">
        <v>1</v>
      </c>
      <c r="F25" s="242">
        <v>37000</v>
      </c>
      <c r="G25" s="242">
        <f t="shared" si="0"/>
        <v>37000</v>
      </c>
      <c r="H25" s="242">
        <v>2000</v>
      </c>
      <c r="I25" s="242">
        <f t="shared" si="1"/>
        <v>2000</v>
      </c>
      <c r="J25" s="237">
        <f t="shared" si="2"/>
        <v>39000</v>
      </c>
      <c r="K25" s="603"/>
      <c r="L25" s="603"/>
    </row>
    <row r="26" spans="1:12" s="299" customFormat="1" ht="18" customHeight="1" x14ac:dyDescent="0.2">
      <c r="A26" s="300"/>
      <c r="B26" s="297" t="s">
        <v>129</v>
      </c>
      <c r="C26" s="302" t="s">
        <v>218</v>
      </c>
      <c r="D26" s="244" t="s">
        <v>4</v>
      </c>
      <c r="E26" s="243">
        <v>1</v>
      </c>
      <c r="F26" s="242">
        <v>14500</v>
      </c>
      <c r="G26" s="242">
        <f t="shared" si="0"/>
        <v>14500</v>
      </c>
      <c r="H26" s="242">
        <v>1000</v>
      </c>
      <c r="I26" s="242">
        <f t="shared" si="1"/>
        <v>1000</v>
      </c>
      <c r="J26" s="237">
        <f t="shared" si="2"/>
        <v>15500</v>
      </c>
      <c r="K26" s="603"/>
      <c r="L26" s="603"/>
    </row>
    <row r="27" spans="1:12" s="299" customFormat="1" ht="27" customHeight="1" x14ac:dyDescent="0.2">
      <c r="A27" s="40">
        <f>A20+1</f>
        <v>5</v>
      </c>
      <c r="B27" s="295"/>
      <c r="C27" s="310" t="s">
        <v>219</v>
      </c>
      <c r="D27" s="239" t="s">
        <v>50</v>
      </c>
      <c r="E27" s="238">
        <v>1</v>
      </c>
      <c r="F27" s="242">
        <v>35000</v>
      </c>
      <c r="G27" s="242">
        <f t="shared" si="0"/>
        <v>35000</v>
      </c>
      <c r="H27" s="242">
        <v>3000</v>
      </c>
      <c r="I27" s="242">
        <f t="shared" si="1"/>
        <v>3000</v>
      </c>
      <c r="J27" s="237">
        <f t="shared" si="2"/>
        <v>38000</v>
      </c>
      <c r="K27" s="603"/>
      <c r="L27" s="603"/>
    </row>
    <row r="28" spans="1:12" s="296" customFormat="1" ht="20.25" customHeight="1" x14ac:dyDescent="0.2">
      <c r="A28" s="40">
        <f>A27+1</f>
        <v>6</v>
      </c>
      <c r="B28" s="295"/>
      <c r="C28" s="266" t="s">
        <v>220</v>
      </c>
      <c r="D28" s="259"/>
      <c r="E28" s="70"/>
      <c r="F28" s="257"/>
      <c r="G28" s="256"/>
      <c r="H28" s="257"/>
      <c r="I28" s="256"/>
      <c r="J28" s="255"/>
      <c r="K28" s="612"/>
      <c r="L28" s="612"/>
    </row>
    <row r="29" spans="1:12" s="299" customFormat="1" ht="38.25" x14ac:dyDescent="0.2">
      <c r="A29" s="40"/>
      <c r="B29" s="297"/>
      <c r="C29" s="298" t="s">
        <v>221</v>
      </c>
      <c r="D29" s="259"/>
      <c r="E29" s="258"/>
      <c r="F29" s="257"/>
      <c r="G29" s="257"/>
      <c r="H29" s="257"/>
      <c r="I29" s="257"/>
      <c r="J29" s="255"/>
      <c r="K29" s="612"/>
      <c r="L29" s="612"/>
    </row>
    <row r="30" spans="1:12" s="299" customFormat="1" ht="18" customHeight="1" x14ac:dyDescent="0.2">
      <c r="A30" s="300"/>
      <c r="B30" s="295" t="s">
        <v>17</v>
      </c>
      <c r="C30" s="302" t="s">
        <v>222</v>
      </c>
      <c r="D30" s="244" t="s">
        <v>4</v>
      </c>
      <c r="E30" s="243">
        <v>1</v>
      </c>
      <c r="F30" s="242">
        <v>45000</v>
      </c>
      <c r="G30" s="242">
        <f>F30*E30</f>
        <v>45000</v>
      </c>
      <c r="H30" s="242">
        <v>1000</v>
      </c>
      <c r="I30" s="242">
        <f>H30*E30</f>
        <v>1000</v>
      </c>
      <c r="J30" s="237">
        <f>I30+G30</f>
        <v>46000</v>
      </c>
      <c r="K30" s="603"/>
      <c r="L30" s="603"/>
    </row>
    <row r="31" spans="1:12" s="299" customFormat="1" ht="25.5" x14ac:dyDescent="0.2">
      <c r="A31" s="300"/>
      <c r="B31" s="297" t="s">
        <v>18</v>
      </c>
      <c r="C31" s="302" t="s">
        <v>223</v>
      </c>
      <c r="D31" s="244" t="s">
        <v>4</v>
      </c>
      <c r="E31" s="243">
        <v>1</v>
      </c>
      <c r="F31" s="242">
        <v>20000</v>
      </c>
      <c r="G31" s="242">
        <f t="shared" ref="G31:G34" si="3">F31*E31</f>
        <v>20000</v>
      </c>
      <c r="H31" s="242">
        <v>1000</v>
      </c>
      <c r="I31" s="242">
        <f t="shared" ref="I31:I34" si="4">H31*E31</f>
        <v>1000</v>
      </c>
      <c r="J31" s="237">
        <f t="shared" ref="J31:J35" si="5">I31+G31</f>
        <v>21000</v>
      </c>
      <c r="K31" s="603"/>
      <c r="L31" s="603"/>
    </row>
    <row r="32" spans="1:12" s="299" customFormat="1" ht="25.5" x14ac:dyDescent="0.2">
      <c r="A32" s="300"/>
      <c r="B32" s="297" t="s">
        <v>97</v>
      </c>
      <c r="C32" s="311" t="s">
        <v>224</v>
      </c>
      <c r="D32" s="244" t="s">
        <v>4</v>
      </c>
      <c r="E32" s="243">
        <v>1</v>
      </c>
      <c r="F32" s="242">
        <v>45000</v>
      </c>
      <c r="G32" s="242">
        <f t="shared" si="3"/>
        <v>45000</v>
      </c>
      <c r="H32" s="242">
        <v>1000</v>
      </c>
      <c r="I32" s="242">
        <f t="shared" si="4"/>
        <v>1000</v>
      </c>
      <c r="J32" s="237">
        <f t="shared" si="5"/>
        <v>46000</v>
      </c>
      <c r="K32" s="603"/>
      <c r="L32" s="603"/>
    </row>
    <row r="33" spans="1:12" s="299" customFormat="1" ht="25.5" x14ac:dyDescent="0.2">
      <c r="A33" s="300"/>
      <c r="B33" s="297" t="s">
        <v>127</v>
      </c>
      <c r="C33" s="311" t="s">
        <v>225</v>
      </c>
      <c r="D33" s="239" t="s">
        <v>4</v>
      </c>
      <c r="E33" s="238">
        <v>1</v>
      </c>
      <c r="F33" s="242">
        <v>45000</v>
      </c>
      <c r="G33" s="242">
        <f t="shared" si="3"/>
        <v>45000</v>
      </c>
      <c r="H33" s="242">
        <v>1000</v>
      </c>
      <c r="I33" s="242">
        <f t="shared" si="4"/>
        <v>1000</v>
      </c>
      <c r="J33" s="237">
        <f t="shared" si="5"/>
        <v>46000</v>
      </c>
      <c r="K33" s="611"/>
      <c r="L33" s="611"/>
    </row>
    <row r="34" spans="1:12" s="299" customFormat="1" ht="18" customHeight="1" x14ac:dyDescent="0.2">
      <c r="A34" s="300"/>
      <c r="B34" s="297" t="s">
        <v>129</v>
      </c>
      <c r="C34" s="298" t="s">
        <v>226</v>
      </c>
      <c r="D34" s="244" t="s">
        <v>4</v>
      </c>
      <c r="E34" s="243">
        <v>2</v>
      </c>
      <c r="F34" s="242">
        <v>35000</v>
      </c>
      <c r="G34" s="242">
        <f t="shared" si="3"/>
        <v>70000</v>
      </c>
      <c r="H34" s="242">
        <v>2000</v>
      </c>
      <c r="I34" s="242">
        <f t="shared" si="4"/>
        <v>4000</v>
      </c>
      <c r="J34" s="237">
        <f t="shared" si="5"/>
        <v>74000</v>
      </c>
      <c r="K34" s="603"/>
      <c r="L34" s="603"/>
    </row>
    <row r="35" spans="1:12" s="299" customFormat="1" ht="18" customHeight="1" thickBot="1" x14ac:dyDescent="0.25">
      <c r="A35" s="308"/>
      <c r="B35" s="312" t="s">
        <v>188</v>
      </c>
      <c r="C35" s="313" t="s">
        <v>227</v>
      </c>
      <c r="D35" s="252" t="s">
        <v>4</v>
      </c>
      <c r="E35" s="251">
        <v>2</v>
      </c>
      <c r="F35" s="496">
        <v>23000</v>
      </c>
      <c r="G35" s="496">
        <f>F35*E35</f>
        <v>46000</v>
      </c>
      <c r="H35" s="496">
        <v>2000</v>
      </c>
      <c r="I35" s="496">
        <f>H35*E35</f>
        <v>4000</v>
      </c>
      <c r="J35" s="549">
        <f t="shared" si="5"/>
        <v>50000</v>
      </c>
      <c r="K35" s="613"/>
      <c r="L35" s="613"/>
    </row>
    <row r="36" spans="1:12" s="296" customFormat="1" ht="15" customHeight="1" x14ac:dyDescent="0.2">
      <c r="A36" s="40">
        <f>A28+1</f>
        <v>7</v>
      </c>
      <c r="B36" s="295"/>
      <c r="C36" s="314" t="s">
        <v>228</v>
      </c>
      <c r="D36" s="259"/>
      <c r="E36" s="70"/>
      <c r="F36" s="257"/>
      <c r="G36" s="256"/>
      <c r="H36" s="257"/>
      <c r="I36" s="256"/>
      <c r="J36" s="255"/>
      <c r="K36" s="612"/>
      <c r="L36" s="612"/>
    </row>
    <row r="37" spans="1:12" s="299" customFormat="1" ht="78.75" customHeight="1" x14ac:dyDescent="0.2">
      <c r="A37" s="300"/>
      <c r="B37" s="297" t="s">
        <v>17</v>
      </c>
      <c r="C37" s="315" t="s">
        <v>229</v>
      </c>
      <c r="D37" s="244" t="s">
        <v>3</v>
      </c>
      <c r="E37" s="243">
        <v>1</v>
      </c>
      <c r="F37" s="242">
        <v>40000</v>
      </c>
      <c r="G37" s="242">
        <f t="shared" ref="G37:G41" si="6">F37*E37</f>
        <v>40000</v>
      </c>
      <c r="H37" s="242">
        <v>20000</v>
      </c>
      <c r="I37" s="242">
        <f t="shared" ref="I37:I41" si="7">H37*E37</f>
        <v>20000</v>
      </c>
      <c r="J37" s="237">
        <f t="shared" ref="J37:J41" si="8">I37+G37</f>
        <v>60000</v>
      </c>
      <c r="K37" s="603"/>
      <c r="L37" s="603"/>
    </row>
    <row r="38" spans="1:12" ht="64.5" customHeight="1" x14ac:dyDescent="0.2">
      <c r="A38" s="40">
        <f>A36+1</f>
        <v>8</v>
      </c>
      <c r="B38" s="164"/>
      <c r="C38" s="223" t="s">
        <v>176</v>
      </c>
      <c r="D38" s="244" t="s">
        <v>3</v>
      </c>
      <c r="E38" s="243">
        <v>1</v>
      </c>
      <c r="F38" s="242">
        <v>10000</v>
      </c>
      <c r="G38" s="242">
        <f t="shared" si="6"/>
        <v>10000</v>
      </c>
      <c r="H38" s="242">
        <v>10000</v>
      </c>
      <c r="I38" s="242">
        <f t="shared" si="7"/>
        <v>10000</v>
      </c>
      <c r="J38" s="237">
        <f t="shared" si="8"/>
        <v>20000</v>
      </c>
      <c r="K38" s="603"/>
      <c r="L38" s="603"/>
    </row>
    <row r="39" spans="1:12" s="241" customFormat="1" ht="38.25" x14ac:dyDescent="0.2">
      <c r="A39" s="40">
        <f>A38+1</f>
        <v>9</v>
      </c>
      <c r="B39" s="246"/>
      <c r="C39" s="248" t="s">
        <v>175</v>
      </c>
      <c r="D39" s="239" t="s">
        <v>3</v>
      </c>
      <c r="E39" s="238">
        <v>1</v>
      </c>
      <c r="F39" s="242">
        <v>15000</v>
      </c>
      <c r="G39" s="242">
        <f t="shared" si="6"/>
        <v>15000</v>
      </c>
      <c r="H39" s="242">
        <v>15000</v>
      </c>
      <c r="I39" s="242">
        <f t="shared" si="7"/>
        <v>15000</v>
      </c>
      <c r="J39" s="237">
        <f t="shared" si="8"/>
        <v>30000</v>
      </c>
      <c r="K39" s="611"/>
      <c r="L39" s="611"/>
    </row>
    <row r="40" spans="1:12" s="241" customFormat="1" ht="28.5" customHeight="1" x14ac:dyDescent="0.2">
      <c r="A40" s="40">
        <f>A39+1</f>
        <v>10</v>
      </c>
      <c r="B40" s="246"/>
      <c r="C40" s="245" t="s">
        <v>174</v>
      </c>
      <c r="D40" s="244" t="s">
        <v>3</v>
      </c>
      <c r="E40" s="243">
        <v>1</v>
      </c>
      <c r="F40" s="242">
        <v>0</v>
      </c>
      <c r="G40" s="242">
        <f t="shared" si="6"/>
        <v>0</v>
      </c>
      <c r="H40" s="242">
        <v>15000</v>
      </c>
      <c r="I40" s="242">
        <f t="shared" si="7"/>
        <v>15000</v>
      </c>
      <c r="J40" s="237">
        <f t="shared" si="8"/>
        <v>15000</v>
      </c>
      <c r="K40" s="603"/>
      <c r="L40" s="603"/>
    </row>
    <row r="41" spans="1:12" ht="43.5" customHeight="1" thickBot="1" x14ac:dyDescent="0.25">
      <c r="A41" s="40">
        <f>A40+1</f>
        <v>11</v>
      </c>
      <c r="B41" s="164"/>
      <c r="C41" s="240" t="s">
        <v>316</v>
      </c>
      <c r="D41" s="239" t="s">
        <v>3</v>
      </c>
      <c r="E41" s="238">
        <v>1</v>
      </c>
      <c r="F41" s="242">
        <v>0</v>
      </c>
      <c r="G41" s="242">
        <f t="shared" si="6"/>
        <v>0</v>
      </c>
      <c r="H41" s="242">
        <v>20000</v>
      </c>
      <c r="I41" s="242">
        <f t="shared" si="7"/>
        <v>20000</v>
      </c>
      <c r="J41" s="237">
        <f t="shared" si="8"/>
        <v>20000</v>
      </c>
      <c r="K41" s="603"/>
      <c r="L41" s="603"/>
    </row>
    <row r="42" spans="1:12" ht="20.100000000000001" customHeight="1" thickTop="1" thickBot="1" x14ac:dyDescent="0.25">
      <c r="A42" s="224"/>
      <c r="B42" s="225"/>
      <c r="C42" s="316" t="s">
        <v>230</v>
      </c>
      <c r="D42" s="235"/>
      <c r="E42" s="235"/>
      <c r="F42" s="234"/>
      <c r="G42" s="232">
        <f>SUM(G11:G41)</f>
        <v>3984900</v>
      </c>
      <c r="H42" s="234"/>
      <c r="I42" s="232">
        <f>SUM(I11:I41)</f>
        <v>250000</v>
      </c>
      <c r="J42" s="232">
        <f>SUM(J11:J41)</f>
        <v>4234900</v>
      </c>
      <c r="K42" s="617"/>
      <c r="L42" s="617"/>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2.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3.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Grand Summary</vt:lpstr>
      <vt:lpstr>ACMV BOQ</vt:lpstr>
      <vt:lpstr>Sheet1</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2024-03-05T11:57:08Z</cp:lastPrinted>
  <dcterms:created xsi:type="dcterms:W3CDTF">2001-08-24T09:20:00Z</dcterms:created>
  <dcterms:modified xsi:type="dcterms:W3CDTF">2024-05-30T09:44:48Z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