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Running projects\BAHL Exhaust Riser Work 20 &amp; 24 Floor\"/>
    </mc:Choice>
  </mc:AlternateContent>
  <xr:revisionPtr revIDLastSave="0" documentId="13_ncr:1_{9566EB1C-6BCB-4F5B-ABFF-BB1DE33C9124}" xr6:coauthVersionLast="47" xr6:coauthVersionMax="47" xr10:uidLastSave="{00000000-0000-0000-0000-000000000000}"/>
  <bookViews>
    <workbookView xWindow="-120" yWindow="-120" windowWidth="29040" windowHeight="15840" xr2:uid="{00000000-000D-0000-FFFF-FFFF00000000}"/>
  </bookViews>
  <sheets>
    <sheet name="Option 2" sheetId="3" r:id="rId1"/>
    <sheet name="Option 1" sheetId="1" r:id="rId2"/>
  </sheets>
  <definedNames>
    <definedName name="_xlnm.Print_Area" localSheetId="1">'Option 1'!$A$1:$I$34</definedName>
    <definedName name="_xlnm.Print_Area" localSheetId="0">'Option 2'!$A$1:$I$33</definedName>
    <definedName name="_xlnm.Print_Titles" localSheetId="1">'Option 1'!$1:$9</definedName>
    <definedName name="_xlnm.Print_Titles" localSheetId="0">'Option 2'!$1:$9</definedName>
  </definedNames>
  <calcPr calcId="181029"/>
</workbook>
</file>

<file path=xl/calcChain.xml><?xml version="1.0" encoding="utf-8"?>
<calcChain xmlns="http://schemas.openxmlformats.org/spreadsheetml/2006/main">
  <c r="O21" i="3" l="1"/>
  <c r="O20" i="3"/>
  <c r="G13" i="3"/>
  <c r="I13" i="3" s="1"/>
  <c r="H22" i="3"/>
  <c r="I22" i="3" s="1"/>
  <c r="G22" i="3"/>
  <c r="H21" i="3"/>
  <c r="G21" i="3"/>
  <c r="I21" i="3" s="1"/>
  <c r="I20" i="3"/>
  <c r="H20" i="3"/>
  <c r="G20" i="3"/>
  <c r="H19" i="3"/>
  <c r="I19" i="3" s="1"/>
  <c r="G19" i="3"/>
  <c r="H17" i="3"/>
  <c r="I17" i="3" s="1"/>
  <c r="G17" i="3"/>
  <c r="H15" i="3"/>
  <c r="G15" i="3"/>
  <c r="I15" i="3" s="1"/>
  <c r="H13" i="3"/>
  <c r="H10" i="3"/>
  <c r="H23" i="3" s="1"/>
  <c r="G10" i="3"/>
  <c r="G23" i="3" s="1"/>
  <c r="H22" i="1"/>
  <c r="G22" i="1"/>
  <c r="H21" i="1"/>
  <c r="G21" i="1"/>
  <c r="H20" i="1"/>
  <c r="G20" i="1"/>
  <c r="H19" i="1"/>
  <c r="G19" i="1"/>
  <c r="H17" i="1"/>
  <c r="G17" i="1"/>
  <c r="H15" i="1"/>
  <c r="G15" i="1"/>
  <c r="H13" i="1"/>
  <c r="G13" i="1"/>
  <c r="H10" i="1"/>
  <c r="G10" i="1"/>
  <c r="G24" i="3" l="1"/>
  <c r="G25" i="3" s="1"/>
  <c r="G26" i="3" s="1"/>
  <c r="G27" i="3" s="1"/>
  <c r="H24" i="3"/>
  <c r="H25" i="3"/>
  <c r="H26" i="3" s="1"/>
  <c r="I10" i="3"/>
  <c r="I23" i="3" s="1"/>
  <c r="I15" i="1"/>
  <c r="H23" i="1"/>
  <c r="I13" i="1"/>
  <c r="I19" i="1"/>
  <c r="I21" i="1"/>
  <c r="G23" i="1"/>
  <c r="I17" i="1"/>
  <c r="I20" i="1"/>
  <c r="I22" i="1"/>
  <c r="I10" i="1"/>
  <c r="H27" i="3" l="1"/>
  <c r="I26" i="3"/>
  <c r="I24" i="3"/>
  <c r="I25" i="3"/>
  <c r="G24" i="1"/>
  <c r="G25" i="1" s="1"/>
  <c r="G26" i="1" s="1"/>
  <c r="G27" i="1" s="1"/>
  <c r="H24" i="1"/>
  <c r="H25" i="1" s="1"/>
  <c r="H26" i="1" s="1"/>
  <c r="I27" i="3" l="1"/>
  <c r="H27" i="1"/>
  <c r="I26" i="1"/>
  <c r="I23" i="1"/>
  <c r="I24" i="1" l="1"/>
  <c r="I25" i="1" s="1"/>
  <c r="I27" i="1" s="1"/>
</calcChain>
</file>

<file path=xl/sharedStrings.xml><?xml version="1.0" encoding="utf-8"?>
<sst xmlns="http://schemas.openxmlformats.org/spreadsheetml/2006/main" count="88" uniqueCount="39">
  <si>
    <t>Total Cost of Works Rs.</t>
  </si>
  <si>
    <t>Supply, Installation of Volume Control Damper in 16 SWG G.I sheet  metal  with  gas   kits,  nut  bolts,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</si>
  <si>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</si>
  <si>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t>
  </si>
  <si>
    <t>Sr. No.</t>
  </si>
  <si>
    <t>DESCRIPTION</t>
  </si>
  <si>
    <t>UNIT</t>
  </si>
  <si>
    <t>QTY</t>
  </si>
  <si>
    <t>AMOUNT</t>
  </si>
  <si>
    <t>Rate</t>
  </si>
  <si>
    <t>Material</t>
  </si>
  <si>
    <t>Labour</t>
  </si>
  <si>
    <t>Amount</t>
  </si>
  <si>
    <t>Cutting  dismantling  and  shifting  of  the  existing  MV  works  as per  instruction  of  consultant,  including  cleaning  the  site  and shifting the dismantled parts / material to suitable place given by  client  complete  in  all  respects  ready  to  operate  as  per drawings and as per instruction of consultant.</t>
  </si>
  <si>
    <t>Discount 02%</t>
  </si>
  <si>
    <t>Total Cost after Discount</t>
  </si>
  <si>
    <t>All works shall be completed, tested and commissioned as per drawings, specifications and as per instruction of Consultant</t>
  </si>
  <si>
    <t>Job.</t>
  </si>
  <si>
    <t>Supply,  installation,  balancing,  testing  and  commissioning  of ventilation fans as per mentioned in schedule, including supply &amp; installation of vibration isolator, electrical connection, flexible duct  connection  /  connector,  supports,  power  wiring  upto  15 feet,  etc,  complete  in  all  respects  ready  to  operate  as  per drawings, specification and as per instruction of consultant.</t>
  </si>
  <si>
    <t>EAF-01</t>
  </si>
  <si>
    <t>No.</t>
  </si>
  <si>
    <r>
      <rPr>
        <sz val="12"/>
        <rFont val="Calibri"/>
        <family val="2"/>
        <scheme val="minor"/>
      </rP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r>
  </si>
  <si>
    <t>Sqm</t>
  </si>
  <si>
    <t>Supply  &amp;  installation  of  aluminum  fabricated  powder  coated exhaust  air  louvers  including  wooden  frame,  rain  protection sheet bird mesh etc complete in all respects ready to operate as   per   specification,   drawings   and   as   per   instruction   of consultant.</t>
  </si>
  <si>
    <t>1000mm x 450mm</t>
  </si>
  <si>
    <t>200mm x 200</t>
  </si>
  <si>
    <t>Nos.</t>
  </si>
  <si>
    <t>200mm x 250</t>
  </si>
  <si>
    <t>500mm x 300</t>
  </si>
  <si>
    <t>Quotation for Rectification work of Toilet Exhaust system 20th to 24th Floor BAHL Center Point Karachi</t>
  </si>
  <si>
    <t>Total Cost with Taxes</t>
  </si>
  <si>
    <t>Option 1 Based on SASA brand</t>
  </si>
  <si>
    <t>GST 18% on Material &amp; 15% on Labour</t>
  </si>
  <si>
    <t>Option 2 Based on BVN brand</t>
  </si>
  <si>
    <t>1) 20% advance / Mobilization</t>
  </si>
  <si>
    <t>2) 40% after completion of 50% work.</t>
  </si>
  <si>
    <t>3) 30% after completion of remaining 50% work.</t>
  </si>
  <si>
    <t>4) 10% after successful testing &amp; commissioning.</t>
  </si>
  <si>
    <t>Payment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</si>
</sst>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0" x14ac:knownFonts="1">
    <font>
      <sz val="10"/>
      <color rgb="FF000000"/>
      <name val="Times New Roman"/>
      <charset val="204"/>
    </font>
    <font>
      <sz val="10"/>
      <color rgb="FF000000"/>
      <name val="Times New Roman"/>
      <charset val="204"/>
    </font>
    <font>
      <sz val="10"/>
      <color rgb="FF000000"/>
      <name val="Calibri"/>
      <family val="2"/>
      <scheme val="minor"/>
    </font>
    <font>
      <sz val="12"/>
      <color rgb="FF000000"/>
      <name val="Calibri"/>
      <family val="2"/>
      <scheme val="minor"/>
    </font>
    <font>
      <b/>
      <sz val="12"/>
      <name val="Calibri"/>
      <family val="2"/>
      <scheme val="minor"/>
    </font>
    <font>
      <sz val="12"/>
      <name val="Calibri"/>
      <family val="2"/>
      <scheme val="minor"/>
    </font>
    <font>
      <b/>
      <sz val="12"/>
      <color rgb="FF000000"/>
      <name val="Calibri"/>
      <family val="2"/>
      <scheme val="minor"/>
    </font>
    <font>
      <b/>
      <sz val="14"/>
      <color rgb="FF000000"/>
      <name val="Calibri"/>
      <family val="2"/>
      <scheme val="minor"/>
    </font>
    <font>
      <b/>
      <u/>
      <sz val="18"/>
      <color rgb="FF000000"/>
      <name val="Calibri"/>
      <family val="2"/>
      <scheme val="minor"/>
    </font>
    <font>
      <b/>
      <u/>
      <sz val="11"/>
      <color rgb="FF000000"/>
      <name val="Calibri"/>
      <family val="2"/>
      <scheme val="minor"/>
    </font>
  </fonts>
  <fills count="2">
    <fill>
      <patternFill patternType="none"/>
    </fill>
    <fill>
      <patternFill patternType="gray125"/>
    </fill>
  </fills>
  <borders count="9">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35">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3" fillId="0" borderId="7" xfId="0" applyFont="1" applyBorder="1" applyAlignment="1">
      <alignment horizontal="left" vertical="top" wrapText="1"/>
    </xf>
    <xf numFmtId="0" fontId="5" fillId="0" borderId="7" xfId="0" applyFont="1" applyBorder="1" applyAlignment="1">
      <alignment horizontal="left" vertical="top" wrapText="1"/>
    </xf>
    <xf numFmtId="165" fontId="3" fillId="0" borderId="7" xfId="1" applyNumberFormat="1" applyFont="1" applyBorder="1" applyAlignment="1">
      <alignment horizontal="right" wrapText="1"/>
    </xf>
    <xf numFmtId="1" fontId="3" fillId="0" borderId="7" xfId="0" applyNumberFormat="1" applyFont="1" applyBorder="1" applyAlignment="1">
      <alignment horizontal="left" vertical="top" indent="1" shrinkToFit="1"/>
    </xf>
    <xf numFmtId="0" fontId="3" fillId="0" borderId="7" xfId="0" applyFont="1" applyBorder="1" applyAlignment="1">
      <alignment horizontal="center" vertical="top" wrapText="1"/>
    </xf>
    <xf numFmtId="165" fontId="3" fillId="0" borderId="7" xfId="1" applyNumberFormat="1" applyFont="1" applyBorder="1" applyAlignment="1">
      <alignment vertical="center" wrapText="1"/>
    </xf>
    <xf numFmtId="164" fontId="3" fillId="0" borderId="7" xfId="0" applyNumberFormat="1" applyFont="1" applyBorder="1" applyAlignment="1">
      <alignment horizontal="right" vertical="top" indent="1" shrinkToFit="1"/>
    </xf>
    <xf numFmtId="0" fontId="5" fillId="0" borderId="7" xfId="0" applyFont="1" applyBorder="1" applyAlignment="1">
      <alignment horizontal="center" vertical="top" wrapText="1"/>
    </xf>
    <xf numFmtId="1" fontId="3" fillId="0" borderId="7" xfId="0" applyNumberFormat="1" applyFont="1" applyBorder="1" applyAlignment="1">
      <alignment horizontal="center" vertical="top" shrinkToFit="1"/>
    </xf>
    <xf numFmtId="0" fontId="5" fillId="0" borderId="7" xfId="0" applyFont="1" applyBorder="1" applyAlignment="1">
      <alignment wrapText="1"/>
    </xf>
    <xf numFmtId="1" fontId="3" fillId="0" borderId="7" xfId="0" applyNumberFormat="1" applyFont="1" applyBorder="1" applyAlignment="1">
      <alignment shrinkToFit="1"/>
    </xf>
    <xf numFmtId="165" fontId="3" fillId="0" borderId="7" xfId="1" applyNumberFormat="1" applyFont="1" applyBorder="1" applyAlignment="1">
      <alignment wrapText="1"/>
    </xf>
    <xf numFmtId="0" fontId="3" fillId="0" borderId="7" xfId="0" applyFont="1" applyBorder="1" applyAlignment="1">
      <alignment horizontal="left" wrapText="1"/>
    </xf>
    <xf numFmtId="0" fontId="3" fillId="0" borderId="7" xfId="0" applyFont="1" applyBorder="1" applyAlignment="1">
      <alignment horizontal="center" wrapText="1"/>
    </xf>
    <xf numFmtId="0" fontId="5" fillId="0" borderId="7" xfId="0" applyFont="1" applyBorder="1" applyAlignment="1">
      <alignment horizontal="center" vertical="center" wrapText="1"/>
    </xf>
    <xf numFmtId="1" fontId="3" fillId="0" borderId="7" xfId="0" applyNumberFormat="1" applyFont="1" applyBorder="1" applyAlignment="1">
      <alignment horizontal="center" vertical="center" shrinkToFit="1"/>
    </xf>
    <xf numFmtId="165" fontId="6" fillId="0" borderId="7" xfId="1" applyNumberFormat="1" applyFont="1" applyBorder="1" applyAlignment="1">
      <alignment horizontal="right" vertical="center" wrapText="1"/>
    </xf>
    <xf numFmtId="0" fontId="3" fillId="0" borderId="0" xfId="0" applyFont="1" applyAlignment="1">
      <alignment horizontal="left" vertical="center" wrapText="1"/>
    </xf>
    <xf numFmtId="165" fontId="6" fillId="0" borderId="8" xfId="1" applyNumberFormat="1" applyFont="1" applyBorder="1" applyAlignment="1">
      <alignment horizontal="right" vertical="center" wrapText="1"/>
    </xf>
    <xf numFmtId="165" fontId="3" fillId="0" borderId="7" xfId="1" applyNumberFormat="1" applyFont="1" applyBorder="1" applyAlignment="1">
      <alignment horizontal="right" wrapText="1"/>
    </xf>
    <xf numFmtId="0" fontId="9" fillId="0" borderId="0" xfId="0" applyFont="1" applyAlignment="1">
      <alignment horizontal="left" vertical="top"/>
    </xf>
    <xf numFmtId="0" fontId="5" fillId="0" borderId="7" xfId="0" applyFont="1" applyBorder="1" applyAlignment="1">
      <alignment horizontal="center" wrapText="1"/>
    </xf>
    <xf numFmtId="1" fontId="3" fillId="0" borderId="7" xfId="0" applyNumberFormat="1" applyFont="1" applyBorder="1" applyAlignment="1">
      <alignment horizontal="center" shrinkToFit="1"/>
    </xf>
    <xf numFmtId="0" fontId="8" fillId="0" borderId="0" xfId="0" applyFont="1" applyAlignment="1">
      <alignment horizontal="center" vertical="center" wrapText="1"/>
    </xf>
    <xf numFmtId="0" fontId="7" fillId="0" borderId="0" xfId="0" applyFont="1" applyAlignment="1">
      <alignment horizontal="left"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133350</xdr:colOff>
      <xdr:row>10</xdr:row>
      <xdr:rowOff>523875</xdr:rowOff>
    </xdr:from>
    <xdr:to>
      <xdr:col>25</xdr:col>
      <xdr:colOff>182098</xdr:colOff>
      <xdr:row>15</xdr:row>
      <xdr:rowOff>1124770</xdr:rowOff>
    </xdr:to>
    <xdr:pic>
      <xdr:nvPicPr>
        <xdr:cNvPr id="2" name="Picture 1">
          <a:extLst>
            <a:ext uri="{FF2B5EF4-FFF2-40B4-BE49-F238E27FC236}">
              <a16:creationId xmlns:a16="http://schemas.microsoft.com/office/drawing/2014/main" id="{75903D9A-3A8E-42E3-BC65-6CD8287087CD}"/>
            </a:ext>
          </a:extLst>
        </xdr:cNvPr>
        <xdr:cNvPicPr>
          <a:picLocks noChangeAspect="1"/>
        </xdr:cNvPicPr>
      </xdr:nvPicPr>
      <xdr:blipFill>
        <a:blip xmlns:r="http://schemas.openxmlformats.org/officeDocument/2006/relationships" r:embed="rId1"/>
        <a:stretch>
          <a:fillRect/>
        </a:stretch>
      </xdr:blipFill>
      <xdr:spPr>
        <a:xfrm>
          <a:off x="9772650" y="3200400"/>
          <a:ext cx="8049748" cy="58777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26AD-AC59-4DE3-B874-6EB3D8CB5D98}">
  <dimension ref="A2:O33"/>
  <sheetViews>
    <sheetView tabSelected="1" view="pageBreakPreview" topLeftCell="A19" zoomScale="60" zoomScaleNormal="100" workbookViewId="0">
      <selection activeCell="O10" sqref="O10"/>
    </sheetView>
  </sheetViews>
  <sheetFormatPr defaultRowHeight="12.75" x14ac:dyDescent="0.2"/>
  <cols>
    <col min="1" max="1" width="9.5" style="1" customWidth="1"/>
    <col min="2" max="2" width="61" style="1" customWidth="1"/>
    <col min="3" max="3" width="8.83203125" style="2" customWidth="1"/>
    <col min="4" max="4" width="8.1640625" style="2" customWidth="1"/>
    <col min="5" max="5" width="11.83203125" style="1" customWidth="1"/>
    <col min="6" max="6" width="12.6640625" style="1" customWidth="1"/>
    <col min="7" max="7" width="13.6640625" style="1" customWidth="1"/>
    <col min="8" max="8" width="14.33203125" style="1" customWidth="1"/>
    <col min="9" max="9" width="17.83203125" style="1" customWidth="1"/>
    <col min="10" max="16384" width="9.33203125" style="1"/>
  </cols>
  <sheetData>
    <row r="2" spans="1:9" x14ac:dyDescent="0.2">
      <c r="A2" s="28" t="s">
        <v>29</v>
      </c>
      <c r="B2" s="28"/>
      <c r="C2" s="28"/>
      <c r="D2" s="28"/>
      <c r="E2" s="28"/>
      <c r="F2" s="28"/>
      <c r="G2" s="28"/>
      <c r="H2" s="28"/>
      <c r="I2" s="28"/>
    </row>
    <row r="3" spans="1:9" x14ac:dyDescent="0.2">
      <c r="A3" s="28"/>
      <c r="B3" s="28"/>
      <c r="C3" s="28"/>
      <c r="D3" s="28"/>
      <c r="E3" s="28"/>
      <c r="F3" s="28"/>
      <c r="G3" s="28"/>
      <c r="H3" s="28"/>
      <c r="I3" s="28"/>
    </row>
    <row r="4" spans="1:9" ht="30.75" customHeight="1" x14ac:dyDescent="0.2">
      <c r="A4" s="28"/>
      <c r="B4" s="28"/>
      <c r="C4" s="28"/>
      <c r="D4" s="28"/>
      <c r="E4" s="28"/>
      <c r="F4" s="28"/>
      <c r="G4" s="28"/>
      <c r="H4" s="28"/>
      <c r="I4" s="28"/>
    </row>
    <row r="5" spans="1:9" x14ac:dyDescent="0.2">
      <c r="A5" s="29" t="s">
        <v>33</v>
      </c>
      <c r="B5" s="29"/>
      <c r="C5" s="29"/>
      <c r="D5" s="29"/>
    </row>
    <row r="6" spans="1:9" x14ac:dyDescent="0.2">
      <c r="A6" s="29"/>
      <c r="B6" s="29"/>
      <c r="C6" s="29"/>
      <c r="D6" s="29"/>
    </row>
    <row r="7" spans="1:9" ht="4.5" customHeight="1" x14ac:dyDescent="0.2"/>
    <row r="8" spans="1:9" ht="18" customHeight="1" x14ac:dyDescent="0.2">
      <c r="A8" s="30"/>
      <c r="B8" s="30"/>
      <c r="C8" s="30"/>
      <c r="D8" s="31"/>
      <c r="E8" s="32" t="s">
        <v>9</v>
      </c>
      <c r="F8" s="33"/>
      <c r="G8" s="32" t="s">
        <v>12</v>
      </c>
      <c r="H8" s="33"/>
      <c r="I8" s="3" t="s">
        <v>3</v>
      </c>
    </row>
    <row r="9" spans="1:9" ht="28.5" customHeight="1" x14ac:dyDescent="0.2">
      <c r="A9" s="4" t="s">
        <v>4</v>
      </c>
      <c r="B9" s="4" t="s">
        <v>5</v>
      </c>
      <c r="C9" s="4" t="s">
        <v>6</v>
      </c>
      <c r="D9" s="4" t="s">
        <v>7</v>
      </c>
      <c r="E9" s="4" t="s">
        <v>10</v>
      </c>
      <c r="F9" s="4" t="s">
        <v>11</v>
      </c>
      <c r="G9" s="4" t="s">
        <v>10</v>
      </c>
      <c r="H9" s="4" t="s">
        <v>11</v>
      </c>
      <c r="I9" s="4" t="s">
        <v>8</v>
      </c>
    </row>
    <row r="10" spans="1:9" ht="47.25" x14ac:dyDescent="0.2">
      <c r="A10" s="5"/>
      <c r="B10" s="6" t="s">
        <v>16</v>
      </c>
      <c r="C10" s="26" t="s">
        <v>17</v>
      </c>
      <c r="D10" s="27">
        <v>1</v>
      </c>
      <c r="E10" s="24"/>
      <c r="F10" s="24">
        <v>195000</v>
      </c>
      <c r="G10" s="24">
        <f>E10*D10</f>
        <v>0</v>
      </c>
      <c r="H10" s="24">
        <f>F10*D10</f>
        <v>195000</v>
      </c>
      <c r="I10" s="24">
        <f>H10+G10</f>
        <v>195000</v>
      </c>
    </row>
    <row r="11" spans="1:9" ht="110.25" x14ac:dyDescent="0.2">
      <c r="A11" s="8">
        <v>1</v>
      </c>
      <c r="B11" s="6" t="s">
        <v>13</v>
      </c>
      <c r="C11" s="26"/>
      <c r="D11" s="27"/>
      <c r="E11" s="24"/>
      <c r="F11" s="24"/>
      <c r="G11" s="24"/>
      <c r="H11" s="24"/>
      <c r="I11" s="24"/>
    </row>
    <row r="12" spans="1:9" ht="141.75" x14ac:dyDescent="0.2">
      <c r="A12" s="8">
        <v>2</v>
      </c>
      <c r="B12" s="6" t="s">
        <v>18</v>
      </c>
      <c r="C12" s="9"/>
      <c r="D12" s="9"/>
      <c r="E12" s="10"/>
      <c r="F12" s="10"/>
      <c r="G12" s="10"/>
      <c r="H12" s="10"/>
      <c r="I12" s="10"/>
    </row>
    <row r="13" spans="1:9" ht="19.350000000000001" customHeight="1" x14ac:dyDescent="0.2">
      <c r="A13" s="11">
        <v>2.1</v>
      </c>
      <c r="B13" s="6" t="s">
        <v>19</v>
      </c>
      <c r="C13" s="12" t="s">
        <v>20</v>
      </c>
      <c r="D13" s="13">
        <v>1</v>
      </c>
      <c r="E13" s="10">
        <v>822000</v>
      </c>
      <c r="F13" s="10">
        <v>25000</v>
      </c>
      <c r="G13" s="10">
        <f>E13*D13</f>
        <v>822000</v>
      </c>
      <c r="H13" s="10">
        <f>F13*D13</f>
        <v>25000</v>
      </c>
      <c r="I13" s="10">
        <f>H13+G13</f>
        <v>847000</v>
      </c>
    </row>
    <row r="14" spans="1:9" ht="173.25" x14ac:dyDescent="0.25">
      <c r="A14" s="8">
        <v>3</v>
      </c>
      <c r="B14" s="5" t="s">
        <v>21</v>
      </c>
      <c r="C14" s="14"/>
      <c r="D14" s="15"/>
      <c r="E14" s="16"/>
      <c r="F14" s="16"/>
      <c r="G14" s="16"/>
      <c r="H14" s="16"/>
      <c r="I14" s="16"/>
    </row>
    <row r="15" spans="1:9" ht="18.75" customHeight="1" x14ac:dyDescent="0.25">
      <c r="A15" s="17"/>
      <c r="B15" s="17"/>
      <c r="C15" s="14" t="s">
        <v>22</v>
      </c>
      <c r="D15" s="15">
        <v>120</v>
      </c>
      <c r="E15" s="16">
        <v>4194.9152542372885</v>
      </c>
      <c r="F15" s="16">
        <v>750</v>
      </c>
      <c r="G15" s="16">
        <f>E15*D15</f>
        <v>503389.83050847461</v>
      </c>
      <c r="H15" s="16">
        <f>F15*D15</f>
        <v>90000</v>
      </c>
      <c r="I15" s="16">
        <f>H15+G15</f>
        <v>593389.83050847461</v>
      </c>
    </row>
    <row r="16" spans="1:9" ht="94.5" x14ac:dyDescent="0.25">
      <c r="A16" s="8">
        <v>4</v>
      </c>
      <c r="B16" s="6" t="s">
        <v>23</v>
      </c>
      <c r="C16" s="9"/>
      <c r="D16" s="9"/>
      <c r="E16" s="16"/>
      <c r="F16" s="16"/>
      <c r="G16" s="16"/>
      <c r="H16" s="16"/>
      <c r="I16" s="16"/>
    </row>
    <row r="17" spans="1:15" ht="15" customHeight="1" x14ac:dyDescent="0.25">
      <c r="A17" s="11">
        <v>4.0999999999999996</v>
      </c>
      <c r="B17" s="6" t="s">
        <v>24</v>
      </c>
      <c r="C17" s="12" t="s">
        <v>20</v>
      </c>
      <c r="D17" s="13">
        <v>1</v>
      </c>
      <c r="E17" s="16">
        <v>15180</v>
      </c>
      <c r="F17" s="16">
        <v>1000</v>
      </c>
      <c r="G17" s="16">
        <f>E17*D17</f>
        <v>15180</v>
      </c>
      <c r="H17" s="16">
        <f>F17*D17</f>
        <v>1000</v>
      </c>
      <c r="I17" s="16">
        <f>H17+G17</f>
        <v>16180</v>
      </c>
    </row>
    <row r="18" spans="1:15" ht="78.75" x14ac:dyDescent="0.25">
      <c r="A18" s="8">
        <v>5</v>
      </c>
      <c r="B18" s="6" t="s">
        <v>1</v>
      </c>
      <c r="C18" s="18"/>
      <c r="D18" s="18"/>
      <c r="E18" s="16"/>
      <c r="F18" s="16"/>
      <c r="G18" s="16"/>
      <c r="H18" s="16"/>
      <c r="I18" s="16"/>
    </row>
    <row r="19" spans="1:15" ht="15.75" customHeight="1" x14ac:dyDescent="0.25">
      <c r="A19" s="11">
        <v>5.0999999999999996</v>
      </c>
      <c r="B19" s="6" t="s">
        <v>25</v>
      </c>
      <c r="C19" s="12" t="s">
        <v>26</v>
      </c>
      <c r="D19" s="13">
        <v>5</v>
      </c>
      <c r="E19" s="16">
        <v>3500</v>
      </c>
      <c r="F19" s="16">
        <v>1000</v>
      </c>
      <c r="G19" s="16">
        <f>E19*D19</f>
        <v>17500</v>
      </c>
      <c r="H19" s="16">
        <f>F19*D19</f>
        <v>5000</v>
      </c>
      <c r="I19" s="16">
        <f>H19+G19</f>
        <v>22500</v>
      </c>
      <c r="O19" s="1">
        <v>685000</v>
      </c>
    </row>
    <row r="20" spans="1:15" ht="18" customHeight="1" x14ac:dyDescent="0.25">
      <c r="A20" s="11">
        <v>5.2</v>
      </c>
      <c r="B20" s="6" t="s">
        <v>27</v>
      </c>
      <c r="C20" s="12" t="s">
        <v>26</v>
      </c>
      <c r="D20" s="13">
        <v>5</v>
      </c>
      <c r="E20" s="7">
        <v>3500</v>
      </c>
      <c r="F20" s="7">
        <v>1000</v>
      </c>
      <c r="G20" s="16">
        <f>E20*D20</f>
        <v>17500</v>
      </c>
      <c r="H20" s="16">
        <f>F20*D20</f>
        <v>5000</v>
      </c>
      <c r="I20" s="16">
        <f>H20+G20</f>
        <v>22500</v>
      </c>
      <c r="O20" s="1">
        <f>O19*20%</f>
        <v>137000</v>
      </c>
    </row>
    <row r="21" spans="1:15" ht="18" customHeight="1" x14ac:dyDescent="0.25">
      <c r="A21" s="11">
        <v>5.3</v>
      </c>
      <c r="B21" s="6" t="s">
        <v>28</v>
      </c>
      <c r="C21" s="12" t="s">
        <v>20</v>
      </c>
      <c r="D21" s="13">
        <v>1</v>
      </c>
      <c r="E21" s="7">
        <v>5000</v>
      </c>
      <c r="F21" s="7">
        <v>1000</v>
      </c>
      <c r="G21" s="16">
        <f>E21*D21</f>
        <v>5000</v>
      </c>
      <c r="H21" s="16">
        <f>F21*D21</f>
        <v>1000</v>
      </c>
      <c r="I21" s="16">
        <f>H21+G21</f>
        <v>6000</v>
      </c>
      <c r="O21" s="1">
        <f>O20+O19</f>
        <v>822000</v>
      </c>
    </row>
    <row r="22" spans="1:15" ht="110.25" x14ac:dyDescent="0.2">
      <c r="A22" s="8">
        <v>6</v>
      </c>
      <c r="B22" s="6" t="s">
        <v>2</v>
      </c>
      <c r="C22" s="19" t="s">
        <v>17</v>
      </c>
      <c r="D22" s="20">
        <v>1</v>
      </c>
      <c r="E22" s="10">
        <v>8500</v>
      </c>
      <c r="F22" s="10">
        <v>15000</v>
      </c>
      <c r="G22" s="10">
        <f>E22*D22</f>
        <v>8500</v>
      </c>
      <c r="H22" s="10">
        <f>F22*D22</f>
        <v>15000</v>
      </c>
      <c r="I22" s="10">
        <f>H22+G22</f>
        <v>23500</v>
      </c>
    </row>
    <row r="23" spans="1:15" ht="15.75" x14ac:dyDescent="0.2">
      <c r="A23" s="22"/>
      <c r="B23" s="34" t="s">
        <v>0</v>
      </c>
      <c r="C23" s="34"/>
      <c r="D23" s="34"/>
      <c r="E23" s="34"/>
      <c r="F23" s="34"/>
      <c r="G23" s="21">
        <f t="shared" ref="G23:H23" si="0">SUM(G10:G22)</f>
        <v>1389069.8305084747</v>
      </c>
      <c r="H23" s="21">
        <f t="shared" si="0"/>
        <v>337000</v>
      </c>
      <c r="I23" s="21">
        <f>SUM(I10:I22)</f>
        <v>1726069.8305084747</v>
      </c>
    </row>
    <row r="24" spans="1:15" ht="15.75" x14ac:dyDescent="0.2">
      <c r="A24" s="22"/>
      <c r="B24" s="34" t="s">
        <v>14</v>
      </c>
      <c r="C24" s="34"/>
      <c r="D24" s="34"/>
      <c r="E24" s="34"/>
      <c r="F24" s="34"/>
      <c r="G24" s="21">
        <f t="shared" ref="G24:H24" si="1">G23*2%</f>
        <v>27781.396610169497</v>
      </c>
      <c r="H24" s="21">
        <f t="shared" si="1"/>
        <v>6740</v>
      </c>
      <c r="I24" s="21">
        <f>I23*2%</f>
        <v>34521.396610169497</v>
      </c>
    </row>
    <row r="25" spans="1:15" ht="15.75" x14ac:dyDescent="0.2">
      <c r="A25" s="22"/>
      <c r="B25" s="34" t="s">
        <v>15</v>
      </c>
      <c r="C25" s="34"/>
      <c r="D25" s="34"/>
      <c r="E25" s="34"/>
      <c r="F25" s="34"/>
      <c r="G25" s="21">
        <f>G23-G24</f>
        <v>1361288.4338983053</v>
      </c>
      <c r="H25" s="21">
        <f t="shared" ref="H25:I25" si="2">H23-H24</f>
        <v>330260</v>
      </c>
      <c r="I25" s="21">
        <f t="shared" si="2"/>
        <v>1691548.4338983053</v>
      </c>
    </row>
    <row r="26" spans="1:15" ht="15.75" x14ac:dyDescent="0.2">
      <c r="A26" s="22"/>
      <c r="B26" s="34" t="s">
        <v>32</v>
      </c>
      <c r="C26" s="34"/>
      <c r="D26" s="34"/>
      <c r="E26" s="34"/>
      <c r="F26" s="34"/>
      <c r="G26" s="21">
        <f>G25*18%</f>
        <v>245031.91810169493</v>
      </c>
      <c r="H26" s="21">
        <f>H25*15%</f>
        <v>49539</v>
      </c>
      <c r="I26" s="21">
        <f>H26+G26</f>
        <v>294570.9181016949</v>
      </c>
    </row>
    <row r="27" spans="1:15" ht="16.5" thickBot="1" x14ac:dyDescent="0.25">
      <c r="A27" s="22"/>
      <c r="B27" s="34" t="s">
        <v>30</v>
      </c>
      <c r="C27" s="34"/>
      <c r="D27" s="34"/>
      <c r="E27" s="34"/>
      <c r="F27" s="34"/>
      <c r="G27" s="23">
        <f>G26+G25</f>
        <v>1606320.3520000002</v>
      </c>
      <c r="H27" s="23">
        <f>H26+H25</f>
        <v>379799</v>
      </c>
      <c r="I27" s="23">
        <f>I26+I25</f>
        <v>1986119.3520000002</v>
      </c>
    </row>
    <row r="28" spans="1:15" ht="13.5" thickTop="1" x14ac:dyDescent="0.2"/>
    <row r="29" spans="1:15" ht="15" x14ac:dyDescent="0.2">
      <c r="A29" s="25" t="s">
        <v>38</v>
      </c>
      <c r="B29" s="25"/>
    </row>
    <row r="30" spans="1:15" x14ac:dyDescent="0.2">
      <c r="A30" s="1" t="s">
        <v>34</v>
      </c>
    </row>
    <row r="31" spans="1:15" x14ac:dyDescent="0.2">
      <c r="A31" s="1" t="s">
        <v>35</v>
      </c>
    </row>
    <row r="32" spans="1:15" x14ac:dyDescent="0.2">
      <c r="A32" s="1" t="s">
        <v>36</v>
      </c>
    </row>
    <row r="33" spans="1:1" x14ac:dyDescent="0.2">
      <c r="A33" s="1" t="s">
        <v>37</v>
      </c>
    </row>
  </sheetData>
  <mergeCells count="18">
    <mergeCell ref="A2:I4"/>
    <mergeCell ref="A5:D6"/>
    <mergeCell ref="A8:D8"/>
    <mergeCell ref="E8:F8"/>
    <mergeCell ref="G8:H8"/>
    <mergeCell ref="A29:B29"/>
    <mergeCell ref="B27:F27"/>
    <mergeCell ref="H10:H11"/>
    <mergeCell ref="I10:I11"/>
    <mergeCell ref="B23:F23"/>
    <mergeCell ref="B24:F24"/>
    <mergeCell ref="B25:F25"/>
    <mergeCell ref="B26:F26"/>
    <mergeCell ref="C10:C11"/>
    <mergeCell ref="D10:D11"/>
    <mergeCell ref="E10:E11"/>
    <mergeCell ref="F10:F11"/>
    <mergeCell ref="G10:G11"/>
  </mergeCells>
  <printOptions horizontalCentered="1"/>
  <pageMargins left="0" right="0" top="0" bottom="0" header="0.31496062992125984" footer="0.31496062992125984"/>
  <pageSetup paperSize="9" orientation="landscape" r:id="rId1"/>
  <rowBreaks count="1" manualBreakCount="1">
    <brk id="13"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3"/>
  <sheetViews>
    <sheetView view="pageBreakPreview" topLeftCell="A4" zoomScaleNormal="100" zoomScaleSheetLayoutView="100" workbookViewId="0">
      <selection activeCell="J14" sqref="J14"/>
    </sheetView>
  </sheetViews>
  <sheetFormatPr defaultRowHeight="12.75" x14ac:dyDescent="0.2"/>
  <cols>
    <col min="1" max="1" width="9.5" style="1" customWidth="1"/>
    <col min="2" max="2" width="61.1640625" style="1" customWidth="1"/>
    <col min="3" max="3" width="8.83203125" style="2" customWidth="1"/>
    <col min="4" max="4" width="8.1640625" style="2" customWidth="1"/>
    <col min="5" max="5" width="11.6640625" style="1" customWidth="1"/>
    <col min="6" max="6" width="11" style="1" customWidth="1"/>
    <col min="7" max="7" width="13.83203125" style="1" customWidth="1"/>
    <col min="8" max="8" width="14.1640625" style="1" customWidth="1"/>
    <col min="9" max="9" width="20.6640625" style="1" customWidth="1"/>
    <col min="10" max="16384" width="9.33203125" style="1"/>
  </cols>
  <sheetData>
    <row r="2" spans="1:9" x14ac:dyDescent="0.2">
      <c r="A2" s="28" t="s">
        <v>29</v>
      </c>
      <c r="B2" s="28"/>
      <c r="C2" s="28"/>
      <c r="D2" s="28"/>
      <c r="E2" s="28"/>
      <c r="F2" s="28"/>
      <c r="G2" s="28"/>
      <c r="H2" s="28"/>
      <c r="I2" s="28"/>
    </row>
    <row r="3" spans="1:9" x14ac:dyDescent="0.2">
      <c r="A3" s="28"/>
      <c r="B3" s="28"/>
      <c r="C3" s="28"/>
      <c r="D3" s="28"/>
      <c r="E3" s="28"/>
      <c r="F3" s="28"/>
      <c r="G3" s="28"/>
      <c r="H3" s="28"/>
      <c r="I3" s="28"/>
    </row>
    <row r="4" spans="1:9" ht="30.75" customHeight="1" x14ac:dyDescent="0.2">
      <c r="A4" s="28"/>
      <c r="B4" s="28"/>
      <c r="C4" s="28"/>
      <c r="D4" s="28"/>
      <c r="E4" s="28"/>
      <c r="F4" s="28"/>
      <c r="G4" s="28"/>
      <c r="H4" s="28"/>
      <c r="I4" s="28"/>
    </row>
    <row r="5" spans="1:9" x14ac:dyDescent="0.2">
      <c r="A5" s="29" t="s">
        <v>31</v>
      </c>
      <c r="B5" s="29"/>
      <c r="C5" s="29"/>
      <c r="D5" s="29"/>
    </row>
    <row r="6" spans="1:9" x14ac:dyDescent="0.2">
      <c r="A6" s="29"/>
      <c r="B6" s="29"/>
      <c r="C6" s="29"/>
      <c r="D6" s="29"/>
    </row>
    <row r="7" spans="1:9" ht="4.5" customHeight="1" x14ac:dyDescent="0.2"/>
    <row r="8" spans="1:9" ht="18" customHeight="1" x14ac:dyDescent="0.2">
      <c r="A8" s="30"/>
      <c r="B8" s="30"/>
      <c r="C8" s="30"/>
      <c r="D8" s="31"/>
      <c r="E8" s="32" t="s">
        <v>9</v>
      </c>
      <c r="F8" s="33"/>
      <c r="G8" s="32" t="s">
        <v>12</v>
      </c>
      <c r="H8" s="33"/>
      <c r="I8" s="3" t="s">
        <v>3</v>
      </c>
    </row>
    <row r="9" spans="1:9" ht="28.5" customHeight="1" x14ac:dyDescent="0.2">
      <c r="A9" s="4" t="s">
        <v>4</v>
      </c>
      <c r="B9" s="4" t="s">
        <v>5</v>
      </c>
      <c r="C9" s="4" t="s">
        <v>6</v>
      </c>
      <c r="D9" s="4" t="s">
        <v>7</v>
      </c>
      <c r="E9" s="4" t="s">
        <v>10</v>
      </c>
      <c r="F9" s="4" t="s">
        <v>11</v>
      </c>
      <c r="G9" s="4" t="s">
        <v>10</v>
      </c>
      <c r="H9" s="4" t="s">
        <v>11</v>
      </c>
      <c r="I9" s="4" t="s">
        <v>8</v>
      </c>
    </row>
    <row r="10" spans="1:9" ht="65.25" customHeight="1" x14ac:dyDescent="0.2">
      <c r="A10" s="5"/>
      <c r="B10" s="6" t="s">
        <v>16</v>
      </c>
      <c r="C10" s="26" t="s">
        <v>17</v>
      </c>
      <c r="D10" s="27">
        <v>1</v>
      </c>
      <c r="E10" s="24"/>
      <c r="F10" s="24">
        <v>195000</v>
      </c>
      <c r="G10" s="24">
        <f>E10*D10</f>
        <v>0</v>
      </c>
      <c r="H10" s="24">
        <f>F10*D10</f>
        <v>195000</v>
      </c>
      <c r="I10" s="24">
        <f>H10+G10</f>
        <v>195000</v>
      </c>
    </row>
    <row r="11" spans="1:9" ht="110.25" x14ac:dyDescent="0.2">
      <c r="A11" s="8">
        <v>1</v>
      </c>
      <c r="B11" s="6" t="s">
        <v>13</v>
      </c>
      <c r="C11" s="26"/>
      <c r="D11" s="27"/>
      <c r="E11" s="24"/>
      <c r="F11" s="24"/>
      <c r="G11" s="24"/>
      <c r="H11" s="24"/>
      <c r="I11" s="24"/>
    </row>
    <row r="12" spans="1:9" ht="126" x14ac:dyDescent="0.2">
      <c r="A12" s="8">
        <v>2</v>
      </c>
      <c r="B12" s="6" t="s">
        <v>18</v>
      </c>
      <c r="C12" s="9"/>
      <c r="D12" s="9"/>
      <c r="E12" s="10"/>
      <c r="F12" s="10"/>
      <c r="G12" s="10"/>
      <c r="H12" s="10"/>
      <c r="I12" s="10"/>
    </row>
    <row r="13" spans="1:9" ht="19.350000000000001" customHeight="1" x14ac:dyDescent="0.2">
      <c r="A13" s="11">
        <v>2.1</v>
      </c>
      <c r="B13" s="6" t="s">
        <v>19</v>
      </c>
      <c r="C13" s="12" t="s">
        <v>20</v>
      </c>
      <c r="D13" s="13">
        <v>1</v>
      </c>
      <c r="E13" s="10">
        <v>382000</v>
      </c>
      <c r="F13" s="10">
        <v>25000</v>
      </c>
      <c r="G13" s="10">
        <f>E13*D13</f>
        <v>382000</v>
      </c>
      <c r="H13" s="10">
        <f>F13*D13</f>
        <v>25000</v>
      </c>
      <c r="I13" s="10">
        <f>H13+G13</f>
        <v>407000</v>
      </c>
    </row>
    <row r="14" spans="1:9" ht="141.75" x14ac:dyDescent="0.25">
      <c r="A14" s="8">
        <v>3</v>
      </c>
      <c r="B14" s="5" t="s">
        <v>21</v>
      </c>
      <c r="C14" s="14"/>
      <c r="D14" s="15"/>
      <c r="E14" s="16"/>
      <c r="F14" s="16"/>
      <c r="G14" s="16"/>
      <c r="H14" s="16"/>
      <c r="I14" s="16"/>
    </row>
    <row r="15" spans="1:9" ht="18.75" customHeight="1" x14ac:dyDescent="0.25">
      <c r="A15" s="17"/>
      <c r="B15" s="17"/>
      <c r="C15" s="14" t="s">
        <v>22</v>
      </c>
      <c r="D15" s="15">
        <v>120</v>
      </c>
      <c r="E15" s="16">
        <v>4194.9152542372885</v>
      </c>
      <c r="F15" s="16">
        <v>750</v>
      </c>
      <c r="G15" s="16">
        <f>E15*D15</f>
        <v>503389.83050847461</v>
      </c>
      <c r="H15" s="16">
        <f>F15*D15</f>
        <v>90000</v>
      </c>
      <c r="I15" s="16">
        <f>H15+G15</f>
        <v>593389.83050847461</v>
      </c>
    </row>
    <row r="16" spans="1:9" ht="112.5" customHeight="1" x14ac:dyDescent="0.25">
      <c r="A16" s="8">
        <v>4</v>
      </c>
      <c r="B16" s="6" t="s">
        <v>23</v>
      </c>
      <c r="C16" s="9"/>
      <c r="D16" s="9"/>
      <c r="E16" s="16"/>
      <c r="F16" s="16"/>
      <c r="G16" s="16"/>
      <c r="H16" s="16"/>
      <c r="I16" s="16"/>
    </row>
    <row r="17" spans="1:9" ht="15" customHeight="1" x14ac:dyDescent="0.25">
      <c r="A17" s="11">
        <v>4.0999999999999996</v>
      </c>
      <c r="B17" s="6" t="s">
        <v>24</v>
      </c>
      <c r="C17" s="12" t="s">
        <v>20</v>
      </c>
      <c r="D17" s="13">
        <v>1</v>
      </c>
      <c r="E17" s="16">
        <v>15180</v>
      </c>
      <c r="F17" s="16">
        <v>1000</v>
      </c>
      <c r="G17" s="16">
        <f>E17*D17</f>
        <v>15180</v>
      </c>
      <c r="H17" s="16">
        <f>F17*D17</f>
        <v>1000</v>
      </c>
      <c r="I17" s="16">
        <f>H17+G17</f>
        <v>16180</v>
      </c>
    </row>
    <row r="18" spans="1:9" ht="78.75" x14ac:dyDescent="0.25">
      <c r="A18" s="8">
        <v>5</v>
      </c>
      <c r="B18" s="6" t="s">
        <v>1</v>
      </c>
      <c r="C18" s="18"/>
      <c r="D18" s="18"/>
      <c r="E18" s="16"/>
      <c r="F18" s="16"/>
      <c r="G18" s="16"/>
      <c r="H18" s="16"/>
      <c r="I18" s="16"/>
    </row>
    <row r="19" spans="1:9" ht="15.75" customHeight="1" x14ac:dyDescent="0.25">
      <c r="A19" s="11">
        <v>5.0999999999999996</v>
      </c>
      <c r="B19" s="6" t="s">
        <v>25</v>
      </c>
      <c r="C19" s="12" t="s">
        <v>26</v>
      </c>
      <c r="D19" s="13">
        <v>5</v>
      </c>
      <c r="E19" s="16">
        <v>3500</v>
      </c>
      <c r="F19" s="16">
        <v>1000</v>
      </c>
      <c r="G19" s="16">
        <f>E19*D19</f>
        <v>17500</v>
      </c>
      <c r="H19" s="16">
        <f>F19*D19</f>
        <v>5000</v>
      </c>
      <c r="I19" s="16">
        <f>H19+G19</f>
        <v>22500</v>
      </c>
    </row>
    <row r="20" spans="1:9" ht="18" customHeight="1" x14ac:dyDescent="0.25">
      <c r="A20" s="11">
        <v>5.2</v>
      </c>
      <c r="B20" s="6" t="s">
        <v>27</v>
      </c>
      <c r="C20" s="12" t="s">
        <v>26</v>
      </c>
      <c r="D20" s="13">
        <v>5</v>
      </c>
      <c r="E20" s="7">
        <v>3500</v>
      </c>
      <c r="F20" s="7">
        <v>1000</v>
      </c>
      <c r="G20" s="16">
        <f>E20*D20</f>
        <v>17500</v>
      </c>
      <c r="H20" s="16">
        <f>F20*D20</f>
        <v>5000</v>
      </c>
      <c r="I20" s="16">
        <f>H20+G20</f>
        <v>22500</v>
      </c>
    </row>
    <row r="21" spans="1:9" ht="18" customHeight="1" x14ac:dyDescent="0.25">
      <c r="A21" s="11">
        <v>5.3</v>
      </c>
      <c r="B21" s="6" t="s">
        <v>28</v>
      </c>
      <c r="C21" s="12" t="s">
        <v>20</v>
      </c>
      <c r="D21" s="13">
        <v>1</v>
      </c>
      <c r="E21" s="7">
        <v>5000</v>
      </c>
      <c r="F21" s="7">
        <v>1000</v>
      </c>
      <c r="G21" s="16">
        <f>E21*D21</f>
        <v>5000</v>
      </c>
      <c r="H21" s="16">
        <f>F21*D21</f>
        <v>1000</v>
      </c>
      <c r="I21" s="16">
        <f>H21+G21</f>
        <v>6000</v>
      </c>
    </row>
    <row r="22" spans="1:9" ht="110.25" x14ac:dyDescent="0.2">
      <c r="A22" s="8">
        <v>6</v>
      </c>
      <c r="B22" s="6" t="s">
        <v>2</v>
      </c>
      <c r="C22" s="19" t="s">
        <v>17</v>
      </c>
      <c r="D22" s="20">
        <v>1</v>
      </c>
      <c r="E22" s="10">
        <v>8500</v>
      </c>
      <c r="F22" s="10">
        <v>15000</v>
      </c>
      <c r="G22" s="10">
        <f>E22*D22</f>
        <v>8500</v>
      </c>
      <c r="H22" s="10">
        <f>F22*D22</f>
        <v>15000</v>
      </c>
      <c r="I22" s="10">
        <f>H22+G22</f>
        <v>23500</v>
      </c>
    </row>
    <row r="23" spans="1:9" ht="15.75" x14ac:dyDescent="0.2">
      <c r="A23" s="22"/>
      <c r="B23" s="34" t="s">
        <v>0</v>
      </c>
      <c r="C23" s="34"/>
      <c r="D23" s="34"/>
      <c r="E23" s="34"/>
      <c r="F23" s="34"/>
      <c r="G23" s="21">
        <f t="shared" ref="G23:H23" si="0">SUM(G10:G22)</f>
        <v>949069.83050847461</v>
      </c>
      <c r="H23" s="21">
        <f t="shared" si="0"/>
        <v>337000</v>
      </c>
      <c r="I23" s="21">
        <f>SUM(I10:I22)</f>
        <v>1286069.8305084747</v>
      </c>
    </row>
    <row r="24" spans="1:9" ht="15.75" x14ac:dyDescent="0.2">
      <c r="A24" s="22"/>
      <c r="B24" s="34" t="s">
        <v>14</v>
      </c>
      <c r="C24" s="34"/>
      <c r="D24" s="34"/>
      <c r="E24" s="34"/>
      <c r="F24" s="34"/>
      <c r="G24" s="21">
        <f t="shared" ref="G24:H24" si="1">G23*2%</f>
        <v>18981.396610169493</v>
      </c>
      <c r="H24" s="21">
        <f t="shared" si="1"/>
        <v>6740</v>
      </c>
      <c r="I24" s="21">
        <f>I23*2%</f>
        <v>25721.396610169497</v>
      </c>
    </row>
    <row r="25" spans="1:9" ht="15.75" x14ac:dyDescent="0.2">
      <c r="A25" s="22"/>
      <c r="B25" s="34" t="s">
        <v>15</v>
      </c>
      <c r="C25" s="34"/>
      <c r="D25" s="34"/>
      <c r="E25" s="34"/>
      <c r="F25" s="34"/>
      <c r="G25" s="21">
        <f>G23-G24</f>
        <v>930088.43389830517</v>
      </c>
      <c r="H25" s="21">
        <f t="shared" ref="H25:I25" si="2">H23-H24</f>
        <v>330260</v>
      </c>
      <c r="I25" s="21">
        <f t="shared" si="2"/>
        <v>1260348.4338983053</v>
      </c>
    </row>
    <row r="26" spans="1:9" ht="15.75" x14ac:dyDescent="0.2">
      <c r="A26" s="22"/>
      <c r="B26" s="34" t="s">
        <v>32</v>
      </c>
      <c r="C26" s="34"/>
      <c r="D26" s="34"/>
      <c r="E26" s="34"/>
      <c r="F26" s="34"/>
      <c r="G26" s="21">
        <f>G25*18%</f>
        <v>167415.91810169493</v>
      </c>
      <c r="H26" s="21">
        <f>H25*15%</f>
        <v>49539</v>
      </c>
      <c r="I26" s="21">
        <f>H26+G26</f>
        <v>216954.91810169493</v>
      </c>
    </row>
    <row r="27" spans="1:9" ht="16.5" thickBot="1" x14ac:dyDescent="0.25">
      <c r="A27" s="22"/>
      <c r="B27" s="34" t="s">
        <v>30</v>
      </c>
      <c r="C27" s="34"/>
      <c r="D27" s="34"/>
      <c r="E27" s="34"/>
      <c r="F27" s="34"/>
      <c r="G27" s="23">
        <f>G26+G25</f>
        <v>1097504.3520000002</v>
      </c>
      <c r="H27" s="23">
        <f>H26+H25</f>
        <v>379799</v>
      </c>
      <c r="I27" s="23">
        <f>I26+I25</f>
        <v>1477303.3520000002</v>
      </c>
    </row>
    <row r="28" spans="1:9" ht="13.5" thickTop="1" x14ac:dyDescent="0.2"/>
    <row r="29" spans="1:9" ht="15" x14ac:dyDescent="0.2">
      <c r="A29" s="25" t="s">
        <v>38</v>
      </c>
      <c r="B29" s="25"/>
    </row>
    <row r="30" spans="1:9" x14ac:dyDescent="0.2">
      <c r="A30" s="1" t="s">
        <v>34</v>
      </c>
    </row>
    <row r="31" spans="1:9" x14ac:dyDescent="0.2">
      <c r="A31" s="1" t="s">
        <v>35</v>
      </c>
    </row>
    <row r="32" spans="1:9" x14ac:dyDescent="0.2">
      <c r="A32" s="1" t="s">
        <v>36</v>
      </c>
    </row>
    <row r="33" spans="1:1" x14ac:dyDescent="0.2">
      <c r="A33" s="1" t="s">
        <v>37</v>
      </c>
    </row>
  </sheetData>
  <mergeCells count="18">
    <mergeCell ref="A2:I4"/>
    <mergeCell ref="A5:D6"/>
    <mergeCell ref="A8:D8"/>
    <mergeCell ref="E8:F8"/>
    <mergeCell ref="G8:H8"/>
    <mergeCell ref="H10:H11"/>
    <mergeCell ref="I10:I11"/>
    <mergeCell ref="A29:B29"/>
    <mergeCell ref="C10:C11"/>
    <mergeCell ref="D10:D11"/>
    <mergeCell ref="E10:E11"/>
    <mergeCell ref="F10:F11"/>
    <mergeCell ref="G10:G11"/>
    <mergeCell ref="B23:F23"/>
    <mergeCell ref="B24:F24"/>
    <mergeCell ref="B25:F25"/>
    <mergeCell ref="B26:F26"/>
    <mergeCell ref="B27:F27"/>
  </mergeCells>
  <printOptions horizontalCentered="1"/>
  <pageMargins left="0" right="0" top="0" bottom="0"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Option 2</vt:lpstr>
      <vt:lpstr>Option 1</vt:lpstr>
      <vt:lpstr>'Option 1'!Print_Area</vt:lpstr>
      <vt:lpstr>'Option 2'!Print_Area</vt:lpstr>
      <vt:lpstr>'Option 1'!Print_Titles</vt:lpstr>
      <vt:lpstr>'Option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2024-06-07 BOQ &amp; Estimate of MV Works.xlsx</dc:title>
  <dc:creator>Rehan Aslam</dc:creator>
  <cp:lastModifiedBy>Rehan Aslam</cp:lastModifiedBy>
  <cp:lastPrinted>2024-07-08T11:23:03Z</cp:lastPrinted>
  <dcterms:created xsi:type="dcterms:W3CDTF">2024-07-05T05:37:28Z</dcterms:created>
  <dcterms:modified xsi:type="dcterms:W3CDTF">2024-09-14T11:29:09Z</dcterms:modified>
</cp:coreProperties>
</file>