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defaultThemeVersion="124226"/>
  <xr:revisionPtr revIDLastSave="0" documentId="13_ncr:1_{C9A72FD1-CB9C-425F-B463-7735E88E16A6}" xr6:coauthVersionLast="47" xr6:coauthVersionMax="47" xr10:uidLastSave="{00000000-0000-0000-0000-000000000000}"/>
  <bookViews>
    <workbookView xWindow="-120" yWindow="-120" windowWidth="29040" windowHeight="15840" xr2:uid="{00000000-000D-0000-FFFF-FFFF00000000}"/>
  </bookViews>
  <sheets>
    <sheet name="Fire" sheetId="2" r:id="rId1"/>
  </sheets>
  <definedNames>
    <definedName name="_xlnm.Print_Area" localSheetId="0">Fire!$A$1:$F$35</definedName>
  </definedNames>
  <calcPr calcId="181029"/>
</workbook>
</file>

<file path=xl/calcChain.xml><?xml version="1.0" encoding="utf-8"?>
<calcChain xmlns="http://schemas.openxmlformats.org/spreadsheetml/2006/main">
  <c r="F23" i="2" l="1"/>
  <c r="F20" i="2" l="1"/>
  <c r="F21" i="2"/>
  <c r="F22" i="2"/>
  <c r="F24" i="2"/>
  <c r="F25" i="2"/>
  <c r="F26" i="2"/>
  <c r="F27" i="2"/>
  <c r="F19" i="2"/>
  <c r="F29" i="2" l="1"/>
  <c r="K46" i="2" s="1"/>
  <c r="F30" i="2" l="1"/>
  <c r="K27" i="2" s="1"/>
  <c r="K28" i="2" s="1"/>
  <c r="K33" i="2"/>
  <c r="K41" i="2" l="1"/>
  <c r="K42" i="2"/>
  <c r="K34" i="2"/>
  <c r="K35" i="2" s="1"/>
  <c r="K43" i="2" l="1"/>
  <c r="K44" i="2" s="1"/>
  <c r="K45" i="2" s="1"/>
  <c r="K47" i="2" s="1"/>
  <c r="K50" i="2" s="1"/>
</calcChain>
</file>

<file path=xl/sharedStrings.xml><?xml version="1.0" encoding="utf-8"?>
<sst xmlns="http://schemas.openxmlformats.org/spreadsheetml/2006/main" count="56" uniqueCount="46">
  <si>
    <t>S. #</t>
  </si>
  <si>
    <t>Description</t>
  </si>
  <si>
    <t>Unit</t>
  </si>
  <si>
    <t>Qty</t>
  </si>
  <si>
    <t>Total Amount Rs</t>
  </si>
  <si>
    <t>Job</t>
  </si>
  <si>
    <t>Nos</t>
  </si>
  <si>
    <t>Rft</t>
  </si>
  <si>
    <t>M/S Dawat-e-Hadiyah Burhani Mahal</t>
  </si>
  <si>
    <t>Mciver Road, Karachi</t>
  </si>
  <si>
    <t>SST Tax 13%</t>
  </si>
  <si>
    <t>For PIONEER SERVICES.</t>
  </si>
  <si>
    <t>Advance</t>
  </si>
  <si>
    <t>Less Tax</t>
  </si>
  <si>
    <t>Advance payment</t>
  </si>
  <si>
    <t>Cheque amount</t>
  </si>
  <si>
    <t>Gross amout</t>
  </si>
  <si>
    <t>received amount</t>
  </si>
  <si>
    <t>Net</t>
  </si>
  <si>
    <t>Less Tax 7.5%</t>
  </si>
  <si>
    <t>Less 20% SRB w/H</t>
  </si>
  <si>
    <t>25 mm (1 inch) Diameter</t>
  </si>
  <si>
    <t>32 mm (1-1/4 inch) Diameter</t>
  </si>
  <si>
    <t>38 mm (1-1/2 inch) Diameter</t>
  </si>
  <si>
    <t>50 mm (2 inch) Diameter</t>
  </si>
  <si>
    <t>i</t>
  </si>
  <si>
    <t>ii</t>
  </si>
  <si>
    <t>iii</t>
  </si>
  <si>
    <t>iv</t>
  </si>
  <si>
    <t>Labour Rate</t>
  </si>
  <si>
    <t>Labour Actual total</t>
  </si>
  <si>
    <t>Labour total on PO is 242500 which is wrong</t>
  </si>
  <si>
    <t>Invoice</t>
  </si>
  <si>
    <t>Date</t>
  </si>
  <si>
    <t>29-12-23</t>
  </si>
  <si>
    <t>Invoice #</t>
  </si>
  <si>
    <t>NTN #</t>
  </si>
  <si>
    <t>4312149-7</t>
  </si>
  <si>
    <t>Total Amount</t>
  </si>
  <si>
    <t xml:space="preserve">Installation of ASTM A53 and A120 Schedule 40 MS piping with fittings and specials for fire protection system, including all cutting, fixing, laying through walls and roofs and making good complete in all respect as per drawings and specifications. </t>
  </si>
  <si>
    <t xml:space="preserve">Installation of Gate Valve 1-1/4" dia </t>
  </si>
  <si>
    <t>Installation of Fire hose cabinet (Single door, surface mounted type, complete mild steel)</t>
  </si>
  <si>
    <t>Installation of (UL/FM) upright sprinkler</t>
  </si>
  <si>
    <t>Installation of Painting</t>
  </si>
  <si>
    <t>Installation of hangers &amp; supports.</t>
  </si>
  <si>
    <t>Installation of Fire Fighting Work Food Court - The North Walk Shopping 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</si>
</sst>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 #,##0.0_);_(* \(#,##0.0\);_(* &quot;-&quot;?_);_(@_)"/>
    <numFmt numFmtId="167" formatCode="0.0%"/>
  </numFmts>
  <fonts count="15" x14ac:knownFonts="1">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sz val="14"/>
      <name val="Calibri"/>
      <family val="2"/>
      <scheme val="minor"/>
    </font>
    <font>
      <i/>
      <sz val="12"/>
      <color theme="1"/>
      <name val="Calibri"/>
      <family val="2"/>
      <scheme val="minor"/>
    </font>
    <font>
      <sz val="12"/>
      <color theme="1"/>
      <name val="Calibri"/>
      <family val="2"/>
      <scheme val="minor"/>
    </font>
    <font>
      <b/>
      <u/>
      <sz val="16"/>
      <color theme="1"/>
      <name val="Calibri"/>
      <family val="2"/>
      <scheme val="minor"/>
    </font>
    <font>
      <sz val="16"/>
      <color theme="1"/>
      <name val="Calibri"/>
      <family val="2"/>
      <scheme val="minor"/>
    </font>
    <font>
      <i/>
      <sz val="11"/>
      <color theme="1"/>
      <name val="Calibri"/>
      <family val="2"/>
      <scheme val="minor"/>
    </font>
    <font>
      <b/>
      <sz val="13"/>
      <color theme="1"/>
      <name val="Calibri"/>
      <family val="2"/>
      <scheme val="minor"/>
    </font>
    <font>
      <b/>
      <u/>
      <sz val="14"/>
      <color theme="1"/>
      <name val="Calibri"/>
      <family val="2"/>
      <scheme val="minor"/>
    </font>
    <font>
      <b/>
      <sz val="12"/>
      <color theme="1"/>
      <name val="Calibri"/>
      <family val="2"/>
      <scheme val="minor"/>
    </font>
    <font>
      <b/>
      <sz val="14"/>
      <name val="Calibri"/>
      <family val="2"/>
      <scheme val="minor"/>
    </font>
    <font>
      <b/>
      <u/>
      <sz val="20"/>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2">
    <xf numFmtId="0" fontId="0" fillId="0" borderId="0" xfId="0"/>
    <xf numFmtId="0" fontId="2" fillId="0" borderId="0" xfId="0" applyFont="1" applyAlignment="1">
      <alignment horizontal="center"/>
    </xf>
    <xf numFmtId="0" fontId="2" fillId="0" borderId="0" xfId="0" applyFont="1"/>
    <xf numFmtId="165" fontId="2" fillId="0" borderId="0" xfId="1" applyNumberFormat="1" applyFont="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xf>
    <xf numFmtId="0" fontId="4" fillId="0" borderId="0" xfId="0" applyFont="1"/>
    <xf numFmtId="0" fontId="8" fillId="0" borderId="0" xfId="0" applyFont="1"/>
    <xf numFmtId="0" fontId="5" fillId="0" borderId="0" xfId="0" applyFont="1" applyAlignment="1">
      <alignment horizontal="left"/>
    </xf>
    <xf numFmtId="165" fontId="2" fillId="0" borderId="0" xfId="0" applyNumberFormat="1" applyFont="1"/>
    <xf numFmtId="165" fontId="10" fillId="0" borderId="2" xfId="1" applyNumberFormat="1" applyFont="1" applyBorder="1" applyAlignment="1">
      <alignment vertical="center"/>
    </xf>
    <xf numFmtId="0" fontId="11" fillId="0" borderId="0" xfId="0" applyFont="1"/>
    <xf numFmtId="166" fontId="2" fillId="0" borderId="0" xfId="0" applyNumberFormat="1" applyFont="1"/>
    <xf numFmtId="164" fontId="2" fillId="0" borderId="0" xfId="0" applyNumberFormat="1" applyFont="1"/>
    <xf numFmtId="0" fontId="2" fillId="0" borderId="2" xfId="0" applyFont="1" applyBorder="1"/>
    <xf numFmtId="9" fontId="2" fillId="0" borderId="2" xfId="0" applyNumberFormat="1" applyFont="1" applyBorder="1"/>
    <xf numFmtId="165" fontId="2" fillId="0" borderId="2" xfId="1" applyNumberFormat="1" applyFont="1" applyBorder="1"/>
    <xf numFmtId="167" fontId="2" fillId="0" borderId="2" xfId="0" applyNumberFormat="1" applyFont="1" applyBorder="1"/>
    <xf numFmtId="165" fontId="2" fillId="0" borderId="2" xfId="0" applyNumberFormat="1" applyFont="1" applyBorder="1"/>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0" xfId="0" applyFont="1" applyAlignment="1">
      <alignment horizontal="left" vertical="center"/>
    </xf>
    <xf numFmtId="0" fontId="6" fillId="0" borderId="2" xfId="0" applyFont="1" applyBorder="1" applyAlignment="1">
      <alignment horizontal="center" vertical="center"/>
    </xf>
    <xf numFmtId="0" fontId="6" fillId="0" borderId="2" xfId="0" applyFont="1" applyBorder="1" applyAlignment="1">
      <alignment vertical="center" wrapText="1"/>
    </xf>
    <xf numFmtId="165" fontId="6" fillId="0" borderId="2" xfId="1" applyNumberFormat="1" applyFont="1" applyBorder="1" applyAlignment="1">
      <alignment vertical="center"/>
    </xf>
    <xf numFmtId="165" fontId="6" fillId="0" borderId="2" xfId="1" applyNumberFormat="1" applyFont="1" applyBorder="1" applyAlignment="1">
      <alignment horizontal="center" vertical="center"/>
    </xf>
    <xf numFmtId="0" fontId="10" fillId="0" borderId="0" xfId="0" applyFont="1" applyAlignment="1">
      <alignment horizontal="right" vertical="center"/>
    </xf>
    <xf numFmtId="0" fontId="6" fillId="0" borderId="2" xfId="0" applyFont="1" applyBorder="1" applyAlignment="1">
      <alignment vertical="center"/>
    </xf>
    <xf numFmtId="14" fontId="6" fillId="0" borderId="2" xfId="1" quotePrefix="1" applyNumberFormat="1" applyFont="1" applyBorder="1" applyAlignment="1">
      <alignment horizontal="right" vertical="center"/>
    </xf>
    <xf numFmtId="165" fontId="6" fillId="0" borderId="2" xfId="1" quotePrefix="1" applyNumberFormat="1" applyFont="1" applyBorder="1" applyAlignment="1">
      <alignment horizontal="right" vertical="center"/>
    </xf>
    <xf numFmtId="0" fontId="6" fillId="0" borderId="2" xfId="0" applyFont="1" applyBorder="1" applyAlignment="1">
      <alignment horizontal="right" vertical="center"/>
    </xf>
    <xf numFmtId="165" fontId="3" fillId="0" borderId="0" xfId="1" applyNumberFormat="1" applyFont="1" applyBorder="1" applyAlignment="1">
      <alignment horizontal="center" vertical="center"/>
    </xf>
    <xf numFmtId="0" fontId="10" fillId="0" borderId="0" xfId="0" applyFont="1" applyAlignment="1">
      <alignment horizontal="right"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9" fillId="0" borderId="0" xfId="0" applyFont="1" applyAlignment="1">
      <alignment horizontal="left"/>
    </xf>
    <xf numFmtId="0" fontId="14"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Border="1" applyAlignment="1">
      <alignment vertical="center"/>
    </xf>
    <xf numFmtId="0" fontId="6" fillId="0" borderId="0" xfId="0" applyFont="1" applyBorder="1" applyAlignment="1">
      <alignment horizontal="righ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436245</xdr:colOff>
      <xdr:row>4</xdr:row>
      <xdr:rowOff>19050</xdr:rowOff>
    </xdr:from>
    <xdr:to>
      <xdr:col>12</xdr:col>
      <xdr:colOff>1192530</xdr:colOff>
      <xdr:row>7</xdr:row>
      <xdr:rowOff>228600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2295" y="971550"/>
          <a:ext cx="248983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373382</xdr:colOff>
      <xdr:row>31</xdr:row>
      <xdr:rowOff>104775</xdr:rowOff>
    </xdr:from>
    <xdr:to>
      <xdr:col>8</xdr:col>
      <xdr:colOff>152560</xdr:colOff>
      <xdr:row>33</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60032" y="9953625"/>
          <a:ext cx="61737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9405</xdr:colOff>
      <xdr:row>41</xdr:row>
      <xdr:rowOff>114300</xdr:rowOff>
    </xdr:from>
    <xdr:to>
      <xdr:col>7</xdr:col>
      <xdr:colOff>124423</xdr:colOff>
      <xdr:row>44</xdr:row>
      <xdr:rowOff>9525</xdr:rowOff>
    </xdr:to>
    <xdr:pic>
      <xdr:nvPicPr>
        <xdr:cNvPr id="4" name="Picture 146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33855" y="11115675"/>
          <a:ext cx="1496143"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1277620</xdr:colOff>
      <xdr:row>6</xdr:row>
      <xdr:rowOff>0</xdr:rowOff>
    </xdr:from>
    <xdr:to>
      <xdr:col>12</xdr:col>
      <xdr:colOff>742950</xdr:colOff>
      <xdr:row>9</xdr:row>
      <xdr:rowOff>107445</xdr:rowOff>
    </xdr:to>
    <xdr:sp macro="" textlink="">
      <xdr:nvSpPr>
        <xdr:cNvPr id="5" name="Text Box 69">
          <a:extLst>
            <a:ext uri="{FF2B5EF4-FFF2-40B4-BE49-F238E27FC236}">
              <a16:creationId xmlns:a16="http://schemas.microsoft.com/office/drawing/2014/main" id="{00000000-0008-0000-0000-000005000000}"/>
            </a:ext>
          </a:extLst>
        </xdr:cNvPr>
        <xdr:cNvSpPr txBox="1">
          <a:spLocks noChangeArrowheads="1"/>
        </xdr:cNvSpPr>
      </xdr:nvSpPr>
      <xdr:spPr bwMode="auto">
        <a:xfrm>
          <a:off x="8602345" y="1736221"/>
          <a:ext cx="3580130" cy="5143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3600" b="0" i="0" strike="noStrike">
              <a:solidFill>
                <a:srgbClr val="000000"/>
              </a:solidFill>
              <a:latin typeface="Book Antiqua"/>
            </a:rPr>
            <a:t>P</a:t>
          </a:r>
          <a:r>
            <a:rPr lang="en-US" sz="3200" b="0" i="0" strike="noStrike">
              <a:solidFill>
                <a:srgbClr val="000000"/>
              </a:solidFill>
              <a:latin typeface="Book Antiqua"/>
            </a:rPr>
            <a:t>IONEER </a:t>
          </a:r>
          <a:r>
            <a:rPr lang="en-US" sz="3600" b="0" i="0" strike="noStrike">
              <a:solidFill>
                <a:srgbClr val="000000"/>
              </a:solidFill>
              <a:latin typeface="Book Antiqua"/>
            </a:rPr>
            <a:t>S</a:t>
          </a:r>
          <a:r>
            <a:rPr lang="en-US" sz="32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xdr:from>
      <xdr:col>9</xdr:col>
      <xdr:colOff>855345</xdr:colOff>
      <xdr:row>6</xdr:row>
      <xdr:rowOff>0</xdr:rowOff>
    </xdr:from>
    <xdr:to>
      <xdr:col>10</xdr:col>
      <xdr:colOff>744220</xdr:colOff>
      <xdr:row>9</xdr:row>
      <xdr:rowOff>22242</xdr:rowOff>
    </xdr:to>
    <xdr:pic>
      <xdr:nvPicPr>
        <xdr:cNvPr id="6" name="Picture 68">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9665970" y="1457325"/>
          <a:ext cx="860425" cy="708042"/>
        </a:xfrm>
        <a:prstGeom prst="rect">
          <a:avLst/>
        </a:prstGeom>
        <a:noFill/>
        <a:ln w="9525">
          <a:noFill/>
          <a:miter lim="800000"/>
          <a:headEnd/>
          <a:tailEnd/>
        </a:ln>
      </xdr:spPr>
    </xdr:pic>
    <xdr:clientData/>
  </xdr:twoCellAnchor>
  <xdr:twoCellAnchor editAs="oneCell">
    <xdr:from>
      <xdr:col>1</xdr:col>
      <xdr:colOff>1342905</xdr:colOff>
      <xdr:row>46</xdr:row>
      <xdr:rowOff>139700</xdr:rowOff>
    </xdr:from>
    <xdr:to>
      <xdr:col>1</xdr:col>
      <xdr:colOff>2149644</xdr:colOff>
      <xdr:row>49</xdr:row>
      <xdr:rowOff>44450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6755" y="11617325"/>
          <a:ext cx="806739" cy="619125"/>
        </a:xfrm>
        <a:prstGeom prst="rect">
          <a:avLst/>
        </a:prstGeom>
      </xdr:spPr>
    </xdr:pic>
    <xdr:clientData/>
  </xdr:twoCellAnchor>
  <xdr:twoCellAnchor>
    <xdr:from>
      <xdr:col>5</xdr:col>
      <xdr:colOff>771525</xdr:colOff>
      <xdr:row>22</xdr:row>
      <xdr:rowOff>200025</xdr:rowOff>
    </xdr:from>
    <xdr:to>
      <xdr:col>8</xdr:col>
      <xdr:colOff>9525</xdr:colOff>
      <xdr:row>24</xdr:row>
      <xdr:rowOff>133351</xdr:rowOff>
    </xdr:to>
    <xdr:cxnSp macro="">
      <xdr:nvCxnSpPr>
        <xdr:cNvPr id="9" name="Straight Arrow Connector 8">
          <a:extLst>
            <a:ext uri="{FF2B5EF4-FFF2-40B4-BE49-F238E27FC236}">
              <a16:creationId xmlns:a16="http://schemas.microsoft.com/office/drawing/2014/main" id="{00000000-0008-0000-0000-000009000000}"/>
            </a:ext>
          </a:extLst>
        </xdr:cNvPr>
        <xdr:cNvCxnSpPr/>
      </xdr:nvCxnSpPr>
      <xdr:spPr>
        <a:xfrm flipV="1">
          <a:off x="6657975" y="6829425"/>
          <a:ext cx="1438275" cy="428626"/>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M50"/>
  <sheetViews>
    <sheetView tabSelected="1" topLeftCell="A13" zoomScaleNormal="100" workbookViewId="0">
      <selection activeCell="F32" sqref="F32"/>
    </sheetView>
  </sheetViews>
  <sheetFormatPr defaultColWidth="8.85546875" defaultRowHeight="18.75" x14ac:dyDescent="0.3"/>
  <cols>
    <col min="1" max="1" width="4.85546875" style="1" customWidth="1"/>
    <col min="2" max="2" width="47.28515625" style="2" customWidth="1"/>
    <col min="3" max="3" width="7.140625" style="1" customWidth="1"/>
    <col min="4" max="4" width="7" style="1" customWidth="1"/>
    <col min="5" max="5" width="10.5703125" style="1" customWidth="1"/>
    <col min="6" max="6" width="11.85546875" style="3" customWidth="1"/>
    <col min="7" max="7" width="8.85546875" style="2"/>
    <col min="8" max="8" width="12.28515625" style="2" bestFit="1" customWidth="1"/>
    <col min="9" max="9" width="22.28515625" style="2" customWidth="1"/>
    <col min="10" max="10" width="14.5703125" style="2" bestFit="1" customWidth="1"/>
    <col min="11" max="11" width="16" style="2" bestFit="1" customWidth="1"/>
    <col min="12" max="12" width="8.85546875" style="2"/>
    <col min="13" max="13" width="18.28515625" style="2" bestFit="1" customWidth="1"/>
    <col min="14" max="16384" width="8.85546875" style="2"/>
  </cols>
  <sheetData>
    <row r="10" spans="1:11" s="8" customFormat="1" ht="21" x14ac:dyDescent="0.35">
      <c r="A10" s="37"/>
      <c r="B10" s="37"/>
      <c r="C10" s="1"/>
      <c r="D10" s="1"/>
      <c r="E10" s="28" t="s">
        <v>33</v>
      </c>
      <c r="F10" s="29" t="s">
        <v>34</v>
      </c>
    </row>
    <row r="11" spans="1:11" s="8" customFormat="1" ht="21" x14ac:dyDescent="0.35">
      <c r="A11" s="9" t="s">
        <v>8</v>
      </c>
      <c r="B11" s="9"/>
      <c r="C11" s="1"/>
      <c r="D11" s="1"/>
      <c r="E11" s="28" t="s">
        <v>35</v>
      </c>
      <c r="F11" s="30">
        <v>333</v>
      </c>
    </row>
    <row r="12" spans="1:11" s="8" customFormat="1" ht="21" x14ac:dyDescent="0.35">
      <c r="A12" s="9" t="s">
        <v>9</v>
      </c>
      <c r="B12" s="9"/>
      <c r="C12" s="1"/>
      <c r="D12" s="1"/>
      <c r="E12" s="28" t="s">
        <v>36</v>
      </c>
      <c r="F12" s="31" t="s">
        <v>37</v>
      </c>
    </row>
    <row r="13" spans="1:11" s="8" customFormat="1" ht="21" x14ac:dyDescent="0.35">
      <c r="A13" s="9"/>
      <c r="B13" s="9"/>
      <c r="C13" s="1"/>
      <c r="D13" s="1"/>
      <c r="E13" s="40"/>
      <c r="F13" s="41"/>
    </row>
    <row r="14" spans="1:11" ht="26.25" x14ac:dyDescent="0.3">
      <c r="A14" s="38" t="s">
        <v>32</v>
      </c>
      <c r="B14" s="38"/>
      <c r="C14" s="38"/>
      <c r="D14" s="38"/>
      <c r="E14" s="38"/>
      <c r="F14" s="38"/>
    </row>
    <row r="15" spans="1:11" ht="18" customHeight="1" x14ac:dyDescent="0.3">
      <c r="A15" s="39"/>
      <c r="B15" s="39"/>
      <c r="C15" s="39"/>
      <c r="D15" s="39"/>
      <c r="E15" s="39"/>
      <c r="F15" s="39"/>
      <c r="H15" s="10"/>
      <c r="I15" s="10"/>
      <c r="J15" s="10"/>
      <c r="K15" s="10"/>
    </row>
    <row r="16" spans="1:11" ht="50.25" customHeight="1" x14ac:dyDescent="0.3">
      <c r="A16" s="39" t="s">
        <v>45</v>
      </c>
      <c r="B16" s="39"/>
      <c r="C16" s="39"/>
      <c r="D16" s="39"/>
      <c r="E16" s="39"/>
      <c r="F16" s="39"/>
      <c r="H16" s="10"/>
      <c r="I16" s="10"/>
      <c r="J16" s="10"/>
      <c r="K16" s="10"/>
    </row>
    <row r="17" spans="1:13" ht="31.5" x14ac:dyDescent="0.3">
      <c r="A17" s="20" t="s">
        <v>0</v>
      </c>
      <c r="B17" s="20" t="s">
        <v>1</v>
      </c>
      <c r="C17" s="20" t="s">
        <v>2</v>
      </c>
      <c r="D17" s="20" t="s">
        <v>3</v>
      </c>
      <c r="E17" s="21" t="s">
        <v>29</v>
      </c>
      <c r="F17" s="21" t="s">
        <v>38</v>
      </c>
      <c r="H17" s="10"/>
      <c r="I17" s="10"/>
      <c r="J17" s="10"/>
      <c r="K17" s="10"/>
    </row>
    <row r="18" spans="1:13" ht="94.5" x14ac:dyDescent="0.3">
      <c r="A18" s="23">
        <v>1</v>
      </c>
      <c r="B18" s="24" t="s">
        <v>39</v>
      </c>
      <c r="C18" s="23"/>
      <c r="D18" s="23"/>
      <c r="E18" s="23"/>
      <c r="F18" s="25"/>
      <c r="H18" s="10"/>
      <c r="I18" s="10"/>
      <c r="J18" s="10"/>
      <c r="K18" s="10"/>
    </row>
    <row r="19" spans="1:13" x14ac:dyDescent="0.3">
      <c r="A19" s="23" t="s">
        <v>25</v>
      </c>
      <c r="B19" s="24" t="s">
        <v>21</v>
      </c>
      <c r="C19" s="23" t="s">
        <v>7</v>
      </c>
      <c r="D19" s="23">
        <v>200</v>
      </c>
      <c r="E19" s="26">
        <v>150</v>
      </c>
      <c r="F19" s="25">
        <f>E19*D19</f>
        <v>30000</v>
      </c>
      <c r="H19" s="10"/>
      <c r="I19" s="10"/>
      <c r="J19" s="10"/>
      <c r="K19" s="10"/>
    </row>
    <row r="20" spans="1:13" x14ac:dyDescent="0.3">
      <c r="A20" s="23" t="s">
        <v>26</v>
      </c>
      <c r="B20" s="24" t="s">
        <v>22</v>
      </c>
      <c r="C20" s="23" t="s">
        <v>7</v>
      </c>
      <c r="D20" s="23">
        <v>240</v>
      </c>
      <c r="E20" s="26">
        <v>200</v>
      </c>
      <c r="F20" s="25">
        <f>E20*D20</f>
        <v>48000</v>
      </c>
      <c r="H20" s="10"/>
      <c r="I20" s="10"/>
      <c r="J20" s="10"/>
      <c r="K20" s="10"/>
    </row>
    <row r="21" spans="1:13" x14ac:dyDescent="0.3">
      <c r="A21" s="23" t="s">
        <v>27</v>
      </c>
      <c r="B21" s="24" t="s">
        <v>23</v>
      </c>
      <c r="C21" s="23" t="s">
        <v>7</v>
      </c>
      <c r="D21" s="23">
        <v>140</v>
      </c>
      <c r="E21" s="26">
        <v>225</v>
      </c>
      <c r="F21" s="25">
        <f>E21*D21</f>
        <v>31500</v>
      </c>
      <c r="H21" s="10"/>
      <c r="I21" s="10"/>
      <c r="J21" s="10"/>
      <c r="K21" s="10"/>
    </row>
    <row r="22" spans="1:13" x14ac:dyDescent="0.3">
      <c r="A22" s="23" t="s">
        <v>28</v>
      </c>
      <c r="B22" s="24" t="s">
        <v>24</v>
      </c>
      <c r="C22" s="23" t="s">
        <v>7</v>
      </c>
      <c r="D22" s="23">
        <v>140</v>
      </c>
      <c r="E22" s="26">
        <v>250</v>
      </c>
      <c r="F22" s="25">
        <f>E22*D22</f>
        <v>35000</v>
      </c>
      <c r="H22" s="10"/>
      <c r="I22" s="10"/>
      <c r="J22" s="10"/>
      <c r="K22" s="10"/>
    </row>
    <row r="23" spans="1:13" x14ac:dyDescent="0.3">
      <c r="A23" s="23">
        <v>2</v>
      </c>
      <c r="B23" s="24" t="s">
        <v>40</v>
      </c>
      <c r="C23" s="23" t="s">
        <v>6</v>
      </c>
      <c r="D23" s="23">
        <v>10</v>
      </c>
      <c r="E23" s="26">
        <v>1000</v>
      </c>
      <c r="F23" s="25">
        <f>E23*D23</f>
        <v>10000</v>
      </c>
      <c r="H23" s="10"/>
      <c r="I23" s="10" t="s">
        <v>30</v>
      </c>
      <c r="J23" s="10"/>
      <c r="K23" s="10"/>
    </row>
    <row r="24" spans="1:13" ht="31.5" x14ac:dyDescent="0.3">
      <c r="A24" s="23">
        <v>3</v>
      </c>
      <c r="B24" s="24" t="s">
        <v>41</v>
      </c>
      <c r="C24" s="23" t="s">
        <v>6</v>
      </c>
      <c r="D24" s="23">
        <v>3</v>
      </c>
      <c r="E24" s="26">
        <v>5000</v>
      </c>
      <c r="F24" s="25">
        <f>E24*D24</f>
        <v>15000</v>
      </c>
      <c r="H24" s="10"/>
      <c r="I24" s="10" t="s">
        <v>31</v>
      </c>
      <c r="J24" s="10"/>
      <c r="K24" s="10"/>
    </row>
    <row r="25" spans="1:13" x14ac:dyDescent="0.3">
      <c r="A25" s="23">
        <v>4</v>
      </c>
      <c r="B25" s="24" t="s">
        <v>42</v>
      </c>
      <c r="C25" s="23" t="s">
        <v>6</v>
      </c>
      <c r="D25" s="23">
        <v>42</v>
      </c>
      <c r="E25" s="26">
        <v>500</v>
      </c>
      <c r="F25" s="25">
        <f>E25*D25</f>
        <v>21000</v>
      </c>
      <c r="H25" s="10"/>
      <c r="I25" s="10"/>
      <c r="J25" s="10"/>
      <c r="K25" s="10"/>
    </row>
    <row r="26" spans="1:13" x14ac:dyDescent="0.3">
      <c r="A26" s="23">
        <v>5</v>
      </c>
      <c r="B26" s="24" t="s">
        <v>43</v>
      </c>
      <c r="C26" s="23" t="s">
        <v>5</v>
      </c>
      <c r="D26" s="23">
        <v>1</v>
      </c>
      <c r="E26" s="26">
        <v>20000</v>
      </c>
      <c r="F26" s="25">
        <f>E26*D26</f>
        <v>20000</v>
      </c>
      <c r="I26" s="10"/>
      <c r="J26" s="10"/>
      <c r="K26" s="10"/>
      <c r="M26" s="10"/>
    </row>
    <row r="27" spans="1:13" x14ac:dyDescent="0.3">
      <c r="A27" s="23">
        <v>6</v>
      </c>
      <c r="B27" s="24" t="s">
        <v>44</v>
      </c>
      <c r="C27" s="23" t="s">
        <v>5</v>
      </c>
      <c r="D27" s="23">
        <v>1</v>
      </c>
      <c r="E27" s="26">
        <v>20000</v>
      </c>
      <c r="F27" s="25">
        <f>E27*D27</f>
        <v>20000</v>
      </c>
      <c r="I27" s="15" t="s">
        <v>12</v>
      </c>
      <c r="J27" s="16">
        <v>0.4</v>
      </c>
      <c r="K27" s="17" t="e">
        <f>#REF!*40%</f>
        <v>#REF!</v>
      </c>
      <c r="M27" s="13"/>
    </row>
    <row r="28" spans="1:13" x14ac:dyDescent="0.3">
      <c r="A28" s="33" t="s">
        <v>4</v>
      </c>
      <c r="B28" s="33"/>
      <c r="C28" s="33"/>
      <c r="D28" s="33"/>
      <c r="E28" s="33"/>
      <c r="F28" s="11">
        <v>242500</v>
      </c>
      <c r="G28" s="12"/>
      <c r="H28" s="12"/>
      <c r="I28" s="15" t="s">
        <v>13</v>
      </c>
      <c r="J28" s="18">
        <v>7.4999999999999997E-2</v>
      </c>
      <c r="K28" s="17" t="e">
        <f>K27*7.5%</f>
        <v>#REF!</v>
      </c>
      <c r="M28" s="14"/>
    </row>
    <row r="29" spans="1:13" ht="18.75" customHeight="1" x14ac:dyDescent="0.3">
      <c r="A29" s="33" t="s">
        <v>10</v>
      </c>
      <c r="B29" s="33"/>
      <c r="C29" s="33"/>
      <c r="D29" s="33"/>
      <c r="E29" s="33"/>
      <c r="F29" s="11">
        <f>F28*13%</f>
        <v>31525</v>
      </c>
      <c r="I29" s="10"/>
      <c r="J29" s="10"/>
      <c r="K29" s="10"/>
      <c r="M29" s="10"/>
    </row>
    <row r="30" spans="1:13" x14ac:dyDescent="0.3">
      <c r="A30" s="33" t="s">
        <v>4</v>
      </c>
      <c r="B30" s="33"/>
      <c r="C30" s="33"/>
      <c r="D30" s="33"/>
      <c r="E30" s="33"/>
      <c r="F30" s="11">
        <f>SUM(F28:F29)</f>
        <v>274025</v>
      </c>
      <c r="I30" s="10"/>
      <c r="J30" s="10"/>
      <c r="K30" s="10"/>
      <c r="M30" s="10"/>
    </row>
    <row r="31" spans="1:13" ht="18.75" customHeight="1" x14ac:dyDescent="0.3">
      <c r="A31" s="27"/>
      <c r="B31" s="27"/>
      <c r="C31" s="27"/>
      <c r="D31" s="27"/>
      <c r="E31" s="27"/>
      <c r="F31" s="32"/>
      <c r="I31" s="10"/>
      <c r="J31" s="10"/>
      <c r="K31" s="10"/>
      <c r="M31" s="10"/>
    </row>
    <row r="32" spans="1:13" x14ac:dyDescent="0.3">
      <c r="A32" s="22" t="s">
        <v>11</v>
      </c>
      <c r="B32" s="5"/>
      <c r="E32" s="27"/>
      <c r="F32" s="32"/>
      <c r="I32" s="34" t="s">
        <v>14</v>
      </c>
      <c r="J32" s="34"/>
      <c r="K32" s="34"/>
      <c r="M32" s="10"/>
    </row>
    <row r="33" spans="1:13" x14ac:dyDescent="0.3">
      <c r="A33" s="4"/>
      <c r="B33" s="4"/>
      <c r="E33" s="27"/>
      <c r="F33" s="32"/>
      <c r="I33" s="15" t="s">
        <v>12</v>
      </c>
      <c r="J33" s="16">
        <v>0.4</v>
      </c>
      <c r="K33" s="17" t="e">
        <f>#REF!*40%</f>
        <v>#REF!</v>
      </c>
    </row>
    <row r="34" spans="1:13" x14ac:dyDescent="0.3">
      <c r="A34" s="6"/>
      <c r="B34" s="7"/>
      <c r="E34" s="27"/>
      <c r="F34" s="32"/>
      <c r="I34" s="15" t="s">
        <v>13</v>
      </c>
      <c r="J34" s="18">
        <v>7.4999999999999997E-2</v>
      </c>
      <c r="K34" s="17" t="e">
        <f>K33*7.5%</f>
        <v>#REF!</v>
      </c>
      <c r="M34" s="14"/>
    </row>
    <row r="35" spans="1:13" x14ac:dyDescent="0.3">
      <c r="E35" s="27"/>
      <c r="F35" s="32"/>
      <c r="H35" s="3"/>
      <c r="I35" s="35" t="s">
        <v>15</v>
      </c>
      <c r="J35" s="36"/>
      <c r="K35" s="17" t="e">
        <f>K33-K34</f>
        <v>#REF!</v>
      </c>
      <c r="M35" s="14"/>
    </row>
    <row r="36" spans="1:13" x14ac:dyDescent="0.3">
      <c r="E36" s="12"/>
      <c r="F36" s="12"/>
      <c r="K36" s="14"/>
    </row>
    <row r="37" spans="1:13" x14ac:dyDescent="0.3">
      <c r="E37" s="12"/>
      <c r="F37" s="12"/>
    </row>
    <row r="38" spans="1:13" x14ac:dyDescent="0.3">
      <c r="K38" s="14"/>
    </row>
    <row r="39" spans="1:13" x14ac:dyDescent="0.3">
      <c r="M39" s="10"/>
    </row>
    <row r="41" spans="1:13" x14ac:dyDescent="0.3">
      <c r="I41" s="15" t="s">
        <v>16</v>
      </c>
      <c r="J41" s="15"/>
      <c r="K41" s="19" t="e">
        <f>#REF!</f>
        <v>#REF!</v>
      </c>
    </row>
    <row r="42" spans="1:13" x14ac:dyDescent="0.3">
      <c r="I42" s="15" t="s">
        <v>17</v>
      </c>
      <c r="J42" s="15"/>
      <c r="K42" s="19" t="e">
        <f>K33</f>
        <v>#REF!</v>
      </c>
    </row>
    <row r="43" spans="1:13" x14ac:dyDescent="0.3">
      <c r="I43" s="15" t="s">
        <v>18</v>
      </c>
      <c r="J43" s="15"/>
      <c r="K43" s="19" t="e">
        <f>K41-K42</f>
        <v>#REF!</v>
      </c>
    </row>
    <row r="44" spans="1:13" x14ac:dyDescent="0.3">
      <c r="I44" s="15" t="s">
        <v>19</v>
      </c>
      <c r="J44" s="15"/>
      <c r="K44" s="17" t="e">
        <f>K43*7.5%</f>
        <v>#REF!</v>
      </c>
    </row>
    <row r="45" spans="1:13" x14ac:dyDescent="0.3">
      <c r="I45" s="15" t="s">
        <v>18</v>
      </c>
      <c r="J45" s="15"/>
      <c r="K45" s="19" t="e">
        <f>K43-K44</f>
        <v>#REF!</v>
      </c>
    </row>
    <row r="46" spans="1:13" x14ac:dyDescent="0.3">
      <c r="I46" s="15" t="s">
        <v>20</v>
      </c>
      <c r="J46" s="15"/>
      <c r="K46" s="17">
        <f>F29*20%</f>
        <v>6305</v>
      </c>
    </row>
    <row r="47" spans="1:13" x14ac:dyDescent="0.3">
      <c r="I47" s="15"/>
      <c r="J47" s="15"/>
      <c r="K47" s="17" t="e">
        <f>K45-K46</f>
        <v>#REF!</v>
      </c>
    </row>
    <row r="50" spans="11:11" x14ac:dyDescent="0.3">
      <c r="K50" s="10" t="e">
        <f>K47+K35</f>
        <v>#REF!</v>
      </c>
    </row>
  </sheetData>
  <mergeCells count="9">
    <mergeCell ref="I32:K32"/>
    <mergeCell ref="I35:J35"/>
    <mergeCell ref="A10:B10"/>
    <mergeCell ref="A14:F14"/>
    <mergeCell ref="A15:F15"/>
    <mergeCell ref="A16:F16"/>
    <mergeCell ref="A28:E28"/>
    <mergeCell ref="A29:E29"/>
    <mergeCell ref="A30:E30"/>
  </mergeCells>
  <printOptions horizontalCentered="1"/>
  <pageMargins left="0" right="0" top="0" bottom="0"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Fire</vt:lpstr>
      <vt:lpstr>Fire!Print_Area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2023-12-29T09:36:29Z</dcterms:modified>
</cp:coreProperties>
</file>