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4C7BB4E4-9FD1-4A91-B3FF-C52B412AF83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27" i="12" l="1"/>
  <c r="K228" i="12" s="1"/>
  <c r="K213" i="12" l="1"/>
  <c r="K214" i="12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333" i="3" l="1"/>
  <c r="K332" i="3"/>
  <c r="K331" i="3"/>
  <c r="F351" i="3"/>
  <c r="E351" i="3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E314" i="3"/>
  <c r="F314" i="3" s="1"/>
  <c r="E356" i="3" l="1"/>
  <c r="F356" i="3" s="1"/>
  <c r="E320" i="3" l="1"/>
  <c r="F320" i="3" s="1"/>
  <c r="E313" i="3" l="1"/>
  <c r="F313" i="3" s="1"/>
  <c r="E354" i="3"/>
  <c r="F35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61" i="3"/>
  <c r="F361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<sst xmlns="http://schemas.openxmlformats.org/spreadsheetml/2006/main" count="10156" uniqueCount="7912">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</sst>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3" sqref="A113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2"/>
      <c r="B1" s="722"/>
      <c r="C1" s="722"/>
      <c r="D1" s="722"/>
      <c r="E1" s="72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7" t="s">
        <v>3255</v>
      </c>
      <c r="F1120" s="727"/>
      <c r="G1120" s="72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8" t="s">
        <v>4176</v>
      </c>
      <c r="B1490" s="730"/>
      <c r="C1490" s="732" t="s">
        <v>4177</v>
      </c>
      <c r="D1490" s="734"/>
      <c r="E1490" s="734"/>
    </row>
    <row r="1491" spans="1:5" ht="26.45" customHeight="1" x14ac:dyDescent="0.25">
      <c r="A1491" s="729"/>
      <c r="B1491" s="731"/>
      <c r="C1491" s="733"/>
      <c r="D1491" s="735"/>
      <c r="E1491" s="73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6" t="s">
        <v>4984</v>
      </c>
      <c r="D1803" s="73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7" t="s">
        <v>5223</v>
      </c>
      <c r="I1893" s="73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9" t="s">
        <v>5540</v>
      </c>
      <c r="E2010" s="74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1" t="s">
        <v>5632</v>
      </c>
      <c r="G2048" s="74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1" t="s">
        <v>5963</v>
      </c>
      <c r="D2183" s="721"/>
      <c r="E2183" s="72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5"/>
      <c r="B2303" s="72" t="s">
        <v>6252</v>
      </c>
      <c r="C2303" s="250"/>
      <c r="D2303" s="298"/>
      <c r="E2303" s="209"/>
    </row>
    <row r="2304" spans="1:5" ht="20.25" customHeight="1" x14ac:dyDescent="0.3">
      <c r="A2304" s="74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7" t="s">
        <v>6575</v>
      </c>
      <c r="E2443" s="74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8" t="s">
        <v>6583</v>
      </c>
      <c r="C2446" s="74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01" activePane="bottomLeft" state="frozen"/>
      <selection pane="bottomLeft" activeCell="H219" sqref="H21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6321680</v>
      </c>
      <c r="M4" s="382">
        <f>L4+L5+L6</f>
        <v>13642480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5070800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7898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337" t="s">
        <v>7908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337" t="s">
        <v>7909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3317141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3317141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3317141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3317141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3317141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3317141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3317141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28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7892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7895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9" t="s">
        <v>7899</v>
      </c>
      <c r="I217" s="720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7895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7900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7901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7902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7903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7904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ht="30" x14ac:dyDescent="0.25">
      <c r="A224" s="16"/>
      <c r="B224" s="337"/>
      <c r="C224" s="348"/>
      <c r="D224" s="348"/>
      <c r="E224" s="349"/>
      <c r="G224" s="670">
        <v>45329</v>
      </c>
      <c r="H224" s="656" t="s">
        <v>7905</v>
      </c>
      <c r="I224" s="17">
        <v>88800</v>
      </c>
      <c r="J224" s="349"/>
      <c r="K224" s="420">
        <f t="shared" si="9"/>
        <v>10741636.67</v>
      </c>
      <c r="N224" s="16"/>
      <c r="O224" s="656"/>
      <c r="P224" s="348"/>
      <c r="Q224" s="348"/>
      <c r="R224" s="563"/>
    </row>
    <row r="225" spans="1:18" ht="30" x14ac:dyDescent="0.25">
      <c r="A225" s="16"/>
      <c r="B225" s="337"/>
      <c r="C225" s="348"/>
      <c r="D225" s="348"/>
      <c r="E225" s="349"/>
      <c r="G225" s="670">
        <v>45329</v>
      </c>
      <c r="H225" s="656" t="s">
        <v>7907</v>
      </c>
      <c r="I225" s="17">
        <v>164000</v>
      </c>
      <c r="J225" s="349"/>
      <c r="K225" s="420">
        <f t="shared" si="9"/>
        <v>10577636.67</v>
      </c>
      <c r="N225" s="16"/>
      <c r="O225" s="656"/>
      <c r="P225" s="348"/>
      <c r="Q225" s="348"/>
      <c r="R225" s="563"/>
    </row>
    <row r="226" spans="1:18" ht="30" x14ac:dyDescent="0.25">
      <c r="A226" s="16"/>
      <c r="B226" s="337"/>
      <c r="C226" s="348"/>
      <c r="D226" s="348"/>
      <c r="E226" s="349"/>
      <c r="G226" s="670">
        <v>45329</v>
      </c>
      <c r="H226" s="656" t="s">
        <v>7906</v>
      </c>
      <c r="I226" s="17">
        <v>140000</v>
      </c>
      <c r="J226" s="349"/>
      <c r="K226" s="420">
        <f t="shared" si="9"/>
        <v>10437636.67</v>
      </c>
      <c r="N226" s="16"/>
      <c r="O226" s="656"/>
      <c r="P226" s="348"/>
      <c r="Q226" s="348"/>
      <c r="R226" s="563"/>
    </row>
    <row r="227" spans="1:18" ht="30" x14ac:dyDescent="0.25">
      <c r="A227" s="16"/>
      <c r="B227" s="337"/>
      <c r="C227" s="348"/>
      <c r="D227" s="348"/>
      <c r="E227" s="349"/>
      <c r="G227" s="670">
        <v>45332</v>
      </c>
      <c r="H227" s="656" t="s">
        <v>7911</v>
      </c>
      <c r="I227" s="17">
        <v>85000</v>
      </c>
      <c r="J227" s="349"/>
      <c r="K227" s="420">
        <f t="shared" si="9"/>
        <v>10352636.67</v>
      </c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70">
        <v>45332</v>
      </c>
      <c r="H228" s="656" t="s">
        <v>7910</v>
      </c>
      <c r="I228" s="17">
        <v>500000</v>
      </c>
      <c r="J228" s="349"/>
      <c r="K228" s="420">
        <f t="shared" si="9"/>
        <v>9852636.6699999999</v>
      </c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656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348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17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337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656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337"/>
      <c r="I245" s="348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656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337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656"/>
      <c r="I250" s="17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337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656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349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337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5"/>
      <c r="H256" s="656"/>
      <c r="I256" s="348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660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659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9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/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337"/>
      <c r="I270" s="348"/>
      <c r="J270" s="348"/>
      <c r="K270" s="563">
        <f>K269+J270-I272</f>
        <v>0</v>
      </c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656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658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2" t="s">
        <v>7486</v>
      </c>
      <c r="B1" s="782"/>
      <c r="D1" s="785" t="s">
        <v>7473</v>
      </c>
      <c r="E1" s="785"/>
      <c r="G1" s="785" t="s">
        <v>7439</v>
      </c>
      <c r="H1" s="785"/>
      <c r="J1" s="785" t="s">
        <v>7434</v>
      </c>
      <c r="K1" s="785"/>
      <c r="M1" s="785" t="s">
        <v>7335</v>
      </c>
      <c r="N1" s="785"/>
      <c r="P1" s="785" t="s">
        <v>7336</v>
      </c>
      <c r="Q1" s="785"/>
      <c r="S1" s="785" t="s">
        <v>7332</v>
      </c>
      <c r="T1" s="785"/>
      <c r="V1" s="785" t="s">
        <v>7313</v>
      </c>
      <c r="W1" s="785"/>
      <c r="Y1" s="785" t="s">
        <v>7468</v>
      </c>
      <c r="Z1" s="785"/>
      <c r="AB1" s="785" t="s">
        <v>7314</v>
      </c>
      <c r="AC1" s="785"/>
      <c r="AE1" s="785" t="s">
        <v>7147</v>
      </c>
      <c r="AF1" s="785"/>
      <c r="AH1" s="785" t="s">
        <v>7121</v>
      </c>
      <c r="AI1" s="785"/>
      <c r="AK1" s="782" t="s">
        <v>7218</v>
      </c>
      <c r="AL1" s="782"/>
      <c r="AN1" s="787" t="s">
        <v>7220</v>
      </c>
      <c r="AO1" s="787"/>
      <c r="AP1" s="787"/>
      <c r="AR1" s="785" t="s">
        <v>7235</v>
      </c>
      <c r="AS1" s="785"/>
      <c r="AU1" s="785" t="s">
        <v>7230</v>
      </c>
      <c r="AV1" s="785"/>
      <c r="AX1" s="785" t="s">
        <v>7238</v>
      </c>
      <c r="AY1" s="785"/>
      <c r="BA1" s="785" t="s">
        <v>7252</v>
      </c>
      <c r="BB1" s="785"/>
      <c r="BD1" s="787" t="s">
        <v>87</v>
      </c>
      <c r="BE1" s="787"/>
      <c r="BF1" s="787"/>
      <c r="BH1" s="785" t="s">
        <v>7273</v>
      </c>
      <c r="BI1" s="78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6"/>
      <c r="BE18" s="786"/>
      <c r="BF18" s="78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6"/>
      <c r="AO20" s="786"/>
      <c r="AP20" s="78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5"/>
  <sheetViews>
    <sheetView zoomScaleNormal="100" zoomScaleSheetLayoutView="110" workbookViewId="0">
      <pane ySplit="1" topLeftCell="A299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  <c r="K331" s="688">
        <f>E324+E323+E322+E321+E320+E319+E318</f>
        <v>1584194.1700000002</v>
      </c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  <c r="K332" s="718">
        <f>K331*80%</f>
        <v>1267355.3360000001</v>
      </c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2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2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2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2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2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2" s="7" customFormat="1" ht="15.75" x14ac:dyDescent="0.25">
      <c r="A354" s="544">
        <v>1016</v>
      </c>
      <c r="B354" s="5" t="s">
        <v>121</v>
      </c>
      <c r="C354" s="11">
        <v>85000</v>
      </c>
      <c r="D354" s="34">
        <v>0.13</v>
      </c>
      <c r="E354" s="11">
        <f>D354*C354</f>
        <v>11050</v>
      </c>
      <c r="F354" s="11">
        <f>E354+C354</f>
        <v>96050</v>
      </c>
      <c r="G354" s="554"/>
      <c r="H354" s="494" t="s">
        <v>7312</v>
      </c>
      <c r="I354" s="433"/>
      <c r="J354" s="554"/>
      <c r="K354" s="38"/>
      <c r="L354" s="545" t="s">
        <v>7814</v>
      </c>
    </row>
    <row r="356" spans="1:12" s="7" customFormat="1" ht="15.75" x14ac:dyDescent="0.25">
      <c r="A356" s="6">
        <v>1019</v>
      </c>
      <c r="B356" s="5" t="s">
        <v>7675</v>
      </c>
      <c r="C356" s="11">
        <v>93096</v>
      </c>
      <c r="D356" s="34">
        <v>0.13</v>
      </c>
      <c r="E356" s="11">
        <f>D356*C356</f>
        <v>12102.48</v>
      </c>
      <c r="F356" s="11">
        <f t="shared" ref="F356" si="49">E356+C356</f>
        <v>105198.48</v>
      </c>
      <c r="G356" s="33"/>
      <c r="H356" s="494" t="s">
        <v>7312</v>
      </c>
      <c r="I356" s="614"/>
      <c r="J356" s="554"/>
      <c r="L356" s="7" t="s">
        <v>7758</v>
      </c>
    </row>
    <row r="358" spans="1:12" s="7" customFormat="1" ht="15.75" x14ac:dyDescent="0.25">
      <c r="A358" s="40"/>
      <c r="C358" s="643"/>
      <c r="D358" s="644"/>
      <c r="E358" s="645"/>
      <c r="F358" s="645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6"/>
      <c r="B361" s="5"/>
      <c r="C361" s="11">
        <v>158000</v>
      </c>
      <c r="D361" s="34">
        <v>0.13</v>
      </c>
      <c r="E361" s="11">
        <f>D361*C361</f>
        <v>20540</v>
      </c>
      <c r="F361" s="11">
        <f>E361+C361</f>
        <v>178540</v>
      </c>
      <c r="G361" s="33"/>
      <c r="H361" s="494" t="s">
        <v>7312</v>
      </c>
      <c r="I361" s="432"/>
      <c r="J361" s="554"/>
      <c r="K361" s="5"/>
      <c r="L361" s="5" t="s">
        <v>7581</v>
      </c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343:H354 H356 H358:H1048576 H1:H341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4" t="s">
        <v>7042</v>
      </c>
      <c r="B1" s="795"/>
      <c r="C1" s="795"/>
      <c r="D1" s="795"/>
      <c r="E1" s="796"/>
      <c r="G1" s="801" t="s">
        <v>7043</v>
      </c>
      <c r="H1" s="801"/>
      <c r="I1" s="801"/>
      <c r="J1" s="801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797"/>
      <c r="B2" s="798"/>
      <c r="C2" s="798"/>
      <c r="D2" s="798"/>
      <c r="E2" s="799"/>
      <c r="G2" s="801"/>
      <c r="H2" s="801"/>
      <c r="I2" s="801"/>
      <c r="J2" s="801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4" t="s">
        <v>7042</v>
      </c>
      <c r="B36" s="795"/>
      <c r="C36" s="795"/>
      <c r="D36" s="795"/>
      <c r="E36" s="796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797"/>
      <c r="B37" s="798"/>
      <c r="C37" s="798"/>
      <c r="D37" s="798"/>
      <c r="E37" s="79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00" t="s">
        <v>7090</v>
      </c>
      <c r="H51" s="800"/>
      <c r="I51" s="800"/>
      <c r="J51" s="416">
        <f>J49+I48</f>
        <v>73164</v>
      </c>
      <c r="K51" s="415"/>
      <c r="L51" s="802" t="s">
        <v>7044</v>
      </c>
      <c r="M51" s="802"/>
      <c r="N51" s="802"/>
      <c r="O51" s="802"/>
      <c r="P51" s="802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4" t="s">
        <v>7068</v>
      </c>
      <c r="B53" s="795"/>
      <c r="C53" s="795"/>
      <c r="D53" s="795"/>
      <c r="E53" s="796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7"/>
      <c r="B54" s="798"/>
      <c r="C54" s="798"/>
      <c r="D54" s="798"/>
      <c r="E54" s="79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3" t="s">
        <v>7077</v>
      </c>
      <c r="B69" s="804"/>
      <c r="C69" s="804"/>
      <c r="D69" s="804"/>
      <c r="E69" s="805"/>
      <c r="R69" s="375"/>
      <c r="S69" s="395"/>
      <c r="U69" s="396"/>
    </row>
    <row r="70" spans="1:21" x14ac:dyDescent="0.25">
      <c r="A70" s="806"/>
      <c r="B70" s="807"/>
      <c r="C70" s="807"/>
      <c r="D70" s="807"/>
      <c r="E70" s="808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9">
        <v>30000</v>
      </c>
      <c r="U74" s="812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10"/>
      <c r="U75" s="813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11"/>
      <c r="U76" s="814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00" t="s">
        <v>7090</v>
      </c>
      <c r="M101" s="800"/>
      <c r="N101" s="800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2024-02-10T13:59:02Z</dcterms:modified>
</cp:coreProperties>
</file>