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787EB79-E53F-4C4B-95A6-7798F9049B05}"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bhai'!$A$1:$K$7693</definedName>
    <definedName name="_xlnm._FilterDatabase" localSheetId="2" hidden="1">Cash!$A$1:$O$12620</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0">RA!$O$64:$Q$69</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G12417" i="12" l="1"/>
  <c r="G12418" i="12"/>
  <c r="G12419" i="12" s="1"/>
  <c r="G12420" i="12" s="1"/>
  <c r="G12421" i="12" s="1"/>
  <c r="G12422" i="12" s="1"/>
  <c r="G12423" i="12" s="1"/>
  <c r="G12424" i="12" s="1"/>
  <c r="G12425" i="12" s="1"/>
  <c r="G12426" i="12" s="1"/>
  <c r="G12427" i="12" s="1"/>
  <c r="G12428" i="12" s="1"/>
  <c r="G12429" i="12" s="1"/>
  <c r="I12416" i="12" l="1"/>
  <c r="I12417" i="12" s="1"/>
  <c r="I12420" i="12" s="1"/>
  <c r="F1402" i="54" l="1"/>
  <c r="F1401" i="54"/>
  <c r="E60" i="60" l="1"/>
  <c r="E129" i="60"/>
  <c r="E177" i="60"/>
  <c r="H881" i="47" l="1"/>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82" i="47" l="1"/>
  <c r="J12448" i="12" l="1"/>
  <c r="E12287" i="12" l="1"/>
  <c r="E12281" i="12"/>
  <c r="J12447" i="12" s="1"/>
  <c r="J12449" i="12" s="1"/>
  <c r="C24" i="64" l="1"/>
  <c r="E12265" i="12" l="1"/>
  <c r="P71" i="72" l="1"/>
  <c r="P72" i="72" s="1"/>
  <c r="E12257" i="12"/>
  <c r="E12253" i="12" l="1"/>
  <c r="E12244" i="12" l="1"/>
  <c r="E12241" i="12" l="1"/>
  <c r="E12223" i="12" l="1"/>
  <c r="J12265" i="12" s="1"/>
  <c r="J12266" i="12" s="1"/>
  <c r="I12221" i="12" l="1"/>
  <c r="I12474" i="12" l="1"/>
  <c r="I12222" i="12"/>
  <c r="J5" i="57"/>
  <c r="J15" i="57" l="1"/>
  <c r="K5" i="57" l="1"/>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9"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I616"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4" i="60" s="1"/>
  <c r="E6308" i="12" l="1"/>
  <c r="E6286" i="12" l="1"/>
  <c r="H62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20" i="60" l="1"/>
  <c r="E5545" i="12" l="1"/>
  <c r="L616" i="60" l="1"/>
  <c r="M616" i="60" s="1"/>
  <c r="L615" i="60" l="1"/>
  <c r="D1037" i="53"/>
  <c r="J624" i="60" l="1"/>
  <c r="J615" i="60"/>
  <c r="J616" i="60"/>
  <c r="J625" i="60"/>
  <c r="K625" i="60" s="1"/>
  <c r="E5485" i="12"/>
  <c r="H618" i="60" s="1"/>
  <c r="J617" i="60" l="1"/>
  <c r="J618" i="60"/>
  <c r="J620" i="60"/>
  <c r="J621" i="60"/>
  <c r="J622" i="60"/>
  <c r="L618" i="60" l="1"/>
  <c r="E5369" i="12" l="1"/>
  <c r="E5373" i="12" l="1"/>
  <c r="E5372" i="12"/>
  <c r="H619" i="60" s="1"/>
  <c r="H615" i="60" l="1"/>
  <c r="H616" i="60"/>
  <c r="H620" i="60"/>
  <c r="H621" i="60"/>
  <c r="H617" i="60"/>
  <c r="Q16" i="60"/>
  <c r="Q18" i="60" s="1"/>
  <c r="I621" i="60" l="1"/>
  <c r="I617" i="60" l="1"/>
  <c r="K617" i="60" s="1"/>
  <c r="I618" i="60"/>
  <c r="K618" i="60" s="1"/>
  <c r="M618" i="60" s="1"/>
  <c r="I619" i="60"/>
  <c r="K619" i="60" s="1"/>
  <c r="K620" i="60"/>
  <c r="K621" i="60"/>
  <c r="D1027" i="53" l="1"/>
  <c r="L622" i="60" l="1"/>
  <c r="L624" i="60"/>
  <c r="L617" i="60"/>
  <c r="M617" i="60" s="1"/>
  <c r="L619" i="60"/>
  <c r="M619" i="60" s="1"/>
  <c r="L620" i="60"/>
  <c r="M620" i="60" s="1"/>
  <c r="L621" i="60"/>
  <c r="M621"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4" i="60"/>
  <c r="M624" i="60" s="1"/>
  <c r="K622" i="60"/>
  <c r="M62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21" i="54" l="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81"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E32" i="57"/>
  <c r="G12380" i="12" l="1"/>
  <c r="D20" i="57"/>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s="1"/>
  <c r="G12415" i="12" s="1"/>
  <c r="G12416" i="12" s="1"/>
  <c r="G12430" i="12" l="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G12453" i="12" s="1"/>
  <c r="G12454" i="12" s="1"/>
  <c r="G12455" i="12" s="1"/>
  <c r="G12456" i="12" s="1"/>
  <c r="G12457" i="12" s="1"/>
  <c r="G12458" i="12" s="1"/>
  <c r="G12459" i="12" s="1"/>
  <c r="G12460" i="12" s="1"/>
  <c r="G12461" i="12" s="1"/>
  <c r="G12462" i="12" s="1"/>
  <c r="G12463" i="12" s="1"/>
  <c r="G12464" i="12" s="1"/>
  <c r="G12465" i="12" s="1"/>
  <c r="G12466" i="12" s="1"/>
  <c r="G12467" i="12" s="1"/>
  <c r="G12468" i="12" s="1"/>
  <c r="G12469" i="12" s="1"/>
  <c r="G12470" i="12" s="1"/>
  <c r="G12471" i="12" s="1"/>
  <c r="G12472" i="12" s="1"/>
  <c r="G12473" i="12" s="1"/>
  <c r="G12474" i="12" s="1"/>
  <c r="G12475" i="12" s="1"/>
  <c r="G12476" i="12" s="1"/>
  <c r="G12477" i="12" s="1"/>
  <c r="G12478" i="12" s="1"/>
  <c r="G12479" i="12" s="1"/>
  <c r="G12480" i="12" s="1"/>
  <c r="G12481" i="12" s="1"/>
  <c r="G12482" i="12" s="1"/>
  <c r="G12483" i="12" s="1"/>
  <c r="G12484" i="12" s="1"/>
  <c r="G12485" i="12" s="1"/>
  <c r="G12486" i="12" s="1"/>
  <c r="G12487" i="12" s="1"/>
  <c r="G12488" i="12" s="1"/>
  <c r="G12489" i="12" s="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s="1"/>
  <c r="G12508" i="12" s="1"/>
  <c r="G12509" i="12" s="1"/>
  <c r="G12510" i="12" s="1"/>
  <c r="G12511" i="12" s="1"/>
  <c r="G12512" i="12" s="1"/>
  <c r="G12513" i="12" s="1"/>
  <c r="G12514" i="12" s="1"/>
  <c r="G12515" i="12" s="1"/>
  <c r="G12516" i="12" s="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s="1"/>
  <c r="G12538" i="12" s="1"/>
  <c r="G12539" i="12" s="1"/>
  <c r="G12540" i="12" s="1"/>
  <c r="G12541" i="12" s="1"/>
  <c r="G12542" i="12" s="1"/>
  <c r="G12543" i="12" s="1"/>
  <c r="G12544" i="12" s="1"/>
  <c r="G12545" i="12" s="1"/>
  <c r="G12546" i="12" s="1"/>
  <c r="G12547" i="12" s="1"/>
  <c r="G12548" i="12" s="1"/>
  <c r="G12549" i="12" s="1"/>
  <c r="G12550" i="12" s="1"/>
  <c r="G12551" i="12" s="1"/>
  <c r="G12552" i="12" s="1"/>
  <c r="G12553" i="12" s="1"/>
  <c r="G12554" i="12" s="1"/>
  <c r="G12555" i="12" s="1"/>
  <c r="G12556" i="12" s="1"/>
  <c r="G12557" i="12" s="1"/>
  <c r="G12558" i="12" s="1"/>
  <c r="G12559" i="12" s="1"/>
  <c r="G12560" i="12" s="1"/>
  <c r="G12561" i="12" s="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D12" i="57" s="1"/>
  <c r="D17" i="57" s="1"/>
  <c r="E30" i="57" s="1"/>
  <c r="E39" i="57" l="1"/>
  <c r="R55" i="57" l="1"/>
  <c r="S54" i="57" l="1"/>
  <c r="N9" i="57" s="1"/>
  <c r="N3" i="57" s="1"/>
  <c r="M5" i="57" s="1"/>
  <c r="E33" i="57" l="1"/>
  <c r="E37" i="57" l="1"/>
  <c r="E41" i="57" s="1"/>
  <c r="D21" i="57"/>
  <c r="D2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<sst xmlns="http://schemas.openxmlformats.org/spreadsheetml/2006/main" count="86466" uniqueCount="16305">
  <si>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</si>
  <si>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</si>
  <si>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</si>
  <si>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</si>
  <si>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</si>
  <si>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</si>
  <si>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</si>
  <si>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</si>
  <si>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</si>
  <si>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</si>
  <si>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</si>
  <si>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</si>
  <si>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</si>
  <si>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</si>
  <si>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</si>
  <si>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</si>
  <si>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</si>
  <si>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</si>
  <si>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</si>
  <si>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</si>
  <si>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</si>
  <si>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</si>
  <si>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</si>
  <si>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</si>
  <si>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</si>
  <si>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</si>
  <si>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</si>
  <si>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</si>
  <si>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</si>
  <si>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</si>
  <si>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</si>
  <si>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</si>
  <si>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</si>
  <si>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</si>
  <si>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</si>
  <si>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</si>
  <si>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</si>
  <si>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</si>
  <si>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</si>
  <si>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</si>
  <si>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</si>
  <si>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</si>
  <si>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</si>
  <si>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</si>
  <si>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</si>
  <si>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</si>
  <si>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</si>
  <si>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</si>
  <si>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</si>
  <si>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</si>
  <si>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</si>
  <si>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</si>
  <si>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</si>
  <si>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</si>
  <si>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</si>
  <si>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</si>
  <si>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</si>
  <si>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</si>
  <si>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</si>
  <si>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</si>
  <si>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</si>
  <si>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</si>
  <si>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</si>
  <si>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</si>
  <si>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</si>
  <si>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</si>
  <si>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</si>
  <si>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</si>
  <si>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</si>
  <si>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</si>
  <si>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</si>
  <si>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</si>
  <si>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</si>
  <si>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</si>
  <si>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</si>
  <si>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</si>
  <si>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</si>
  <si>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</si>
  <si>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</si>
  <si>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</si>
  <si>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</si>
  <si>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</si>
  <si>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</si>
  <si>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</si>
  <si>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</si>
  <si>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</si>
  <si>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</si>
  <si>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</si>
  <si>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</si>
  <si>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</si>
  <si>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</si>
  <si>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</si>
  <si>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</si>
  <si>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</si>
  <si>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</si>
  <si>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</si>
  <si>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</si>
  <si>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</si>
  <si>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</si>
  <si>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</si>
  <si>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</si>
  <si>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</si>
  <si>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</si>
  <si>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</si>
  <si>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</si>
  <si>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</si>
  <si>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</si>
  <si>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</si>
  <si>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</si>
  <si>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</si>
  <si>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</si>
  <si>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</si>
  <si>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</si>
  <si>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</si>
  <si>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</si>
  <si>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</si>
  <si>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</si>
  <si>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</si>
  <si>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</si>
  <si>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</si>
  <si>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</si>
  <si>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</si>
  <si>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</si>
  <si>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</si>
  <si>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</si>
  <si>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</si>
  <si>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</si>
  <si>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</si>
  <si>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</si>
  <si>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</si>
  <si>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</si>
  <si>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</si>
  <si>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</si>
  <si>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</si>
  <si>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</si>
  <si>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</si>
  <si>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</si>
  <si>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</si>
  <si>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</si>
  <si>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</si>
  <si>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</si>
  <si>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</si>
  <si>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</si>
  <si>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</si>
  <si>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</si>
  <si>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</si>
  <si>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</si>
  <si>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</si>
  <si>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</si>
  <si>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</si>
  <si>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</si>
  <si>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</si>
  <si>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</si>
  <si>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</si>
  <si>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</si>
  <si>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</si>
  <si>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</si>
  <si>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</si>
  <si>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</si>
  <si>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</si>
  <si>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</si>
  <si>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</si>
  <si>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</si>
  <si>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</si>
  <si>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</si>
  <si>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</si>
  <si>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</si>
  <si>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</si>
  <si>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</si>
  <si>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</si>
  <si>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</si>
  <si>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</si>
  <si>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</si>
  <si>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</si>
  <si>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</si>
  <si>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</si>
  <si>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</si>
  <si>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</si>
  <si>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</si>
  <si>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</si>
  <si>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</si>
  <si>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</si>
  <si>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</si>
  <si>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</si>
  <si>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</si>
  <si>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</si>
  <si>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</si>
  <si>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</si>
  <si>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</si>
  <si>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</si>
  <si>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</si>
  <si>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</si>
  <si>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</si>
  <si>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</si>
  <si>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</si>
  <si>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</si>
  <si>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</si>
  <si>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</si>
  <si>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</si>
  <si>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</si>
  <si>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</si>
  <si>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</si>
  <si>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</si>
  <si>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</si>
  <si>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</si>
  <si>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</si>
  <si>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</si>
  <si>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</si>
  <si>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</si>
  <si>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</si>
  <si>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</si>
  <si>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</si>
  <si>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</si>
  <si>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</si>
  <si>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</si>
  <si>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</si>
  <si>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</si>
  <si>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</si>
  <si>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</si>
  <si>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</si>
  <si>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</si>
  <si>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</si>
  <si>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</si>
  <si>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</si>
  <si>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</si>
  <si>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</si>
  <si>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</si>
  <si>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</si>
  <si>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</si>
  <si>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</si>
  <si>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</si>
  <si>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</si>
  <si>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</si>
  <si>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</si>
  <si>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</si>
  <si>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</si>
  <si>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</si>
  <si>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</si>
  <si>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</si>
  <si>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</si>
  <si>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</si>
  <si>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</si>
  <si>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</si>
  <si>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</si>
  <si>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</si>
  <si>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</si>
  <si>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</si>
  <si>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</si>
  <si>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</si>
  <si>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</si>
  <si>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</si>
  <si>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</si>
  <si>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</si>
  <si>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</si>
  <si>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</si>
  <si>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</si>
  <si>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</si>
  <si>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</si>
  <si>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</si>
  <si>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</si>
  <si>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</si>
  <si>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</si>
  <si>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</si>
  <si>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</si>
  <si>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</si>
  <si>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</si>
  <si>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</si>
  <si>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</si>
  <si>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</si>
  <si>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</si>
  <si>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</si>
  <si>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</si>
  <si>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</si>
  <si>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</si>
  <si>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</si>
  <si>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</si>
  <si>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</si>
  <si>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</si>
  <si>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</si>
  <si>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</si>
  <si>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</si>
  <si>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</si>
  <si>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</si>
  <si>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</si>
  <si>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</si>
  <si>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</si>
  <si>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</si>
  <si>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</si>
  <si>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</si>
  <si>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</si>
  <si>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</si>
  <si>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</si>
  <si>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</si>
  <si>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</si>
  <si>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</si>
  <si>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</si>
  <si>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</si>
  <si>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</si>
  <si>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</si>
  <si>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</si>
  <si>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</si>
  <si>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</si>
  <si>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</si>
  <si>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</si>
  <si>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</si>
  <si>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</si>
  <si>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</si>
  <si>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</si>
  <si>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</si>
  <si>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</si>
  <si>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</si>
  <si>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</si>
  <si>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</si>
  <si>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</si>
  <si>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</si>
  <si>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</si>
  <si>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</si>
  <si>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</si>
  <si>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</si>
  <si>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</si>
  <si>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</si>
  <si>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</si>
  <si>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</si>
  <si>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</si>
  <si>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</si>
  <si>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</si>
  <si>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</si>
  <si>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</si>
  <si>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</si>
  <si>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</si>
  <si>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</si>
  <si>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</si>
  <si>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</si>
  <si>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</si>
  <si>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</si>
  <si>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</si>
  <si>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</si>
  <si>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</si>
  <si>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</si>
  <si>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</si>
  <si>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</si>
  <si>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</si>
  <si>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</si>
  <si>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</si>
  <si>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</si>
  <si>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</si>
  <si>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</si>
  <si>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</si>
  <si>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</si>
  <si>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</si>
  <si>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</si>
  <si>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</si>
  <si>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</si>
  <si>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</si>
  <si>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</si>
  <si>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</si>
  <si>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</si>
  <si>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</si>
  <si>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</si>
  <si>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</si>
  <si>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</si>
  <si>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</si>
  <si>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</si>
  <si>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</si>
  <si>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</si>
  <si>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</si>
  <si>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</si>
  <si>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</si>
  <si>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</si>
  <si>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</si>
  <si>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</si>
  <si>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</si>
  <si>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</si>
  <si>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</si>
  <si>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</si>
  <si>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</si>
  <si>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</si>
  <si>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</si>
  <si>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</si>
  <si>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</si>
  <si>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</si>
  <si>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</si>
  <si>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</si>
  <si>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</si>
  <si>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</si>
  <si>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</si>
  <si>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</si>
  <si>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</si>
  <si>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</si>
  <si>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</si>
  <si>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</si>
  <si>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</si>
  <si>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</si>
  <si>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</si>
  <si>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</si>
  <si>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</si>
  <si>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</si>
  <si>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</si>
  <si>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</si>
  <si>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</si>
  <si>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</si>
  <si>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</si>
  <si>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</si>
  <si>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</si>
  <si>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</si>
  <si>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</si>
  <si>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</si>
  <si>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</si>
  <si>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</si>
  <si>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</si>
  <si>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</si>
  <si>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</si>
  <si>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</si>
  <si>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</si>
  <si>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</si>
  <si>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</si>
  <si>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</si>
  <si>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</si>
  <si>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</si>
  <si>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</si>
  <si>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</si>
  <si>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</si>
  <si>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</si>
  <si>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</si>
  <si>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</si>
  <si>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</si>
  <si>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</si>
  <si>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</si>
  <si>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</si>
  <si>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</si>
  <si>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</si>
  <si>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</si>
  <si>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</si>
  <si>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</si>
  <si>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</si>
  <si>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</si>
  <si>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</si>
  <si>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</si>
  <si>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</si>
  <si>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</si>
  <si>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</si>
  <si>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</si>
  <si>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</si>
  <si>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</si>
  <si>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</si>
  <si>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</si>
  <si>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</si>
  <si>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</si>
  <si>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</si>
  <si>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</si>
  <si>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</si>
  <si>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</si>
  <si>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</si>
  <si>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</si>
  <si>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</si>
  <si>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</si>
  <si>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</si>
  <si>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</si>
  <si>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</si>
  <si>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</si>
  <si>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</si>
  <si>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</si>
  <si>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</si>
  <si>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</si>
  <si>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</si>
  <si>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</si>
  <si>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</si>
  <si>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</si>
  <si>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</si>
  <si>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</si>
  <si>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</si>
  <si>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</si>
  <si>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</si>
  <si>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</si>
  <si>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</si>
  <si>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</si>
  <si>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</si>
  <si>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</si>
  <si>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</si>
  <si>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</si>
  <si>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</si>
  <si>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</si>
  <si>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</si>
  <si>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</si>
  <si>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</si>
  <si>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</si>
  <si>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</si>
  <si>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</si>
  <si>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</si>
  <si>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</si>
  <si>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</si>
  <si>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</si>
  <si>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</si>
  <si>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</si>
  <si>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</si>
  <si>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</si>
  <si>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</si>
  <si>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</si>
  <si>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</si>
  <si>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</si>
  <si>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</si>
  <si>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</si>
  <si>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</si>
  <si>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</si>
  <si>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</si>
  <si>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</si>
  <si>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</si>
  <si>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</si>
  <si>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</si>
  <si>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</si>
  <si>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</si>
  <si>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</si>
  <si>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</si>
  <si>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</si>
  <si>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</si>
  <si>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</si>
  <si>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</si>
  <si>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</si>
  <si>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</si>
  <si>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</si>
  <si>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</si>
  <si>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</si>
  <si>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</si>
  <si>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</si>
  <si>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</si>
  <si>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</si>
  <si>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</si>
  <si>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</si>
  <si>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</si>
  <si>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</si>
  <si>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</si>
  <si>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</si>
  <si>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</si>
  <si>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</si>
  <si>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</si>
  <si>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</si>
  <si>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</si>
  <si>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</si>
  <si>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</si>
  <si>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</si>
  <si>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</si>
  <si>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</si>
  <si>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</si>
  <si>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</si>
  <si>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</si>
  <si>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</si>
  <si>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</si>
  <si>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</si>
  <si>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</si>
  <si>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</si>
  <si>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</si>
  <si>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</si>
  <si>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</si>
  <si>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</si>
  <si>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</si>
  <si>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</si>
  <si>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</si>
  <si>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</si>
  <si>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</si>
  <si>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</si>
  <si>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</si>
  <si>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</si>
  <si>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</si>
  <si>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</si>
  <si>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</si>
  <si>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</si>
  <si>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</si>
  <si>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</si>
  <si>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</si>
  <si>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</si>
  <si>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</si>
  <si>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</si>
  <si>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</si>
  <si>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</si>
  <si>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</si>
  <si>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</si>
  <si>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</si>
  <si>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</si>
  <si>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</si>
  <si>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</si>
  <si>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</si>
  <si>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</si>
  <si>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</si>
  <si>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</si>
  <si>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</si>
  <si>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</si>
  <si>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</si>
  <si>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</si>
  <si>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</si>
  <si>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</si>
  <si>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</si>
  <si>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</si>
  <si>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</si>
  <si>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</si>
  <si>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</si>
  <si>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</si>
  <si>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</si>
  <si>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</si>
  <si>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</si>
  <si>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</si>
  <si>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</si>
  <si>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</si>
  <si>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</si>
  <si>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</si>
  <si>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</si>
  <si>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</si>
  <si>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</si>
  <si>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</si>
  <si>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</si>
  <si>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</si>
  <si>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</si>
  <si>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</si>
  <si>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</si>
  <si>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</si>
  <si>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</si>
  <si>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</si>
  <si>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</si>
  <si>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</si>
  <si>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</si>
  <si>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</si>
  <si>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</si>
  <si>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</si>
  <si>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</si>
  <si>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</si>
  <si>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</si>
  <si>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</si>
  <si>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</si>
  <si>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</si>
  <si>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</si>
  <si>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</si>
  <si>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</si>
  <si>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</si>
  <si>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</si>
  <si>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</si>
  <si>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</si>
  <si>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</si>
  <si>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</si>
  <si>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</si>
  <si>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</si>
  <si>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</si>
  <si>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</si>
  <si>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</si>
  <si>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</si>
  <si>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</si>
  <si>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</si>
  <si>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</si>
  <si>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</si>
  <si>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</si>
  <si>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</si>
  <si>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</si>
  <si>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</si>
  <si>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</si>
  <si>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</si>
  <si>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</si>
  <si>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</si>
  <si>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</si>
  <si>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</si>
  <si>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</si>
  <si>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</si>
  <si>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</si>
  <si>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</si>
  <si>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</si>
  <si>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</si>
  <si>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</si>
  <si>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</si>
  <si>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</si>
  <si>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</si>
  <si>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</si>
  <si>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</si>
  <si>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</si>
  <si>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</si>
  <si>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</si>
  <si>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</si>
  <si>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</si>
  <si>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</si>
  <si>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</si>
  <si>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</si>
  <si>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</si>
  <si>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</si>
  <si>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</si>
  <si>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</si>
  <si>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</si>
  <si>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</si>
  <si>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</si>
  <si>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</si>
  <si>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</si>
  <si>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</si>
  <si>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</si>
  <si>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</si>
  <si>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</si>
  <si>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</si>
  <si>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</si>
  <si>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</si>
  <si>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</si>
  <si>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</si>
  <si>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</si>
  <si>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</si>
  <si>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</si>
  <si>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</si>
  <si>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</si>
  <si>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</si>
  <si>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</si>
  <si>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</si>
  <si>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</si>
  <si>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</si>
  <si>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</si>
  <si>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</si>
  <si>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</si>
  <si>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</si>
  <si>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</si>
  <si>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</si>
  <si>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</si>
  <si>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</si>
  <si>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</si>
  <si>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</si>
  <si>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</si>
  <si>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</si>
  <si>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</si>
  <si>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</si>
  <si>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</si>
  <si>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</si>
  <si>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</si>
  <si>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</si>
  <si>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</si>
  <si>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</si>
  <si>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</si>
  <si>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</si>
  <si>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</si>
  <si>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</si>
  <si>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</si>
  <si>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</si>
  <si>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</si>
  <si>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</si>
  <si>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</si>
  <si>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</si>
  <si>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</si>
  <si>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</si>
  <si>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</si>
  <si>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</si>
  <si>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</si>
  <si>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</si>
  <si>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</si>
  <si>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</si>
  <si>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</si>
  <si>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</si>
  <si>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</si>
  <si>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</si>
  <si>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</si>
  <si>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</si>
  <si>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</si>
  <si>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</si>
  <si>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</si>
  <si>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</si>
  <si>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</si>
  <si>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</si>
  <si>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</si>
  <si>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</si>
  <si>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</si>
  <si>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</si>
  <si>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</si>
  <si>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</si>
  <si>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</si>
  <si>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</si>
  <si>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</si>
  <si>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</si>
  <si>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</si>
  <si>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</si>
  <si>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</si>
  <si>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</si>
  <si>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</si>
  <si>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</si>
  <si>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</si>
  <si>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</si>
  <si>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</si>
  <si>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</si>
  <si>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</si>
  <si>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</si>
  <si>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</si>
  <si>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</si>
  <si>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</si>
  <si>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</si>
  <si>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</si>
  <si>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</si>
  <si>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</si>
  <si>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</si>
  <si>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</si>
  <si>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</si>
  <si>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</si>
  <si>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</si>
  <si>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</si>
  <si>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</si>
  <si>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</si>
  <si>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</si>
  <si>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</si>
  <si>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</si>
  <si>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</si>
  <si>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</si>
  <si>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</si>
  <si>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</si>
  <si>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</si>
  <si>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</si>
  <si>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</si>
  <si>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</si>
  <si>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</si>
  <si>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</si>
  <si>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</si>
  <si>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</si>
  <si>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</si>
  <si>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</si>
  <si>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</si>
  <si>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</si>
  <si>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</si>
  <si>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</si>
  <si>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</si>
  <si>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</si>
  <si>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</si>
  <si>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</si>
  <si>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</si>
  <si>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</si>
  <si>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</si>
  <si>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</si>
  <si>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</si>
  <si>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</si>
  <si>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</si>
  <si>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</si>
  <si>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</si>
  <si>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</si>
  <si>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</si>
  <si>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</si>
  <si>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</si>
  <si>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</si>
  <si>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</si>
  <si>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</si>
  <si>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</si>
  <si>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</si>
  <si>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</si>
  <si>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</si>
  <si>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</si>
  <si>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</si>
  <si>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</si>
  <si>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</si>
  <si>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</si>
  <si>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</si>
  <si>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</si>
  <si>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</si>
  <si>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</si>
  <si>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</si>
  <si>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</si>
  <si>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</si>
  <si>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</si>
  <si>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</si>
  <si>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</si>
  <si>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</si>
  <si>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</si>
  <si>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</si>
  <si>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</si>
  <si>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</si>
  <si>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</si>
  <si>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</si>
  <si>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</si>
  <si>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</si>
  <si>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</si>
  <si>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</si>
  <si>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</si>
  <si>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</si>
  <si>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</si>
  <si>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</si>
  <si>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</si>
  <si>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</si>
  <si>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</si>
  <si>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</si>
  <si>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</si>
  <si>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</si>
  <si>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</si>
  <si>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</si>
  <si>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</si>
  <si>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</si>
  <si>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</si>
  <si>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</si>
  <si>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</si>
  <si>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</si>
  <si>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</si>
  <si>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</si>
  <si>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</si>
  <si>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</si>
  <si>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</si>
  <si>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</si>
  <si>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</si>
  <si>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</si>
  <si>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</si>
  <si>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</si>
  <si>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</si>
  <si>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</si>
  <si>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</si>
  <si>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</si>
  <si>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</si>
  <si>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</si>
  <si>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</si>
  <si>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</si>
  <si>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</si>
  <si>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</si>
  <si>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</si>
  <si>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</si>
  <si>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</si>
  <si>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</si>
  <si>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</si>
  <si>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</si>
  <si>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</si>
  <si>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</si>
  <si>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</si>
  <si>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</si>
  <si>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</si>
  <si>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</si>
  <si>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</si>
  <si>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</si>
  <si>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</si>
  <si>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</si>
  <si>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</si>
  <si>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</si>
  <si>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</si>
  <si>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</si>
  <si>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</si>
  <si>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</si>
  <si>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</si>
  <si>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</si>
  <si>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</si>
  <si>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</si>
  <si>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</si>
  <si>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</si>
  <si>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</si>
  <si>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</si>
  <si>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</si>
  <si>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</si>
  <si>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</si>
  <si>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</si>
  <si>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</si>
  <si>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</si>
  <si>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</si>
  <si>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</si>
  <si>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</si>
  <si>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</si>
  <si>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</si>
  <si>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</si>
  <si>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</si>
  <si>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</si>
  <si>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</si>
  <si>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</si>
  <si>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</si>
  <si>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</si>
  <si>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</si>
  <si>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</si>
  <si>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</si>
  <si>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</si>
  <si>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</si>
  <si>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</si>
  <si>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</si>
  <si>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</si>
  <si>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</si>
  <si>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</si>
  <si>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</si>
  <si>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</si>
  <si>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</si>
  <si>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</si>
  <si>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</si>
  <si>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</si>
  <si>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</si>
  <si>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</si>
  <si>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</si>
  <si>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</si>
  <si>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</si>
  <si>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</si>
  <si>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</si>
  <si>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</si>
  <si>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</si>
  <si>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</si>
  <si>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</si>
  <si>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</si>
  <si>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</si>
  <si>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</si>
  <si>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</si>
  <si>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</si>
  <si>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</si>
  <si>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</si>
  <si>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</si>
  <si>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</si>
  <si>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</si>
  <si>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</si>
  <si>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</si>
  <si>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</si>
  <si>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</si>
  <si>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</si>
  <si>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</si>
  <si>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</si>
  <si>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</si>
  <si>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</si>
  <si>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</si>
  <si>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</si>
  <si>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</si>
  <si>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</si>
  <si>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</si>
  <si>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</si>
  <si>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</si>
  <si>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</si>
  <si>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</si>
  <si>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</si>
  <si>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</si>
  <si>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</si>
  <si>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</si>
  <si>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</si>
  <si>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</si>
  <si>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</si>
  <si>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</si>
  <si>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</si>
  <si>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</si>
  <si>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</si>
  <si>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</si>
  <si>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</si>
  <si>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</si>
  <si>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</si>
  <si>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</si>
  <si>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</si>
  <si>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</si>
  <si>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</si>
  <si>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</si>
  <si>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</si>
  <si>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</si>
  <si>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</si>
  <si>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</si>
  <si>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</si>
  <si>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</si>
  <si>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</si>
  <si>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</si>
  <si>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</si>
  <si>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</si>
  <si>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</si>
  <si>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</si>
  <si>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</si>
  <si>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</si>
  <si>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</si>
  <si>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</si>
  <si>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</si>
  <si>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</si>
  <si>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</si>
  <si>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</si>
  <si>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</si>
  <si>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</si>
  <si>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</si>
  <si>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</si>
  <si>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</si>
  <si>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</si>
  <si>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</si>
  <si>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</si>
  <si>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</si>
  <si>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</si>
  <si>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</si>
  <si>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</si>
  <si>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</si>
  <si>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</si>
  <si>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</si>
  <si>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</si>
  <si>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</si>
  <si>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</si>
  <si>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</si>
  <si>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</si>
  <si>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</si>
  <si>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</si>
  <si>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</si>
  <si>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</si>
  <si>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</si>
  <si>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</si>
  <si>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</si>
  <si>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</si>
  <si>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</si>
  <si>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</si>
  <si>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</si>
  <si>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</si>
  <si>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</si>
  <si>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</si>
  <si>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</si>
  <si>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</si>
  <si>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</si>
  <si>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</si>
  <si>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</si>
  <si>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</si>
  <si>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</si>
  <si>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</si>
  <si>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</si>
  <si>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</si>
  <si>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</si>
  <si>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</si>
  <si>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</si>
  <si>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</si>
  <si>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</si>
  <si>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</si>
  <si>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</si>
  <si>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</si>
  <si>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</si>
  <si>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</si>
  <si>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</si>
  <si>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</si>
  <si>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</si>
  <si>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</si>
  <si>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</si>
  <si>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</si>
  <si>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</si>
  <si>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</si>
  <si>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</si>
  <si>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</si>
  <si>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</si>
  <si>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</si>
  <si>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</si>
  <si>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</si>
  <si>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</si>
  <si>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</si>
  <si>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</si>
  <si>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</si>
  <si>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</si>
  <si>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</si>
  <si>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</si>
  <si>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</si>
  <si>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</si>
  <si>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</si>
  <si>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</si>
  <si>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</si>
  <si>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</si>
  <si>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</si>
  <si>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</si>
  <si>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</si>
  <si>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</si>
  <si>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</si>
  <si>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</si>
  <si>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</si>
  <si>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</si>
  <si>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</si>
  <si>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</si>
  <si>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</si>
  <si>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</si>
  <si>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</si>
  <si>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</si>
  <si>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</si>
  <si>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</si>
  <si>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</si>
  <si>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</si>
  <si>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</si>
  <si>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</si>
  <si>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</si>
  <si>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</si>
  <si>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</si>
  <si>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</si>
  <si>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</si>
  <si>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</si>
  <si>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</si>
  <si>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</si>
  <si>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</si>
  <si>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</si>
  <si>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</si>
  <si>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</si>
  <si>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</si>
  <si>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</si>
  <si>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</si>
  <si>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</si>
  <si>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</si>
  <si>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</si>
  <si>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</si>
  <si>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</si>
  <si>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</si>
  <si>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</si>
  <si>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</si>
  <si>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</si>
  <si>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</si>
  <si>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</si>
  <si>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</si>
  <si>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</si>
  <si>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</si>
  <si>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</si>
  <si>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</si>
  <si>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</si>
  <si>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</si>
  <si>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</si>
  <si>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</si>
  <si>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</si>
  <si>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</si>
  <si>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</si>
  <si>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</si>
  <si>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</si>
  <si>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</si>
  <si>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</si>
  <si>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</si>
  <si>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</si>
  <si>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</si>
  <si>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</si>
  <si>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</si>
  <si>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</si>
  <si>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</si>
  <si>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</si>
  <si>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</si>
  <si>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</si>
  <si>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</si>
  <si>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</si>
  <si>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</si>
  <si>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</si>
  <si>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</si>
  <si>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</si>
  <si>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</si>
  <si>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</si>
  <si>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</si>
  <si>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</si>
  <si>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</si>
  <si>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</si>
  <si>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</si>
  <si>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</si>
  <si>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</si>
  <si>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</si>
  <si>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</si>
  <si>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</si>
  <si>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</si>
  <si>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</si>
  <si>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</si>
  <si>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</si>
  <si>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</si>
  <si>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</si>
  <si>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</si>
  <si>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</si>
  <si>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</si>
  <si>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</si>
  <si>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</si>
  <si>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</si>
  <si>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</si>
  <si>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</si>
  <si>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</si>
  <si>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</si>
  <si>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</si>
  <si>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</si>
  <si>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</si>
  <si>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</si>
  <si>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</si>
  <si>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</si>
  <si>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</si>
  <si>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</si>
  <si>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</si>
  <si>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</si>
  <si>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</si>
  <si>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</si>
  <si>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</si>
  <si>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</si>
  <si>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</si>
  <si>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</si>
  <si>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</si>
  <si>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</si>
  <si>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</si>
  <si>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</si>
  <si>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</si>
  <si>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</si>
  <si>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</si>
  <si>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</si>
  <si>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</si>
  <si>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</si>
  <si>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</si>
  <si>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</si>
  <si>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</si>
  <si>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</si>
  <si>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</si>
  <si>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</si>
  <si>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</si>
  <si>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</si>
  <si>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</si>
  <si>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</si>
  <si>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</si>
  <si>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</si>
  <si>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</si>
  <si>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</si>
  <si>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</si>
  <si>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</si>
  <si>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</si>
  <si>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</si>
  <si>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</si>
  <si>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</si>
  <si>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</si>
  <si>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</si>
  <si>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</si>
  <si>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</si>
  <si>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</si>
  <si>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</si>
  <si>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</si>
  <si>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</si>
  <si>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</si>
  <si>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</si>
  <si>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</si>
  <si>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</si>
  <si>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</si>
  <si>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</si>
  <si>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</si>
  <si>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</si>
  <si>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</si>
  <si>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</si>
  <si>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</si>
  <si>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</si>
  <si>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</si>
  <si>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</si>
  <si>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</si>
  <si>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</si>
  <si>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</si>
  <si>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</si>
  <si>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</si>
  <si>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</si>
  <si>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</si>
  <si>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</si>
  <si>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</si>
  <si>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</si>
  <si>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</si>
  <si>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</si>
  <si>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</si>
  <si>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</si>
  <si>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</si>
  <si>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</si>
  <si>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</si>
  <si>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</si>
  <si>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</si>
  <si>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</si>
  <si>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</si>
  <si>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</si>
  <si>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</si>
  <si>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</si>
  <si>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</si>
  <si>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</si>
  <si>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</si>
  <si>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</si>
  <si>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</si>
  <si>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</si>
  <si>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</si>
  <si>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</si>
  <si>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</si>
  <si>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</si>
  <si>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</si>
  <si>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</si>
  <si>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</si>
  <si>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</si>
  <si>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</si>
  <si>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</si>
  <si>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</si>
  <si>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</si>
  <si>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</si>
  <si>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</si>
  <si>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</si>
  <si>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</si>
  <si>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</si>
  <si>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</si>
  <si>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</si>
  <si>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</si>
  <si>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</si>
  <si>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</si>
  <si>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</si>
  <si>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</si>
  <si>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</si>
  <si>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</si>
  <si>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</si>
  <si>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</si>
  <si>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</si>
  <si>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</si>
  <si>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</si>
  <si>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</si>
  <si>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</si>
  <si>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</si>
  <si>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</si>
  <si>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</si>
  <si>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</si>
  <si>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</si>
  <si>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</si>
  <si>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</si>
  <si>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</si>
  <si>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</si>
  <si>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</si>
  <si>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</si>
  <si>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</si>
  <si>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</si>
  <si>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</si>
  <si>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</si>
  <si>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</si>
  <si>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</si>
  <si>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</si>
  <si>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</si>
  <si>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</si>
  <si>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</si>
  <si>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</si>
  <si>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</si>
  <si>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</si>
  <si>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</si>
  <si>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</si>
  <si>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</si>
  <si>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</si>
  <si>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</si>
  <si>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</si>
  <si>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</si>
  <si>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</si>
  <si>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</si>
  <si>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</si>
  <si>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</si>
  <si>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</si>
  <si>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</si>
  <si>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</si>
  <si>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</si>
  <si>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</si>
  <si>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</si>
  <si>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</si>
  <si>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</si>
  <si>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</si>
  <si>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</si>
  <si>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</si>
  <si>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</si>
  <si>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</si>
  <si>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</si>
  <si>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</si>
  <si>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</si>
  <si>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</si>
  <si>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</si>
  <si>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</si>
  <si>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</si>
  <si>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</si>
  <si>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</si>
  <si>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</si>
  <si>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</si>
  <si>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</si>
  <si>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</si>
  <si>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</si>
  <si>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</si>
  <si>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</si>
  <si>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</si>
  <si>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</si>
  <si>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</si>
  <si>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</si>
  <si>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</si>
  <si>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</si>
  <si>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</si>
  <si>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</si>
  <si>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</si>
  <si>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</si>
  <si>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</si>
  <si>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</si>
  <si>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</si>
  <si>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</si>
  <si>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</si>
  <si>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</si>
  <si>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</si>
  <si>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</si>
  <si>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</si>
  <si>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</si>
  <si>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</si>
  <si>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</si>
  <si>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</si>
  <si>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</si>
  <si>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</si>
  <si>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</si>
  <si>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</si>
  <si>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</si>
  <si>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</si>
  <si>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</si>
  <si>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</si>
  <si>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</si>
  <si>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</si>
  <si>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</si>
  <si>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</si>
  <si>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</si>
  <si>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</si>
  <si>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</si>
  <si>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</si>
  <si>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</si>
  <si>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</si>
  <si>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</si>
  <si>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</si>
  <si>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</si>
  <si>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</si>
  <si>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</si>
  <si>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</si>
  <si>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</si>
  <si>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</si>
  <si>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</si>
  <si>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</si>
  <si>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</si>
  <si>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</si>
  <si>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</si>
  <si>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</si>
  <si>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</si>
  <si>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</si>
  <si>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</si>
  <si>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</si>
  <si>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</si>
  <si>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</si>
  <si>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</si>
  <si>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</si>
  <si>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</si>
  <si>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</si>
  <si>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</si>
  <si>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</si>
  <si>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</si>
  <si>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</si>
  <si>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</si>
  <si>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</si>
  <si>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</si>
  <si>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</si>
  <si>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</si>
  <si>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</si>
  <si>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</si>
  <si>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</si>
  <si>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</si>
  <si>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</si>
  <si>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</si>
  <si>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</si>
  <si>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</si>
  <si>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</si>
  <si>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</si>
  <si>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</si>
  <si>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</si>
  <si>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</si>
  <si>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</si>
  <si>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</si>
  <si>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</si>
  <si>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</si>
  <si>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</si>
  <si>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</si>
  <si>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</si>
  <si>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</si>
  <si>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</si>
  <si>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</si>
  <si>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</si>
  <si>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</si>
  <si>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</si>
  <si>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</si>
  <si>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</si>
  <si>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</si>
  <si>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</si>
  <si>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</si>
  <si>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</si>
  <si>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</si>
  <si>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</si>
  <si>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</si>
  <si>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</si>
  <si>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</si>
  <si>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</si>
  <si>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</si>
  <si>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</si>
  <si>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</si>
  <si>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</si>
  <si>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</si>
  <si>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</si>
  <si>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</si>
  <si>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</si>
  <si>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</si>
  <si>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</si>
  <si>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</si>
  <si>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</si>
  <si>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</si>
  <si>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</si>
  <si>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</si>
  <si>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</si>
  <si>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</si>
  <si>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</si>
  <si>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</si>
  <si>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</si>
  <si>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</si>
  <si>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</si>
  <si>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</si>
  <si>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</si>
  <si>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</si>
  <si>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</si>
  <si>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</si>
  <si>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</si>
  <si>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</si>
  <si>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</si>
  <si>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</si>
  <si>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</si>
  <si>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</si>
  <si>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</si>
  <si>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</si>
  <si>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</si>
  <si>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</si>
  <si>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</si>
  <si>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</si>
  <si>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</si>
  <si>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</si>
  <si>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</si>
  <si>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</si>
  <si>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</si>
  <si>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</si>
  <si>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</si>
  <si>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</si>
  <si>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</si>
  <si>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</si>
  <si>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</si>
  <si>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</si>
  <si>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</si>
  <si>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</si>
  <si>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</si>
  <si>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</si>
  <si>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</si>
  <si>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</si>
  <si>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</si>
  <si>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</si>
  <si>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</si>
  <si>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</si>
  <si>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</si>
  <si>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</si>
  <si>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</si>
  <si>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</si>
  <si>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</si>
  <si>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</si>
  <si>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</si>
  <si>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</si>
  <si>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</si>
  <si>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</si>
  <si>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</si>
  <si>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</si>
  <si>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</si>
  <si>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</si>
  <si>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</si>
  <si>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</si>
  <si>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</si>
  <si>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</si>
  <si>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</si>
  <si>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</si>
  <si>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</si>
  <si>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</si>
  <si>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</si>
  <si>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</si>
  <si>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</si>
  <si>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</si>
  <si>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</si>
  <si>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</si>
  <si>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</si>
  <si>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</si>
  <si>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</si>
  <si>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</si>
  <si>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</si>
  <si>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</si>
  <si>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</si>
  <si>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</si>
  <si>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</si>
  <si>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</si>
  <si>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</si>
  <si>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</si>
  <si>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</si>
  <si>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</si>
  <si>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</si>
  <si>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</si>
  <si>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</si>
  <si>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</si>
  <si>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</si>
  <si>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</si>
  <si>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</si>
  <si>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</si>
  <si>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</si>
  <si>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</si>
  <si>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</si>
  <si>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</si>
  <si>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</si>
  <si>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</si>
  <si>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</si>
  <si>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</si>
  <si>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</si>
  <si>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</si>
  <si>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</si>
  <si>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</si>
  <si>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</si>
  <si>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</si>
  <si>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</si>
  <si>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</si>
  <si>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</si>
  <si>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</si>
  <si>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</si>
  <si>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</si>
  <si>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</si>
  <si>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</si>
  <si>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</si>
  <si>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</si>
  <si>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</si>
  <si>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</si>
  <si>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</si>
  <si>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</si>
  <si>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</si>
  <si>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</si>
  <si>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</si>
  <si>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</si>
  <si>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</si>
  <si>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</si>
  <si>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</si>
  <si>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</si>
  <si>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</si>
  <si>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</si>
  <si>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</si>
  <si>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</si>
  <si>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</si>
  <si>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</si>
  <si>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</si>
  <si>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</si>
  <si>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</si>
  <si>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</si>
  <si>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</si>
  <si>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</si>
  <si>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</si>
  <si>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</si>
  <si>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</si>
  <si>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</si>
  <si>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</si>
  <si>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</si>
  <si>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</si>
  <si>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</si>
  <si>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</si>
  <si>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</si>
  <si>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</si>
  <si>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</si>
  <si>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</si>
  <si>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</si>
  <si>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</si>
  <si>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</si>
  <si>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</si>
  <si>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</si>
  <si>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</si>
  <si>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</si>
  <si>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</si>
  <si>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</si>
  <si>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</si>
  <si>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</si>
  <si>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</si>
  <si>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</si>
  <si>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</si>
  <si>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</si>
  <si>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</si>
  <si>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</si>
  <si>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</si>
  <si>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</si>
  <si>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</si>
  <si>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</si>
  <si>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</si>
  <si>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</si>
  <si>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</si>
  <si>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</si>
  <si>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</si>
  <si>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</si>
  <si>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</si>
  <si>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</si>
  <si>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</si>
  <si>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</si>
  <si>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</si>
  <si>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</si>
  <si>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</si>
  <si>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</si>
  <si>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</si>
  <si>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</si>
  <si>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</si>
  <si>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</si>
  <si>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</si>
  <si>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</si>
  <si>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</si>
  <si>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</si>
  <si>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</si>
  <si>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</si>
  <si>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</si>
  <si>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</si>
  <si>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</si>
  <si>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</si>
  <si>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</si>
  <si>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</si>
  <si>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</si>
  <si>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</si>
  <si>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</si>
  <si>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</si>
  <si>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</si>
  <si>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</si>
  <si>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</si>
  <si>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</si>
  <si>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</si>
  <si>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</si>
  <si>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</si>
  <si>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</si>
  <si>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</si>
  <si>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</si>
  <si>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</si>
  <si>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</si>
  <si>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</si>
  <si>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</si>
  <si>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</si>
  <si>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</si>
  <si>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</si>
  <si>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</si>
  <si>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</si>
  <si>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</si>
  <si>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</si>
  <si>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</si>
  <si>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</si>
  <si>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</si>
  <si>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</si>
  <si>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</si>
  <si>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</si>
  <si>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</si>
  <si>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</si>
  <si>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</si>
  <si>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</si>
  <si>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</si>
  <si>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</si>
  <si>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</si>
  <si>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</si>
  <si>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</si>
  <si>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</si>
  <si>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</si>
  <si>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</si>
  <si>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</si>
  <si>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</si>
  <si>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</si>
  <si>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</si>
  <si>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</si>
  <si>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</si>
  <si>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</si>
  <si>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</si>
  <si>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</si>
  <si>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</si>
  <si>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</si>
  <si>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</si>
  <si>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</si>
  <si>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</si>
  <si>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</si>
  <si>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</si>
  <si>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</si>
  <si>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</si>
  <si>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</si>
  <si>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</si>
  <si>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</si>
  <si>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</si>
  <si>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</si>
  <si>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</si>
  <si>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</si>
  <si>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</si>
  <si>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</si>
  <si>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</si>
  <si>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</si>
  <si>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</si>
  <si>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</si>
  <si>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</si>
  <si>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</si>
  <si>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</si>
  <si>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</si>
  <si>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</si>
  <si>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</si>
  <si>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</si>
  <si>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</si>
  <si>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</si>
  <si>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</si>
  <si>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</si>
  <si>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</si>
  <si>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</si>
  <si>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</si>
  <si>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</si>
  <si>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</si>
  <si>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</si>
  <si>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</si>
  <si>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</si>
  <si>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</si>
  <si>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</si>
  <si>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</si>
  <si>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</si>
  <si>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</si>
  <si>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</si>
  <si>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</si>
  <si>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</si>
  <si>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</si>
  <si>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</si>
  <si>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</si>
  <si>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</si>
  <si>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</si>
  <si>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</si>
  <si>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</si>
  <si>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</si>
  <si>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</si>
  <si>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</si>
  <si>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</si>
  <si>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</si>
  <si>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</si>
  <si>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</si>
  <si>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</si>
  <si>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</si>
  <si>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</si>
  <si>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</si>
  <si>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</si>
  <si>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</si>
  <si>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</si>
  <si>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</si>
  <si>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</si>
  <si>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</si>
  <si>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</si>
  <si>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</si>
  <si>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</si>
  <si>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</si>
  <si>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</si>
  <si>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</si>
  <si>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</si>
  <si>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</si>
  <si>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</si>
  <si>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</si>
  <si>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</si>
  <si>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</si>
  <si>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</si>
  <si>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</si>
  <si>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</si>
  <si>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</si>
  <si>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</si>
  <si>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</si>
  <si>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</si>
  <si>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</si>
  <si>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</si>
  <si>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</si>
  <si>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</si>
  <si>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</si>
  <si>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</si>
  <si>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</si>
  <si>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</si>
  <si>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</si>
  <si>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</si>
  <si>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</si>
  <si>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</si>
  <si>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</si>
  <si>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</si>
  <si>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</si>
  <si>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</si>
  <si>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</si>
  <si>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</si>
  <si>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</si>
  <si>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</si>
  <si>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</si>
  <si>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</si>
  <si>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</si>
  <si>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</si>
  <si>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</si>
  <si>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</si>
  <si>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</si>
  <si>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</si>
  <si>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</si>
  <si>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</si>
  <si>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</si>
  <si>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</si>
  <si>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</si>
  <si>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</si>
  <si>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</si>
  <si>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</si>
  <si>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</si>
  <si>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</si>
  <si>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</si>
  <si>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</si>
  <si>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</si>
  <si>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</si>
  <si>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</si>
  <si>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</si>
  <si>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</si>
  <si>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</si>
  <si>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</si>
  <si>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</si>
  <si>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</si>
  <si>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</si>
  <si>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</si>
  <si>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</si>
  <si>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</si>
  <si>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</si>
  <si>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</si>
  <si>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</si>
  <si>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</si>
  <si>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</si>
  <si>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</si>
  <si>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</si>
  <si>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</si>
  <si>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</si>
  <si>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</si>
  <si>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</si>
  <si>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</si>
  <si>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</si>
  <si>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</si>
  <si>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</si>
  <si>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</si>
  <si>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</si>
  <si>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</si>
  <si>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</si>
  <si>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</si>
  <si>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</si>
  <si>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</si>
  <si>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</si>
  <si>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</si>
  <si>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</si>
  <si>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</si>
  <si>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</si>
  <si>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</si>
  <si>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</si>
  <si>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</si>
  <si>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</si>
  <si>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</si>
  <si>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</si>
  <si>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</si>
  <si>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</si>
  <si>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</si>
  <si>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</si>
  <si>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</si>
  <si>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</si>
  <si>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</si>
  <si>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</si>
  <si>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</si>
  <si>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</si>
  <si>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</si>
  <si>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</si>
  <si>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</si>
  <si>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</si>
  <si>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</si>
  <si>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</si>
  <si>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</si>
  <si>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</si>
  <si>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</si>
  <si>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</si>
  <si>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</si>
  <si>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</si>
  <si>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</si>
  <si>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</si>
  <si>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</si>
  <si>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</si>
  <si>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</si>
  <si>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</si>
  <si>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</si>
  <si>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</si>
  <si>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</si>
  <si>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</si>
  <si>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</si>
  <si>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</si>
  <si>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</si>
  <si>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</si>
  <si>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</si>
  <si>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</si>
  <si>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</si>
  <si>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</si>
  <si>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</si>
  <si>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</si>
  <si>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</si>
  <si>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</si>
  <si>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</si>
  <si>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</si>
  <si>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</si>
  <si>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</si>
  <si>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</si>
  <si>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</si>
  <si>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</si>
  <si>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</si>
  <si>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</si>
  <si>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</si>
  <si>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</si>
  <si>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</si>
  <si>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</si>
  <si>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</si>
  <si>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</si>
  <si>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</si>
  <si>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</si>
  <si>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</si>
  <si>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</si>
  <si>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</si>
  <si>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</si>
  <si>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</si>
  <si>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</si>
  <si>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</si>
  <si>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</si>
  <si>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</si>
  <si>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</si>
  <si>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</si>
  <si>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</si>
  <si>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</si>
  <si>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</si>
  <si>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</si>
  <si>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</si>
  <si>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</si>
  <si>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</si>
  <si>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</si>
  <si>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</si>
  <si>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</si>
  <si>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</si>
  <si>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</si>
  <si>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</si>
  <si>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</si>
  <si>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</si>
  <si>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</si>
  <si>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</si>
  <si>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</si>
  <si>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</si>
  <si>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</si>
  <si>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</si>
  <si>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</si>
  <si>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</si>
  <si>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</si>
  <si>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</si>
  <si>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</si>
  <si>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</si>
  <si>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</si>
  <si>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</si>
  <si>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</si>
  <si>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</si>
  <si>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</si>
  <si>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</si>
  <si>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</si>
  <si>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</si>
  <si>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</si>
  <si>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</si>
  <si>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</si>
  <si>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</si>
  <si>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</si>
  <si>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</si>
  <si>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</si>
  <si>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</si>
  <si>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</si>
  <si>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</si>
  <si>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</si>
  <si>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</si>
  <si>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</si>
  <si>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</si>
  <si>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</si>
  <si>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</si>
  <si>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</si>
  <si>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</si>
  <si>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</si>
  <si>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</si>
  <si>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</si>
  <si>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</si>
  <si>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</si>
  <si>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</si>
  <si>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</si>
  <si>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</si>
  <si>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</si>
  <si>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</si>
  <si>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</si>
  <si>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</si>
  <si>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</si>
  <si>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</si>
  <si>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</si>
  <si>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</si>
  <si>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</si>
  <si>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</si>
  <si>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</si>
  <si>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</si>
  <si>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</si>
  <si>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</si>
  <si>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</si>
  <si>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</si>
  <si>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</si>
  <si>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</si>
  <si>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</si>
  <si>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</si>
  <si>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</si>
  <si>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</si>
  <si>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</si>
  <si>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</si>
  <si>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</si>
  <si>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</si>
  <si>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</si>
  <si>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</si>
  <si>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</si>
  <si>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</si>
  <si>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</si>
  <si>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</si>
  <si>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</si>
  <si>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</si>
  <si>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</si>
  <si>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</si>
  <si>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</si>
  <si>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</si>
  <si>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</si>
  <si>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</si>
  <si>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</si>
  <si>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</si>
  <si>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</si>
  <si>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</si>
  <si>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</si>
  <si>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</si>
  <si>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</si>
  <si>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</si>
  <si>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</si>
  <si>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</si>
  <si>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</si>
  <si>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</si>
  <si>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</si>
  <si>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</si>
  <si>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</si>
  <si>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</si>
  <si>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</si>
  <si>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</si>
  <si>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</si>
  <si>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</si>
  <si>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</si>
  <si>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</si>
  <si>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</si>
  <si>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</si>
  <si>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</si>
  <si>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</si>
  <si>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</si>
  <si>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</si>
  <si>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</si>
  <si>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</si>
  <si>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</si>
  <si>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</si>
  <si>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</si>
  <si>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</si>
  <si>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</si>
  <si>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</si>
  <si>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</si>
  <si>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</si>
  <si>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</si>
  <si>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</si>
  <si>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</si>
  <si>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</si>
  <si>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</si>
  <si>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</si>
  <si>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</si>
  <si>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</si>
  <si>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</si>
  <si>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</si>
  <si>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</si>
  <si>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</si>
  <si>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</si>
  <si>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</si>
  <si>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</si>
  <si>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</si>
  <si>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</si>
  <si>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</si>
  <si>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</si>
  <si>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</si>
  <si>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</si>
  <si>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</si>
  <si>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</si>
  <si>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</si>
  <si>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</si>
  <si>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</si>
  <si>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</si>
  <si>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</si>
  <si>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</si>
  <si>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</si>
  <si>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</si>
  <si>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</si>
  <si>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</si>
  <si>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</si>
  <si>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</si>
  <si>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</si>
  <si>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</si>
  <si>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</si>
  <si>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</si>
  <si>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</si>
  <si>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</si>
  <si>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</si>
  <si>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</si>
  <si>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</si>
  <si>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</si>
  <si>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</si>
  <si>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</si>
  <si>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</si>
  <si>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</si>
  <si>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</si>
  <si>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</si>
  <si>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</si>
  <si>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</si>
  <si>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</si>
  <si>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</si>
  <si>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</si>
  <si>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</si>
  <si>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</si>
  <si>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</si>
  <si>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</si>
  <si>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</si>
  <si>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</si>
  <si>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</si>
  <si>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</si>
  <si>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</si>
  <si>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</si>
  <si>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</si>
  <si>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</si>
  <si>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</si>
  <si>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</si>
  <si>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</si>
  <si>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</si>
  <si>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</si>
  <si>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</si>
  <si>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</si>
  <si>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</si>
  <si>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</si>
  <si>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</si>
  <si>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</si>
  <si>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</si>
  <si>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</si>
  <si>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</si>
  <si>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</si>
  <si>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</si>
  <si>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</si>
  <si>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</si>
  <si>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</si>
  <si>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</si>
  <si>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</si>
  <si>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</si>
  <si>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</si>
  <si>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</si>
  <si>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</si>
  <si>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</si>
  <si>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</si>
  <si>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</si>
  <si>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</si>
  <si>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</si>
  <si>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</si>
  <si>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</si>
  <si>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</si>
  <si>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</si>
  <si>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</si>
  <si>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</si>
  <si>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</si>
  <si>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</si>
  <si>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</si>
  <si>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</si>
  <si>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</si>
  <si>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</si>
  <si>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</si>
  <si>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</si>
  <si>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</si>
  <si>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</si>
  <si>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</si>
  <si>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</si>
  <si>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</si>
  <si>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</si>
  <si>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</si>
  <si>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</si>
  <si>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</si>
  <si>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</si>
  <si>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</si>
  <si>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</si>
  <si>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</si>
  <si>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</si>
  <si>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</si>
  <si>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</si>
  <si>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</si>
  <si>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</si>
  <si>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</si>
  <si>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</si>
  <si>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</si>
  <si>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</si>
  <si>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</si>
  <si>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</si>
  <si>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</si>
  <si>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</si>
  <si>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</si>
  <si>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</si>
  <si>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</si>
  <si>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</si>
  <si>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</si>
  <si>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</si>
  <si>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</si>
  <si>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</si>
  <si>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</si>
  <si>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</si>
  <si>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</si>
  <si>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</si>
  <si>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</si>
  <si>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</si>
  <si>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</si>
  <si>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</si>
  <si>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</si>
  <si>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</si>
  <si>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</si>
  <si>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</si>
  <si>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</si>
  <si>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</si>
  <si>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</si>
  <si>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</si>
  <si>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</si>
  <si>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</si>
  <si>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</si>
  <si>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</si>
  <si>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</si>
  <si>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</si>
  <si>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</si>
  <si>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</si>
  <si>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</si>
  <si>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</si>
  <si>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</si>
  <si>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</si>
  <si>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</si>
  <si>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</si>
  <si>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</si>
  <si>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</si>
  <si>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</si>
  <si>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</si>
  <si>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</si>
  <si>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</si>
  <si>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</si>
  <si>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</si>
  <si>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</si>
  <si>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</si>
  <si>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</si>
  <si>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</si>
  <si>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</si>
  <si>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</si>
  <si>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</si>
  <si>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</si>
  <si>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</si>
  <si>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</si>
  <si>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</si>
  <si>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</si>
  <si>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</si>
  <si>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</si>
  <si>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</si>
  <si>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</si>
  <si>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</si>
  <si>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</si>
  <si>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</si>
  <si>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</si>
  <si>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</si>
  <si>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</si>
  <si>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</si>
  <si>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</si>
  <si>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</si>
  <si>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</si>
  <si>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</si>
  <si>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</si>
  <si>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</si>
  <si>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</si>
  <si>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</si>
  <si>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</si>
  <si>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</si>
  <si>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</si>
  <si>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</si>
  <si>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</si>
  <si>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</si>
  <si>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</si>
  <si>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</si>
  <si>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</si>
  <si>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</si>
  <si>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</si>
  <si>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</si>
  <si>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</si>
  <si>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</si>
  <si>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</si>
  <si>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</si>
  <si>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</si>
  <si>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</si>
  <si>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</si>
  <si>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</si>
  <si>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</si>
  <si>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</si>
  <si>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</si>
  <si>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</si>
  <si>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</si>
  <si>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</si>
  <si>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</si>
  <si>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</si>
  <si>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</si>
  <si>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</si>
  <si>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</si>
  <si>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</si>
  <si>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</si>
  <si>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</si>
  <si>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</si>
  <si>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</si>
  <si>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</si>
  <si>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</si>
  <si>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</si>
  <si>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</si>
  <si>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</si>
  <si>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</si>
  <si>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</si>
  <si>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</si>
  <si>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</si>
  <si>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</si>
  <si>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</si>
  <si>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</si>
  <si>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</si>
  <si>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</si>
  <si>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</si>
  <si>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</si>
  <si>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</si>
  <si>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</si>
  <si>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</si>
  <si>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</si>
  <si>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</si>
  <si>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</si>
  <si>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</si>
  <si>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</si>
  <si>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</si>
  <si>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</si>
  <si>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</si>
  <si>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</si>
  <si>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</si>
  <si>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</si>
  <si>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</si>
  <si>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</si>
  <si>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</si>
  <si>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</si>
  <si>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</si>
  <si>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</si>
  <si>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</si>
  <si>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</si>
  <si>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</si>
  <si>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</si>
  <si>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</si>
  <si>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</si>
  <si>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</si>
  <si>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</si>
  <si>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</si>
  <si>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</si>
  <si>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</si>
  <si>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</si>
  <si>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</si>
  <si>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</si>
  <si>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</si>
  <si>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</si>
  <si>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</si>
  <si>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</si>
  <si>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</si>
  <si>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</si>
  <si>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</si>
  <si>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</si>
  <si>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</si>
  <si>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</si>
  <si>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</si>
  <si>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</si>
  <si>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</si>
  <si>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</si>
  <si>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</si>
  <si>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</si>
  <si>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</si>
  <si>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</si>
  <si>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</si>
  <si>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</si>
  <si>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</si>
  <si>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</si>
  <si>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</si>
  <si>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</si>
  <si>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</si>
  <si>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</si>
  <si>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</si>
  <si>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</si>
  <si>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</si>
  <si>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</si>
  <si>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</si>
  <si>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</si>
  <si>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</si>
  <si>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</si>
  <si>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</si>
  <si>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</si>
  <si>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</si>
  <si>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</si>
  <si>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</si>
  <si>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</si>
  <si>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</si>
  <si>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</si>
  <si>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</si>
  <si>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</si>
  <si>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</si>
  <si>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</si>
  <si>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</si>
  <si>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</si>
  <si>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</si>
  <si>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</si>
  <si>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</si>
  <si>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</si>
  <si>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</si>
  <si>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</si>
  <si>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</si>
  <si>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</si>
  <si>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</si>
  <si>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</si>
  <si>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</si>
  <si>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</si>
  <si>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</si>
  <si>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</si>
  <si>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</si>
  <si>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</si>
  <si>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</si>
  <si>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</si>
  <si>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</si>
  <si>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</si>
  <si>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</si>
  <si>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</si>
  <si>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</si>
  <si>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</si>
  <si>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</si>
  <si>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</si>
  <si>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</si>
  <si>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</si>
  <si>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</si>
  <si>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</si>
  <si>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</si>
  <si>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</si>
  <si>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</si>
  <si>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</si>
  <si>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</si>
  <si>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</si>
  <si>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</si>
  <si>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</si>
  <si>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</si>
  <si>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</si>
  <si>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</si>
  <si>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</si>
  <si>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</si>
  <si>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</si>
  <si>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</si>
  <si>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</si>
  <si>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</si>
  <si>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</si>
  <si>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</si>
  <si>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</si>
  <si>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</si>
  <si>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</si>
  <si>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</si>
  <si>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</si>
  <si>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</si>
  <si>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</si>
  <si>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</si>
  <si>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</si>
  <si>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</si>
  <si>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</si>
  <si>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</si>
  <si>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</si>
  <si>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</si>
  <si>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</si>
  <si>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</si>
  <si>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</si>
  <si>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</si>
  <si>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</si>
  <si>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</si>
  <si>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</si>
  <si>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</si>
  <si>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</si>
  <si>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</si>
  <si>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</si>
  <si>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</si>
  <si>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</si>
  <si>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</si>
  <si>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</si>
  <si>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</si>
  <si>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</si>
  <si>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</si>
  <si>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</si>
  <si>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</si>
  <si>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</si>
  <si>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</si>
  <si>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</si>
  <si>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</si>
  <si>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</si>
  <si>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</si>
  <si>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</si>
  <si>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</si>
  <si>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</si>
  <si>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</si>
  <si>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</si>
  <si>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</si>
  <si>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</si>
  <si>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</si>
  <si>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</si>
  <si>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</si>
  <si>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</si>
  <si>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</si>
  <si>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</si>
  <si>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</si>
  <si>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</si>
  <si>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</si>
  <si>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</si>
  <si>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</si>
  <si>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</si>
  <si>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</si>
  <si>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</si>
  <si>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</si>
  <si>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</si>
  <si>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</si>
  <si>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</si>
  <si>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</si>
  <si>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</si>
  <si>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</si>
  <si>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</si>
  <si>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</si>
  <si>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</si>
  <si>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</si>
  <si>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</si>
  <si>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</si>
  <si>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</si>
  <si>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</si>
  <si>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</si>
  <si>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</si>
  <si>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</si>
  <si>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</si>
  <si>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</si>
  <si>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</si>
  <si>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</si>
  <si>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</si>
  <si>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</si>
  <si>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</si>
  <si>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</si>
  <si>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</si>
  <si>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</si>
  <si>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</si>
  <si>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</si>
  <si>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</si>
  <si>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</si>
  <si>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</si>
  <si>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</si>
  <si>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</si>
  <si>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</si>
  <si>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</si>
  <si>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</si>
  <si>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</si>
  <si>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</si>
  <si>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</si>
  <si>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</si>
  <si>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</si>
  <si>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</si>
  <si>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</si>
  <si>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</si>
  <si>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</si>
  <si>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</si>
  <si>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</si>
  <si>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</si>
  <si>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</si>
  <si>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</si>
  <si>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</si>
  <si>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</si>
  <si>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</si>
  <si>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</si>
  <si>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</si>
  <si>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</si>
  <si>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</si>
  <si>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</si>
  <si>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</si>
  <si>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</si>
  <si>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</si>
  <si>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</si>
  <si>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</si>
  <si>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</si>
  <si>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</si>
  <si>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</si>
  <si>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</si>
  <si>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</si>
  <si>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</si>
  <si>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</si>
  <si>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</si>
  <si>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</si>
  <si>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</si>
  <si>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</si>
  <si>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</si>
  <si>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</si>
  <si>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</si>
  <si>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</si>
  <si>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</si>
  <si>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</si>
  <si>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</si>
  <si>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</si>
  <si>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</si>
  <si>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</si>
  <si>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</si>
  <si>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</si>
  <si>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</si>
  <si>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</si>
  <si>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</si>
  <si>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</si>
  <si>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</si>
  <si>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</si>
  <si>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</si>
  <si>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</si>
  <si>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</si>
  <si>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</si>
  <si>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</si>
  <si>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</si>
  <si>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</si>
  <si>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</si>
  <si>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</si>
  <si>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</si>
  <si>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</si>
  <si>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</si>
  <si>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</si>
  <si>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</si>
  <si>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</si>
  <si>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</si>
  <si>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</si>
  <si>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</si>
  <si>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</si>
  <si>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</si>
  <si>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</si>
  <si>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</si>
  <si>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</si>
  <si>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</si>
  <si>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</si>
  <si>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</si>
  <si>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</si>
  <si>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</si>
  <si>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</si>
  <si>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</si>
  <si>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</si>
  <si>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</si>
  <si>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</si>
  <si>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</si>
  <si>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</si>
  <si>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</si>
  <si>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</si>
  <si>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</si>
  <si>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</si>
  <si>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</si>
  <si>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</si>
  <si>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</si>
  <si>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</si>
  <si>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</si>
  <si>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</si>
  <si>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</si>
  <si>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</si>
  <si>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</si>
  <si>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</si>
  <si>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</si>
  <si>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</si>
  <si>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</si>
  <si>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</si>
  <si>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</si>
  <si>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</si>
  <si>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</si>
  <si>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</si>
  <si>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</si>
  <si>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</si>
  <si>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</si>
  <si>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</si>
  <si>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</si>
  <si>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</si>
  <si>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</si>
  <si>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</si>
  <si>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</si>
  <si>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</si>
  <si>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</si>
  <si>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</si>
  <si>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</si>
  <si>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</si>
  <si>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</si>
  <si>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</si>
  <si>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</si>
  <si>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</si>
  <si>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</si>
  <si>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</si>
  <si>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</si>
  <si>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</si>
  <si>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</si>
  <si>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</si>
  <si>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</si>
  <si>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</si>
  <si>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</si>
  <si>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</si>
  <si>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</si>
  <si>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</si>
  <si>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</si>
  <si>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</si>
  <si>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</si>
  <si>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</si>
  <si>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</si>
  <si>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</si>
  <si>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</si>
  <si>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</si>
  <si>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</si>
  <si>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</si>
  <si>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</si>
  <si>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</si>
  <si>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</si>
  <si>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</si>
  <si>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</si>
  <si>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</si>
  <si>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</si>
  <si>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</si>
  <si>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</si>
  <si>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</si>
  <si>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</si>
  <si>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</si>
  <si>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</si>
  <si>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</si>
  <si>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</si>
  <si>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</si>
  <si>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</si>
  <si>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</si>
  <si>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</si>
  <si>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</si>
  <si>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</si>
  <si>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</si>
  <si>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</si>
  <si>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</si>
  <si>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</si>
  <si>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</si>
  <si>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</si>
  <si>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</si>
  <si>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</si>
  <si>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</si>
  <si>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</si>
  <si>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</si>
  <si>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</si>
  <si>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</si>
  <si>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</si>
  <si>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</si>
  <si>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</si>
  <si>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</si>
  <si>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</si>
  <si>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</si>
  <si>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</si>
  <si>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</si>
  <si>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</si>
  <si>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</si>
  <si>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</si>
  <si>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</si>
  <si>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</si>
  <si>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</si>
  <si>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</si>
  <si>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</si>
  <si>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</si>
  <si>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</si>
  <si>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</si>
  <si>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</si>
  <si>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</si>
  <si>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</si>
  <si>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</si>
  <si>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</si>
  <si>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</si>
  <si>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</si>
  <si>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</si>
  <si>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</si>
  <si>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</si>
  <si>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</si>
  <si>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</si>
  <si>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</si>
  <si>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</si>
  <si>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</si>
  <si>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</si>
  <si>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</si>
  <si>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</si>
  <si>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</si>
  <si>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</si>
  <si>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</si>
  <si>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</si>
  <si>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</si>
  <si>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</si>
  <si>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</si>
  <si>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</si>
  <si>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</si>
  <si>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</si>
  <si>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</si>
  <si>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</si>
  <si>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</si>
  <si>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</si>
  <si>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</si>
  <si>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</si>
  <si>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</si>
  <si>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</si>
  <si>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</si>
  <si>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</si>
  <si>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</si>
  <si>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</si>
  <si>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</si>
  <si>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</si>
  <si>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</si>
  <si>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</si>
  <si>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</si>
  <si>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</si>
  <si>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</si>
  <si>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</si>
  <si>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</si>
  <si>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</si>
  <si>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</si>
  <si>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</si>
  <si>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</si>
  <si>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</si>
  <si>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</si>
  <si>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</si>
  <si>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</si>
  <si>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</si>
  <si>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</si>
  <si>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</si>
  <si>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</si>
  <si>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</si>
  <si>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</si>
  <si>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</si>
  <si>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</si>
  <si>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</si>
  <si>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</si>
  <si>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</si>
  <si>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</si>
  <si>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</si>
  <si>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</si>
  <si>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</si>
  <si>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</si>
  <si>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</si>
  <si>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</si>
  <si>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</si>
  <si>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</si>
  <si>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</si>
  <si>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</si>
  <si>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</si>
  <si>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</si>
  <si>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</si>
  <si>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</si>
  <si>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</si>
  <si>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</si>
  <si>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</si>
  <si>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</si>
  <si>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</si>
  <si>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</si>
  <si>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</si>
  <si>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</si>
  <si>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</si>
  <si>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</si>
  <si>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</si>
  <si>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</si>
  <si>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</si>
  <si>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</si>
  <si>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</si>
  <si>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</si>
  <si>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</si>
  <si>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</si>
  <si>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</si>
  <si>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</si>
  <si>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</si>
  <si>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</si>
  <si>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</si>
  <si>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</si>
  <si>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</si>
  <si>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</si>
  <si>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</si>
  <si>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</si>
  <si>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</si>
  <si>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</si>
  <si>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</si>
  <si>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</si>
  <si>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</si>
  <si>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</si>
  <si>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</si>
  <si>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</si>
  <si>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</si>
  <si>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</si>
  <si>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</si>
  <si>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</si>
  <si>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</si>
  <si>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</si>
  <si>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</si>
  <si>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</si>
  <si>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</si>
  <si>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</si>
  <si>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</si>
  <si>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</si>
  <si>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</si>
  <si>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</si>
  <si>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</si>
  <si>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</si>
  <si>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</si>
  <si>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</si>
  <si>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</si>
  <si>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</si>
  <si>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</si>
  <si>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</si>
  <si>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</si>
  <si>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</si>
  <si>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</si>
  <si>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</si>
  <si>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</si>
  <si>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</si>
  <si>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</si>
  <si>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</si>
  <si>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</si>
  <si>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</si>
  <si>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</si>
  <si>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</si>
  <si>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</si>
  <si>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</si>
  <si>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</si>
  <si>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</si>
  <si>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</si>
  <si>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</si>
  <si>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</si>
  <si>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</si>
  <si>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</si>
  <si>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</si>
  <si>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</si>
  <si>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</si>
  <si>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</si>
  <si>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</si>
  <si>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</si>
  <si>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</si>
  <si>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</si>
  <si>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</si>
  <si>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</si>
  <si>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</si>
  <si>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</si>
  <si>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</si>
  <si>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</si>
  <si>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</si>
  <si>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</si>
  <si>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</si>
  <si>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</si>
  <si>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</si>
  <si>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</si>
  <si>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</si>
  <si>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</si>
  <si>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</si>
  <si>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</si>
  <si>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</si>
  <si>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</si>
  <si>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</si>
  <si>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</si>
  <si>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</si>
  <si>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</si>
  <si>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</si>
  <si>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</si>
  <si>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</si>
  <si>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</si>
  <si>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</si>
  <si>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</si>
  <si>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</si>
  <si>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</si>
  <si>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</si>
  <si>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</si>
  <si>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</si>
  <si>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</si>
  <si>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</si>
  <si>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</si>
  <si>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</si>
  <si>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</si>
  <si>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</si>
  <si>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</si>
  <si>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</si>
  <si>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</si>
  <si>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</si>
  <si>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</si>
  <si>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</si>
  <si>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</si>
  <si>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</si>
  <si>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</si>
  <si>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</si>
  <si>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</si>
  <si>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</si>
  <si>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</si>
  <si>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</si>
  <si>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</si>
  <si>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</si>
  <si>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</si>
  <si>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</si>
  <si>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</si>
  <si>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</si>
  <si>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</si>
  <si>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</si>
  <si>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</si>
  <si>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</si>
  <si>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</si>
  <si>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</si>
  <si>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</si>
  <si>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</si>
  <si>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</si>
  <si>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</si>
  <si>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</si>
  <si>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</si>
  <si>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</si>
  <si>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</si>
  <si>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</si>
  <si>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</si>
  <si>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</si>
  <si>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</si>
  <si>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</si>
  <si>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</si>
  <si>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</si>
  <si>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</si>
  <si>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</si>
  <si>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</si>
  <si>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</si>
  <si>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</si>
  <si>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</si>
  <si>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</si>
  <si>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</si>
  <si>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</si>
  <si>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</si>
  <si>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</si>
  <si>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</si>
  <si>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</si>
  <si>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</si>
  <si>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</si>
  <si>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</si>
  <si>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</si>
  <si>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</si>
  <si>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</si>
  <si>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</si>
  <si>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</si>
  <si>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</si>
  <si>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</si>
  <si>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</si>
  <si>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</si>
  <si>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</si>
  <si>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</si>
  <si>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</si>
  <si>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</si>
  <si>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</si>
  <si>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</si>
  <si>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</si>
  <si>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</si>
  <si>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</si>
  <si>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</si>
  <si>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</si>
  <si>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</si>
  <si>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</si>
  <si>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</si>
  <si>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</si>
  <si>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</si>
  <si>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</si>
  <si>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</si>
  <si>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</si>
  <si>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</si>
  <si>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</si>
  <si>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</si>
  <si>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</si>
  <si>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</si>
  <si>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</si>
  <si>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</si>
  <si>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</si>
  <si>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</si>
  <si>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</si>
  <si>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</si>
  <si>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</si>
  <si>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</si>
  <si>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</si>
  <si>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</si>
  <si>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</si>
  <si>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</si>
  <si>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</si>
  <si>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</si>
  <si>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</si>
  <si>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</si>
  <si>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</si>
  <si>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</si>
  <si>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</si>
  <si>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</si>
  <si>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</si>
  <si>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</si>
  <si>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</si>
  <si>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</si>
  <si>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</si>
  <si>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</si>
  <si>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</si>
  <si>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</si>
  <si>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</si>
  <si>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</si>
  <si>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</si>
  <si>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</si>
  <si>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</si>
  <si>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</si>
  <si>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</si>
  <si>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</si>
  <si>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</si>
  <si>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</si>
  <si>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</si>
  <si>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</si>
  <si>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</si>
  <si>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</si>
  <si>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</si>
  <si>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</si>
  <si>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</si>
  <si>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</si>
  <si>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</si>
  <si>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</si>
  <si>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</si>
  <si>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</si>
  <si>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</si>
  <si>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</si>
  <si>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</si>
  <si>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</si>
  <si>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</si>
  <si>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</si>
  <si>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</si>
  <si>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</si>
  <si>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</si>
  <si>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</si>
  <si>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</si>
  <si>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</si>
  <si>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</si>
  <si>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</si>
  <si>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</si>
  <si>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</si>
  <si>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</si>
  <si>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</si>
  <si>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</si>
  <si>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</si>
  <si>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</si>
  <si>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</si>
  <si>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</si>
  <si>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</si>
  <si>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</si>
  <si>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</si>
  <si>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</si>
  <si>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</si>
  <si>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</si>
  <si>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</si>
  <si>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</si>
  <si>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</si>
  <si>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</si>
  <si>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</si>
  <si>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</si>
  <si>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</si>
  <si>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</si>
  <si>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</si>
  <si>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</si>
  <si>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</si>
  <si>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</si>
  <si>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</si>
  <si>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</si>
  <si>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</si>
  <si>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</si>
  <si>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</si>
  <si>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</si>
  <si>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</si>
  <si>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</si>
  <si>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</si>
  <si>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</si>
  <si>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</si>
  <si>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</si>
  <si>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</si>
  <si>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</si>
  <si>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</si>
  <si>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</si>
  <si>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</si>
  <si>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</si>
  <si>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</si>
  <si>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</si>
  <si>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</si>
  <si>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</si>
  <si>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</si>
  <si>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</si>
  <si>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</si>
  <si>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</si>
  <si>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</si>
  <si>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</si>
  <si>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</si>
  <si>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</si>
  <si>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</si>
  <si>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</si>
  <si>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</si>
  <si>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</si>
  <si>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</si>
  <si>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</si>
  <si>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</si>
  <si>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</si>
  <si>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</si>
  <si>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</si>
  <si>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</si>
  <si>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</si>
  <si>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</si>
  <si>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</si>
  <si>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</si>
  <si>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</si>
  <si>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</si>
  <si>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</si>
  <si>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</si>
  <si>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</si>
  <si>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</si>
  <si>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</si>
  <si>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</si>
  <si>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</si>
  <si>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</si>
  <si>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</si>
  <si>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</si>
  <si>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</si>
  <si>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</si>
  <si>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</si>
  <si>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</si>
  <si>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</si>
  <si>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</si>
  <si>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</si>
  <si>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</si>
  <si>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</si>
  <si>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</si>
  <si>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</si>
  <si>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</si>
  <si>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</si>
  <si>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</si>
  <si>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</si>
  <si>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</si>
  <si>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</si>
  <si>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</si>
  <si>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</si>
  <si>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</si>
  <si>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</si>
  <si>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</si>
  <si>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</si>
  <si>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</si>
  <si>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</si>
  <si>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</si>
  <si>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</si>
  <si>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</si>
  <si>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</si>
  <si>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</si>
  <si>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</si>
  <si>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</si>
  <si>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</si>
  <si>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</si>
  <si>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</si>
  <si>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</si>
  <si>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</si>
  <si>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</si>
  <si>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</si>
  <si>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</si>
  <si>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</si>
  <si>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</si>
  <si>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</si>
  <si>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</si>
  <si>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</si>
  <si>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</si>
  <si>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</si>
  <si>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</si>
  <si>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</si>
  <si>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</si>
  <si>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</si>
  <si>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</si>
  <si>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</si>
  <si>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</si>
  <si>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</si>
  <si>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</si>
  <si>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</si>
  <si>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</si>
  <si>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</si>
  <si>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</si>
  <si>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</si>
  <si>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</si>
  <si>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</si>
  <si>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</si>
  <si>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</si>
  <si>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</si>
  <si>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</si>
  <si>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</si>
  <si>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</si>
  <si>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</si>
  <si>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</si>
  <si>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</si>
  <si>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</si>
  <si>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</si>
  <si>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</si>
  <si>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</si>
  <si>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</si>
  <si>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</si>
  <si>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</si>
  <si>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</si>
  <si>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</si>
  <si>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</si>
  <si>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</si>
  <si>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</si>
  <si>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</si>
  <si>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</si>
  <si>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</si>
  <si>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</si>
  <si>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</si>
  <si>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</si>
  <si>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</si>
  <si>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</si>
  <si>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</si>
  <si>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</si>
  <si>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</si>
  <si>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</si>
  <si>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</si>
  <si>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</si>
  <si>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</si>
  <si>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</si>
  <si>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</si>
  <si>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</si>
  <si>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</si>
  <si>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</si>
  <si>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</si>
  <si>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</si>
  <si>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</si>
  <si>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</si>
  <si>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</si>
  <si>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</si>
  <si>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</si>
  <si>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</si>
  <si>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</si>
  <si>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</si>
  <si>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</si>
  <si>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</si>
  <si>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</si>
  <si>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</si>
  <si>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</si>
  <si>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</si>
  <si>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</si>
  <si>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</si>
  <si>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</si>
  <si>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</si>
  <si>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</si>
  <si>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</si>
  <si>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</si>
  <si>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</si>
  <si>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</si>
  <si>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</si>
  <si>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</si>
  <si>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</si>
  <si>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</si>
  <si>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</si>
  <si>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</si>
  <si>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</si>
  <si>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</si>
  <si>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</si>
  <si>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</si>
  <si>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</si>
  <si>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</si>
  <si>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</si>
  <si>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</si>
  <si>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</si>
  <si>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</si>
  <si>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</si>
  <si>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</si>
  <si>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</si>
  <si>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</si>
  <si>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</si>
  <si>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</si>
  <si>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</si>
  <si>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</si>
  <si>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</si>
  <si>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</si>
  <si>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</si>
  <si>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</si>
  <si>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</si>
  <si>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</si>
  <si>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</si>
  <si>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</si>
  <si>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</si>
  <si>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</si>
  <si>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</si>
  <si>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</si>
  <si>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</si>
  <si>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</si>
  <si>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</si>
  <si>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</si>
  <si>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</si>
  <si>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</si>
  <si>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</si>
  <si>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</si>
  <si>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</si>
  <si>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</si>
  <si>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</si>
  <si>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</si>
  <si>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</si>
  <si>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</si>
  <si>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</si>
  <si>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</si>
  <si>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</si>
  <si>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</si>
  <si>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</si>
  <si>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</si>
  <si>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</si>
  <si>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</si>
  <si>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</si>
  <si>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</si>
  <si>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</si>
  <si>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</si>
  <si>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</si>
  <si>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</si>
  <si>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</si>
  <si>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</si>
  <si>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</si>
  <si>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</si>
  <si>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</si>
  <si>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</si>
  <si>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</si>
  <si>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</si>
  <si>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</si>
  <si>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</si>
  <si>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</si>
  <si>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</si>
  <si>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</si>
  <si>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</si>
  <si>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</si>
  <si>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</si>
  <si>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</si>
  <si>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</si>
  <si>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</si>
  <si>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</si>
  <si>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</si>
  <si>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</si>
  <si>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</si>
  <si>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</si>
  <si>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</si>
  <si>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</si>
  <si>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</si>
  <si>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</si>
  <si>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</si>
  <si>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</si>
  <si>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</si>
  <si>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</si>
  <si>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</si>
  <si>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</si>
  <si>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</si>
  <si>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</si>
  <si>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</si>
  <si>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</si>
  <si>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</si>
  <si>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</si>
  <si>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</si>
  <si>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</si>
  <si>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</si>
  <si>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</si>
  <si>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</si>
  <si>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</si>
  <si>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</si>
  <si>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</si>
  <si>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</si>
  <si>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</si>
  <si>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</si>
  <si>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</si>
  <si>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</si>
  <si>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</si>
  <si>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</si>
  <si>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</si>
  <si>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</si>
  <si>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</si>
  <si>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</si>
  <si>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</si>
  <si>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</si>
  <si>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</si>
  <si>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</si>
  <si>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</si>
  <si>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</si>
  <si>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</si>
  <si>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</si>
  <si>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</si>
  <si>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</si>
  <si>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</si>
  <si>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</si>
  <si>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</si>
  <si>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</si>
  <si>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</si>
  <si>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</si>
  <si>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</si>
  <si>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</si>
  <si>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</si>
  <si>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</si>
  <si>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</si>
  <si>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</si>
  <si>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</si>
  <si>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</si>
  <si>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</si>
  <si>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</si>
  <si>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</si>
  <si>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</si>
  <si>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</si>
  <si>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</si>
  <si>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</si>
  <si>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</si>
  <si>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</si>
  <si>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</si>
  <si>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</si>
  <si>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</si>
  <si>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</si>
  <si>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</si>
  <si>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</si>
  <si>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</si>
  <si>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</si>
  <si>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</si>
  <si>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</si>
  <si>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</si>
  <si>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</si>
  <si>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</si>
  <si>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</si>
  <si>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</si>
  <si>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</si>
  <si>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</si>
  <si>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</si>
  <si>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</si>
  <si>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</si>
  <si>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</si>
  <si>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</si>
  <si>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</si>
  <si>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</si>
  <si>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</si>
  <si>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</si>
  <si>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</si>
  <si>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</si>
  <si>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</si>
  <si>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</si>
  <si>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</si>
  <si>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</si>
  <si>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</si>
  <si>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</si>
  <si>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</si>
  <si>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</si>
  <si>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</si>
  <si>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</si>
  <si>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</si>
  <si>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</si>
  <si>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</si>
  <si>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</si>
  <si>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</si>
  <si>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</si>
  <si>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</si>
  <si>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</si>
  <si>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</si>
  <si>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</si>
  <si>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</si>
  <si>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</si>
  <si>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</si>
  <si>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</si>
  <si>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</si>
  <si>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</si>
  <si>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</si>
  <si>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</si>
  <si>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</si>
  <si>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</si>
  <si>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</si>
  <si>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</si>
  <si>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</si>
  <si>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</si>
  <si>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</si>
  <si>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</si>
  <si>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</si>
  <si>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</si>
  <si>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</si>
  <si>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</si>
  <si>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</si>
  <si>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</si>
  <si>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</si>
  <si>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</si>
  <si>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</si>
  <si>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</si>
  <si>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</si>
  <si>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</si>
  <si>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</si>
  <si>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</si>
  <si>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</si>
  <si>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</si>
  <si>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</si>
  <si>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</si>
  <si>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</si>
  <si>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</si>
  <si>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</si>
  <si>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</si>
  <si>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</si>
  <si>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</si>
  <si>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</si>
  <si>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</si>
  <si>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</si>
  <si>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</si>
  <si>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</si>
  <si>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</si>
  <si>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</si>
  <si>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</si>
  <si>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</si>
  <si>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</si>
  <si>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</si>
  <si>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</si>
  <si>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</si>
  <si>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</si>
  <si>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</si>
  <si>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</si>
  <si>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</si>
  <si>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</si>
  <si>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</si>
  <si>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</si>
  <si>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</si>
  <si>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</si>
  <si>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</si>
  <si>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</si>
  <si>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</si>
  <si>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</si>
  <si>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</si>
  <si>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</si>
  <si>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</si>
  <si>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</si>
  <si>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</si>
  <si>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</si>
  <si>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</si>
  <si>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</si>
  <si>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</si>
  <si>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</si>
  <si>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</si>
  <si>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</si>
  <si>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</si>
  <si>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</si>
  <si>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</si>
  <si>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</si>
  <si>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</si>
  <si>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</si>
  <si>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</si>
  <si>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</si>
  <si>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</si>
  <si>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</si>
  <si>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</si>
  <si>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</si>
  <si>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</si>
  <si>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</si>
  <si>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</si>
  <si>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</si>
  <si>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</si>
  <si>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</si>
  <si>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</si>
  <si>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</si>
  <si>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</si>
  <si>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</si>
  <si>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</si>
  <si>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</si>
  <si>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</si>
  <si>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</si>
  <si>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</si>
  <si>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</si>
  <si>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</si>
  <si>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</si>
  <si>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</si>
  <si>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</si>
  <si>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</si>
  <si>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</si>
  <si>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</si>
  <si>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</si>
  <si>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</si>
  <si>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</si>
  <si>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</si>
  <si>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</si>
  <si>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</si>
  <si>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</si>
  <si>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</si>
  <si>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</si>
  <si>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</si>
  <si>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</si>
  <si>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</si>
  <si>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</si>
  <si>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</si>
  <si>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</si>
  <si>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</si>
  <si>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</si>
  <si>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</si>
  <si>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</si>
  <si>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</si>
  <si>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</si>
  <si>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</si>
  <si>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</si>
  <si>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</si>
  <si>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</si>
  <si>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</si>
  <si>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</si>
  <si>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</si>
  <si>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</si>
  <si>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</si>
  <si>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</si>
  <si>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</si>
  <si>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</si>
  <si>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</si>
  <si>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</si>
  <si>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</si>
  <si>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</si>
  <si>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</si>
  <si>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</si>
  <si>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</si>
  <si>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</si>
  <si>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</si>
  <si>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</si>
  <si>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</si>
  <si>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</si>
  <si>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</si>
  <si>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</si>
  <si>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</si>
  <si>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</si>
  <si>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</si>
  <si>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</si>
  <si>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</si>
  <si>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</si>
  <si>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</si>
  <si>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</si>
  <si>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</si>
  <si>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</si>
  <si>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</si>
  <si>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</si>
  <si>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</si>
  <si>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</si>
  <si>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</si>
  <si>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</si>
  <si>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</si>
  <si>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</si>
  <si>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</si>
  <si>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</si>
  <si>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</si>
  <si>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</si>
  <si>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</si>
  <si>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</si>
  <si>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</si>
  <si>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</si>
  <si>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</si>
  <si>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</si>
  <si>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</si>
  <si>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</si>
  <si>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</si>
  <si>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</si>
  <si>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</si>
  <si>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</si>
  <si>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</si>
  <si>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</si>
  <si>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</si>
  <si>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</si>
  <si>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</si>
  <si>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</si>
  <si>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</si>
  <si>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</si>
  <si>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</si>
  <si>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</si>
  <si>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</si>
  <si>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</si>
  <si>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</si>
  <si>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</si>
  <si>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</si>
  <si>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</si>
  <si>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</si>
  <si>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</si>
  <si>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</si>
  <si>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</si>
  <si>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</si>
  <si>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</si>
  <si>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</si>
  <si>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</si>
  <si>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</si>
  <si>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</si>
  <si>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</si>
  <si>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</si>
  <si>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</si>
  <si>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</si>
  <si>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</si>
  <si>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</si>
  <si>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</si>
  <si>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</si>
  <si>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</si>
  <si>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</si>
  <si>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</si>
  <si>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</si>
  <si>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</si>
  <si>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</si>
  <si>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</si>
  <si>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</si>
  <si>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</si>
  <si>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</si>
  <si>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</si>
  <si>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</si>
  <si>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</si>
  <si>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</si>
  <si>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</si>
  <si>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</si>
  <si>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</si>
  <si>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</si>
  <si>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</si>
  <si>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</si>
  <si>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</si>
  <si>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</si>
  <si>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</si>
  <si>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</si>
  <si>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</si>
  <si>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</si>
  <si>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</si>
  <si>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</si>
  <si>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</si>
  <si>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</si>
  <si>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</si>
  <si>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</si>
  <si>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</si>
  <si>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</si>
  <si>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</si>
  <si>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</si>
  <si>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</si>
  <si>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</si>
  <si>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</si>
  <si>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</si>
  <si>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</si>
  <si>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</si>
  <si>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</si>
  <si>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</si>
  <si>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</si>
  <si>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</si>
  <si>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</si>
  <si>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</si>
  <si>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</si>
  <si>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</si>
  <si>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</si>
  <si>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</si>
  <si>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</si>
  <si>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</si>
  <si>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</si>
  <si>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</si>
  <si>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</si>
  <si>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</si>
  <si>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</si>
  <si>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</si>
  <si>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</si>
  <si>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</si>
  <si>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</si>
  <si>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</si>
  <si>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</si>
  <si>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</si>
  <si>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</si>
  <si>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</si>
  <si>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</si>
  <si>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</si>
  <si>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</si>
  <si>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</si>
  <si>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</si>
  <si>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</si>
  <si>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</si>
  <si>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</si>
  <si>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</si>
  <si>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</si>
  <si>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</si>
  <si>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</si>
  <si>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</si>
  <si>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</si>
  <si>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</si>
  <si>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</si>
  <si>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</si>
  <si>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</si>
  <si>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</si>
  <si>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</si>
  <si>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</si>
  <si>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</si>
  <si>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</si>
  <si>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</si>
  <si>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</si>
  <si>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</si>
  <si>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</si>
  <si>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</si>
  <si>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</si>
  <si>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</si>
  <si>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</si>
  <si>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</si>
  <si>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</si>
  <si>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</si>
  <si>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</si>
  <si>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</si>
  <si>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</si>
  <si>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</si>
  <si>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</si>
  <si>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</si>
  <si>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</si>
  <si>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</si>
  <si>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</si>
  <si>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</si>
  <si>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</si>
  <si>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</si>
  <si>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</si>
  <si>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</si>
  <si>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</si>
  <si>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</si>
  <si>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</si>
  <si>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</si>
  <si>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</si>
  <si>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</si>
  <si>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</si>
  <si>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</si>
  <si>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</si>
  <si>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</si>
  <si>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</si>
  <si>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</si>
  <si>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</si>
  <si>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</si>
  <si>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</si>
  <si>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</si>
  <si>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</si>
  <si>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</si>
  <si>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</si>
  <si>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</si>
  <si>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</si>
  <si>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</si>
  <si>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</si>
  <si>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</si>
  <si>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</si>
  <si>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</si>
  <si>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</si>
  <si>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</si>
  <si>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</si>
  <si>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</si>
  <si>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</si>
  <si>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</si>
  <si>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</si>
  <si>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</si>
  <si>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</si>
  <si>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</si>
  <si>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</si>
  <si>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</si>
  <si>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</si>
  <si>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</si>
  <si>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</si>
  <si>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</si>
  <si>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</si>
  <si>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</si>
  <si>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</si>
  <si>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</si>
  <si>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</si>
  <si>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</si>
  <si>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</si>
  <si>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</si>
  <si>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</si>
  <si>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</si>
  <si>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</si>
  <si>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</si>
  <si>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</si>
  <si>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</si>
  <si>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</si>
  <si>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</si>
  <si>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</si>
  <si>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</si>
  <si>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</si>
  <si>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</si>
  <si>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</si>
  <si>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</si>
  <si>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</si>
  <si>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</si>
  <si>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</si>
  <si>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</si>
  <si>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</si>
  <si>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</si>
  <si>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</si>
  <si>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</si>
  <si>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</si>
  <si>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</si>
  <si>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</si>
  <si>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</si>
  <si>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</si>
  <si>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</si>
  <si>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</si>
  <si>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</si>
  <si>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</si>
  <si>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</si>
  <si>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</si>
  <si>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</si>
  <si>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</si>
  <si>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</si>
  <si>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</si>
  <si>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</si>
  <si>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</si>
  <si>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</si>
  <si>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</si>
  <si>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</si>
  <si>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</si>
  <si>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</si>
  <si>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</si>
  <si>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</si>
  <si>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</si>
  <si>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</si>
  <si>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</si>
  <si>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</si>
  <si>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</si>
  <si>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</si>
  <si>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</si>
  <si>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</si>
  <si>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</si>
  <si>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</si>
  <si>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</si>
  <si>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</si>
  <si>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</si>
  <si>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</si>
  <si>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</si>
  <si>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</si>
  <si>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</si>
  <si>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</si>
  <si>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</si>
  <si>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</si>
  <si>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</si>
  <si>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</si>
  <si>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</si>
  <si>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</si>
  <si>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</si>
  <si>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</si>
  <si>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</si>
  <si>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</si>
  <si>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</si>
  <si>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</si>
  <si>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</si>
  <si>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</si>
  <si>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</si>
  <si>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</si>
  <si>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</si>
  <si>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</si>
  <si>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</si>
  <si>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</si>
  <si>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</si>
  <si>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</si>
  <si>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</si>
  <si>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</si>
  <si>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</si>
  <si>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</si>
  <si>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</si>
  <si>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</si>
  <si>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</si>
  <si>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</si>
  <si>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</si>
  <si>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</si>
  <si>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</si>
  <si>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</si>
  <si>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</si>
  <si>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</si>
  <si>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</si>
  <si>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</si>
  <si>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</si>
  <si>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</si>
  <si>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</si>
  <si>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</si>
  <si>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</si>
  <si>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</si>
  <si>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</si>
  <si>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</si>
  <si>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</si>
  <si>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</si>
  <si>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</si>
  <si>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</si>
  <si>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</si>
  <si>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</si>
  <si>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</si>
  <si>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</si>
  <si>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</si>
  <si>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</si>
  <si>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</si>
  <si>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</si>
  <si>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</si>
  <si>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</si>
  <si>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</si>
  <si>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</si>
  <si>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</si>
  <si>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</si>
  <si>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</si>
  <si>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</si>
  <si>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</si>
  <si>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</si>
  <si>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</si>
  <si>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</si>
  <si>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</si>
  <si>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</si>
  <si>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</si>
  <si>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</si>
  <si>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</si>
  <si>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</si>
  <si>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</si>
  <si>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</si>
  <si>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</si>
  <si>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</si>
  <si>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</si>
  <si>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</si>
  <si>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</si>
  <si>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</si>
  <si>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</si>
  <si>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</si>
  <si>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</si>
  <si>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</si>
  <si>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</si>
  <si>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</si>
  <si>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</si>
  <si>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</si>
  <si>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</si>
  <si>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</si>
  <si>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</si>
  <si>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</si>
  <si>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</si>
  <si>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</si>
  <si>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</si>
  <si>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</si>
  <si>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</si>
  <si>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</si>
  <si>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</si>
  <si>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</si>
  <si>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</si>
  <si>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</si>
  <si>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</si>
  <si>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</si>
  <si>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</si>
  <si>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</si>
  <si>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</si>
  <si>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</si>
  <si>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</si>
  <si>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</si>
  <si>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</si>
  <si>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</si>
  <si>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</si>
  <si>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</si>
  <si>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</si>
  <si>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</si>
  <si>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</si>
  <si>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</si>
  <si>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</si>
  <si>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</si>
  <si>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</si>
  <si>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</si>
  <si>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</si>
  <si>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</si>
  <si>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</si>
  <si>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</si>
  <si>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</si>
  <si>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</si>
  <si>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</si>
  <si>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</si>
  <si>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</si>
  <si>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</si>
  <si>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</si>
  <si>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</si>
  <si>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</si>
  <si>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</si>
  <si>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</si>
  <si>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</si>
  <si>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</si>
  <si>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</si>
  <si>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</si>
  <si>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</si>
  <si>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</si>
  <si>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</si>
  <si>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</si>
  <si>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</si>
  <si>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</si>
  <si>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</si>
  <si>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</si>
  <si>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</si>
  <si>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</si>
  <si>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</si>
  <si>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</si>
  <si>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</si>
  <si>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</si>
  <si>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</si>
  <si>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</si>
  <si>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</si>
  <si>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</si>
  <si>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</si>
  <si>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</si>
  <si>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</si>
  <si>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</si>
  <si>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</si>
  <si>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</si>
  <si>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</si>
  <si>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</si>
  <si>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</si>
  <si>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</si>
  <si>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</si>
  <si>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</si>
  <si>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</si>
  <si>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</si>
  <si>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</si>
  <si>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</si>
  <si>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</si>
  <si>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</si>
  <si>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</si>
  <si>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</si>
  <si>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</si>
  <si>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</si>
  <si>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</si>
  <si>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</si>
  <si>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</si>
  <si>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</si>
  <si>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</si>
  <si>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</si>
  <si>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</si>
  <si>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</si>
  <si>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</si>
  <si>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</si>
  <si>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</si>
  <si>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</si>
  <si>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</si>
  <si>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</si>
  <si>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</si>
  <si>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</si>
  <si>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</si>
  <si>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</si>
  <si>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</si>
  <si>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</si>
  <si>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</si>
  <si>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</si>
  <si>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</si>
  <si>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</si>
  <si>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</si>
  <si>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</si>
  <si>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</si>
  <si>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</si>
  <si>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</si>
  <si>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</si>
  <si>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</si>
  <si>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</si>
  <si>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</si>
  <si>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</si>
  <si>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</si>
  <si>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</si>
  <si>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</si>
  <si>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</si>
  <si>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</si>
  <si>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</si>
  <si>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</si>
  <si>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</si>
  <si>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</si>
  <si>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</si>
  <si>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</si>
  <si>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</si>
  <si>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</si>
  <si>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</si>
  <si>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</si>
  <si>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</si>
  <si>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</si>
  <si>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</si>
  <si>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</si>
  <si>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</si>
  <si>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</si>
  <si>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</si>
  <si>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</si>
  <si>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</si>
  <si>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</si>
  <si>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</si>
  <si>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</si>
  <si>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</si>
  <si>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</si>
  <si>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</si>
  <si>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</si>
  <si>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</si>
  <si>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</si>
  <si>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</si>
  <si>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</si>
  <si>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</si>
  <si>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</si>
  <si>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</si>
  <si>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</si>
  <si>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</si>
  <si>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</si>
  <si>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</si>
  <si>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</si>
  <si>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</si>
  <si>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</si>
  <si>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</si>
  <si>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</si>
  <si>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</si>
  <si>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</si>
  <si>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</si>
  <si>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</si>
  <si>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</si>
  <si>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</si>
  <si>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</si>
  <si>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</si>
  <si>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</si>
  <si>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</si>
  <si>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</si>
  <si>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</si>
  <si>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</si>
  <si>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</si>
  <si>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</si>
  <si>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</si>
  <si>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</si>
  <si>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</si>
  <si>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</si>
  <si>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</si>
  <si>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</si>
  <si>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</si>
  <si>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</si>
  <si>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</si>
  <si>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</si>
  <si>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</si>
  <si>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</si>
  <si>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</si>
  <si>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</si>
  <si>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</si>
  <si>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</si>
  <si>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</si>
  <si>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</si>
  <si>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</si>
  <si>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</si>
  <si>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</si>
  <si>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</si>
  <si>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</si>
  <si>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</si>
  <si>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</si>
  <si>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</si>
  <si>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</si>
  <si>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</si>
  <si>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</si>
  <si>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</si>
  <si>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</si>
  <si>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</si>
  <si>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</si>
  <si>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</si>
  <si>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</si>
  <si>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</si>
  <si>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</si>
  <si>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</si>
  <si>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</si>
  <si>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</si>
  <si>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</si>
  <si>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</si>
  <si>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</si>
  <si>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</si>
  <si>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</si>
  <si>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</si>
  <si>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</si>
  <si>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</si>
  <si>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</si>
  <si>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</si>
  <si>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</si>
  <si>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</si>
  <si>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</si>
  <si>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</si>
  <si>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</si>
  <si>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</si>
  <si>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</si>
  <si>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</si>
  <si>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</si>
  <si>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</si>
  <si>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</si>
  <si>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</si>
  <si>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</si>
  <si>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</si>
  <si>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</si>
  <si>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</si>
  <si>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</si>
  <si>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</si>
  <si>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</si>
  <si>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</si>
  <si>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</si>
  <si>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</si>
  <si>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</si>
  <si>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</si>
  <si>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</si>
  <si>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</si>
  <si>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</si>
  <si>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</si>
  <si>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</si>
  <si>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</si>
  <si>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</si>
  <si>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</si>
  <si>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</si>
  <si>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</si>
  <si>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</si>
  <si>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</si>
  <si>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</si>
  <si>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</si>
  <si>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</si>
  <si>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</si>
  <si>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</si>
  <si>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</si>
  <si>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</si>
  <si>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</si>
  <si>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</si>
  <si>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</si>
  <si>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</si>
  <si>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</si>
  <si>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</si>
  <si>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</si>
  <si>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</si>
  <si>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</si>
  <si>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</si>
  <si>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</si>
  <si>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</si>
  <si>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</si>
  <si>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</si>
  <si>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</si>
  <si>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</si>
  <si>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</si>
  <si>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</si>
  <si>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</si>
  <si>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</si>
  <si>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</si>
  <si>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</si>
  <si>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</si>
  <si>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</si>
  <si>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</si>
  <si>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</si>
  <si>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</si>
  <si>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</si>
  <si>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</si>
  <si>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</si>
  <si>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</si>
  <si>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</si>
  <si>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</si>
  <si>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</si>
  <si>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</si>
  <si>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</si>
  <si>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</si>
  <si>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</si>
  <si>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</si>
  <si>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</si>
  <si>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</si>
  <si>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</si>
  <si>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</si>
  <si>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</si>
  <si>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</si>
  <si>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</si>
  <si>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</si>
  <si>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</si>
  <si>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</si>
  <si>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</si>
  <si>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</si>
  <si>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</si>
  <si>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</si>
  <si>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</si>
  <si>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</si>
  <si>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</si>
  <si>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</si>
  <si>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</si>
  <si>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</si>
  <si>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</si>
  <si>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</si>
  <si>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</si>
  <si>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</si>
  <si>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</si>
  <si>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</si>
  <si>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</si>
  <si>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</si>
  <si>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</si>
  <si>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</si>
  <si>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</si>
  <si>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</si>
  <si>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</si>
  <si>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</si>
  <si>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</si>
  <si>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</si>
  <si>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</si>
  <si>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</si>
  <si>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</si>
  <si>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</si>
  <si>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</si>
  <si>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</si>
  <si>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</si>
  <si>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</si>
  <si>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</si>
  <si>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</si>
  <si>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</si>
  <si>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</si>
  <si>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</si>
  <si>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</si>
  <si>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</si>
  <si>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</si>
  <si>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</si>
  <si>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</si>
  <si>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</si>
  <si>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</si>
  <si>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</si>
  <si>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</si>
  <si>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</si>
  <si>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</si>
  <si>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</si>
  <si>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</si>
  <si>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</si>
  <si>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</si>
  <si>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</si>
  <si>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</si>
  <si>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</si>
  <si>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</si>
  <si>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</si>
  <si>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</si>
  <si>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</si>
  <si>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</si>
  <si>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</si>
  <si>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</si>
  <si>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</si>
  <si>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</si>
  <si>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</si>
  <si>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</si>
  <si>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</si>
  <si>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</si>
  <si>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</si>
  <si>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</si>
  <si>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</si>
  <si>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</si>
  <si>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</si>
  <si>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</si>
  <si>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</si>
  <si>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</si>
  <si>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</si>
  <si>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</si>
  <si>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</si>
  <si>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</si>
  <si>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</si>
  <si>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</si>
  <si>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</si>
  <si>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</si>
  <si>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</si>
  <si>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</si>
  <si>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</si>
  <si>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</si>
  <si>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</si>
  <si>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</si>
  <si>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</si>
  <si>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</si>
  <si>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</si>
  <si>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</si>
  <si>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</si>
  <si>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</si>
  <si>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</si>
  <si>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</si>
  <si>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</si>
  <si>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</si>
  <si>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</si>
  <si>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</si>
  <si>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</si>
  <si>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</si>
  <si>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</si>
  <si>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</si>
  <si>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</si>
  <si>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</si>
  <si>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</si>
  <si>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</si>
  <si>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</si>
  <si>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</si>
  <si>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</si>
  <si>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</si>
  <si>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</si>
  <si>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</si>
  <si>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</si>
  <si>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</si>
  <si>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</si>
  <si>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</si>
  <si>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</si>
  <si>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</si>
  <si>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</si>
  <si>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</si>
  <si>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</si>
  <si>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</si>
  <si>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</si>
  <si>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</si>
  <si>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</si>
  <si>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</si>
  <si>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</si>
  <si>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</si>
  <si>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</si>
  <si>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</si>
  <si>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</si>
  <si>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</si>
  <si>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</si>
  <si>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</si>
  <si>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</si>
  <si>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</si>
  <si>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</si>
  <si>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</si>
  <si>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</si>
  <si>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</si>
  <si>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</si>
  <si>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</si>
  <si>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</si>
  <si>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</si>
  <si>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</si>
  <si>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</si>
  <si>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</si>
  <si>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</si>
  <si>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</si>
  <si>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</si>
  <si>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</si>
  <si>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</si>
  <si>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</si>
  <si>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</si>
  <si>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</si>
  <si>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</si>
  <si>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</si>
  <si>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</si>
  <si>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</si>
  <si>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</si>
  <si>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</si>
  <si>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</si>
  <si>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</si>
  <si>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</si>
  <si>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</si>
  <si>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</si>
  <si>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</si>
  <si>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</si>
  <si>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</si>
  <si>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</si>
  <si>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</si>
  <si>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</si>
  <si>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</si>
  <si>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</si>
  <si>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</si>
  <si>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</si>
  <si>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</si>
  <si>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</si>
  <si>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</si>
  <si>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</si>
  <si>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</si>
  <si>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</si>
  <si>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</si>
  <si>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</si>
  <si>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</si>
  <si>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</si>
  <si>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</si>
  <si>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</si>
  <si>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</si>
  <si>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</si>
  <si>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</si>
  <si>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</si>
  <si>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</si>
  <si>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</si>
  <si>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</si>
  <si>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</si>
  <si>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</si>
  <si>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</si>
  <si>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</si>
  <si>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</si>
  <si>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</si>
  <si>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</si>
  <si>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</si>
  <si>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</si>
  <si>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</si>
  <si>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</si>
  <si>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</si>
  <si>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</si>
  <si>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</si>
  <si>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</si>
  <si>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</si>
  <si>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</si>
  <si>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</si>
  <si>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</si>
  <si>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</si>
  <si>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</si>
  <si>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</si>
  <si>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</si>
  <si>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</si>
  <si>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</si>
  <si>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</si>
  <si>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</si>
  <si>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</si>
  <si>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</si>
  <si>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</si>
  <si>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</si>
  <si>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</si>
  <si>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</si>
  <si>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</si>
  <si>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</si>
  <si>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</si>
  <si>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</si>
  <si>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</si>
  <si>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</si>
  <si>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</si>
  <si>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</si>
  <si>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</si>
  <si>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</si>
  <si>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</si>
  <si>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</si>
  <si>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</si>
  <si>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</si>
  <si>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</si>
  <si>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</si>
  <si>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</si>
  <si>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</si>
  <si>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</si>
  <si>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</si>
  <si>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</si>
  <si>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</si>
  <si>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</si>
  <si>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</si>
  <si>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</si>
  <si>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</si>
  <si>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</si>
  <si>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</si>
  <si>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</si>
  <si>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</si>
  <si>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</si>
  <si>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</si>
  <si>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</si>
  <si>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</si>
  <si>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</si>
  <si>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</si>
  <si>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</si>
  <si>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</si>
  <si>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</si>
  <si>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</si>
  <si>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</si>
  <si>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</si>
  <si>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</si>
  <si>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</si>
  <si>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</si>
  <si>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</si>
  <si>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</si>
  <si>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</si>
  <si>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</si>
  <si>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</si>
  <si>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</si>
  <si>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</si>
  <si>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</si>
  <si>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</si>
  <si>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</si>
  <si>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</si>
  <si>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</si>
  <si>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</si>
  <si>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</si>
  <si>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</si>
  <si>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</si>
  <si>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</si>
  <si>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</si>
  <si>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</si>
  <si>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</si>
  <si>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</si>
  <si>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</si>
  <si>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</si>
  <si>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</si>
  <si>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</si>
  <si>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</si>
  <si>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</si>
  <si>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</si>
  <si>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</si>
  <si>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</si>
  <si>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</si>
  <si>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</si>
  <si>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</si>
  <si>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</si>
  <si>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</si>
  <si>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</si>
  <si>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</si>
  <si>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</si>
  <si>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</si>
  <si>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</si>
  <si>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</si>
  <si>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</si>
  <si>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</si>
  <si>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</si>
  <si>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</si>
  <si>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</si>
  <si>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</si>
  <si>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</si>
  <si>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</si>
  <si>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</si>
  <si>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</si>
  <si>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</si>
  <si>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</si>
  <si>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</si>
  <si>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</si>
  <si>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</si>
  <si>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</si>
  <si>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</si>
  <si>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</si>
  <si>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</si>
  <si>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</si>
  <si>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</si>
  <si>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</si>
  <si>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</si>
  <si>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</si>
  <si>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</si>
  <si>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</si>
  <si>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</si>
  <si>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</si>
  <si>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</si>
  <si>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</si>
  <si>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</si>
  <si>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</si>
  <si>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</si>
  <si>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</si>
  <si>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</si>
  <si>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</si>
  <si>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</si>
  <si>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</si>
  <si>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</si>
  <si>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</si>
  <si>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</si>
  <si>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</si>
  <si>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</si>
  <si>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</si>
  <si>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</si>
  <si>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</si>
  <si>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</si>
  <si>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</si>
  <si>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</si>
  <si>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</si>
  <si>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</si>
  <si>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</si>
  <si>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</si>
  <si>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</si>
  <si>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</si>
  <si>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</si>
  <si>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</si>
  <si>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</si>
  <si>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</si>
  <si>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</si>
  <si>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</si>
  <si>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</si>
  <si>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</si>
  <si>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</si>
  <si>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</si>
  <si>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</si>
  <si>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</si>
  <si>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</si>
  <si>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</si>
  <si>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</si>
  <si>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</si>
  <si>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</si>
  <si>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</si>
  <si>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</si>
  <si>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</si>
  <si>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</si>
  <si>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</si>
  <si>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</si>
  <si>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</si>
  <si>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</si>
  <si>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</si>
  <si>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</si>
  <si>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</si>
  <si>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</si>
  <si>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</si>
  <si>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</si>
  <si>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</si>
  <si>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</si>
  <si>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</si>
  <si>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</si>
  <si>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</si>
  <si>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</si>
  <si>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</si>
  <si>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</si>
  <si>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</si>
  <si>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</si>
  <si>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</si>
  <si>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</si>
  <si>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</si>
  <si>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</si>
  <si>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</si>
  <si>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</si>
  <si>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</si>
  <si>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</si>
  <si>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</si>
  <si>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</si>
  <si>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</si>
  <si>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</si>
  <si>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</si>
  <si>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</si>
  <si>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</si>
  <si>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</si>
  <si>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</si>
  <si>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</si>
  <si>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</si>
  <si>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</si>
  <si>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</si>
  <si>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</si>
  <si>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</si>
  <si>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</si>
  <si>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</si>
  <si>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</si>
  <si>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</si>
  <si>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</si>
  <si>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</si>
  <si>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</si>
  <si>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</si>
  <si>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</si>
  <si>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</si>
  <si>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</si>
  <si>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</si>
  <si>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</si>
  <si>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</si>
  <si>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</si>
  <si>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</si>
  <si>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</si>
  <si>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</si>
  <si>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</si>
  <si>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</si>
  <si>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</si>
  <si>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</si>
  <si>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</si>
  <si>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</si>
  <si>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</si>
  <si>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</si>
  <si>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</si>
  <si>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</si>
  <si>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</si>
  <si>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</si>
  <si>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</si>
  <si>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</si>
  <si>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</si>
  <si>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</si>
  <si>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</si>
  <si>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</si>
  <si>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</si>
  <si>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</si>
  <si>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</si>
  <si>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</si>
  <si>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</si>
  <si>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</si>
  <si>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</si>
  <si>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</si>
  <si>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</si>
  <si>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</si>
  <si>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</si>
  <si>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</si>
  <si>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</si>
  <si>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</si>
  <si>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</si>
  <si>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</si>
  <si>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</si>
  <si>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</si>
  <si>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</si>
  <si>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</si>
  <si>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</si>
  <si>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</si>
  <si>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</si>
  <si>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</si>
  <si>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</si>
  <si>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</si>
  <si>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</si>
  <si>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</si>
  <si>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</si>
  <si>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</si>
  <si>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</si>
  <si>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</si>
  <si>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</si>
  <si>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</si>
  <si>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</si>
  <si>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</si>
  <si>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</si>
  <si>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</si>
  <si>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</si>
  <si>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</si>
  <si>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</si>
  <si>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</si>
  <si>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</si>
  <si>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</si>
  <si>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</si>
  <si>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</si>
  <si>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</si>
  <si>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</si>
  <si>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</si>
  <si>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</si>
  <si>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</si>
  <si>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</si>
  <si>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</si>
  <si>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</si>
  <si>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</si>
  <si>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</si>
  <si>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</si>
  <si>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</si>
  <si>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</si>
  <si>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</si>
  <si>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</si>
  <si>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</si>
  <si>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</si>
  <si>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</si>
  <si>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</si>
  <si>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</si>
  <si>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</si>
  <si>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</si>
  <si>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</si>
  <si>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</si>
  <si>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</si>
  <si>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</si>
  <si>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</si>
  <si>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</si>
  <si>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</si>
  <si>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</si>
  <si>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</si>
  <si>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</si>
  <si>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</si>
  <si>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</si>
  <si>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</si>
  <si>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</si>
  <si>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</si>
  <si>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</si>
  <si>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</si>
  <si>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</si>
  <si>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</si>
  <si>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</si>
  <si>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</si>
  <si>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</si>
  <si>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</si>
  <si>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</si>
  <si>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</si>
  <si>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</si>
  <si>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</si>
  <si>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</si>
  <si>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</si>
  <si>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</si>
  <si>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</si>
  <si>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</si>
  <si>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</si>
  <si>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</si>
  <si>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</si>
  <si>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</si>
  <si>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</si>
  <si>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</si>
  <si>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</si>
  <si>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</si>
  <si>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</si>
  <si>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</si>
  <si>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</si>
  <si>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</si>
  <si>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</si>
  <si>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</si>
  <si>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</si>
  <si>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</si>
  <si>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</si>
  <si>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</si>
  <si>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</si>
  <si>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</si>
  <si>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</si>
  <si>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</si>
  <si>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</si>
  <si>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</si>
  <si>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</si>
  <si>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</si>
  <si>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</si>
  <si>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</si>
  <si>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</si>
  <si>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</si>
  <si>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</si>
  <si>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</si>
  <si>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</si>
  <si>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</si>
  <si>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</si>
  <si>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</si>
  <si>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</si>
  <si>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</si>
  <si>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</si>
  <si>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</si>
  <si>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</si>
  <si>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</si>
  <si>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</si>
  <si>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</si>
  <si>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</si>
  <si>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</si>
  <si>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</si>
  <si>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</si>
  <si>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</si>
  <si>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</si>
  <si>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</si>
  <si>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</si>
  <si>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</si>
  <si>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</si>
  <si>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</si>
  <si>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</si>
  <si>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</si>
  <si>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</si>
  <si>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</si>
  <si>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</si>
  <si>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</si>
  <si>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</si>
  <si>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</si>
  <si>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</si>
  <si>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</si>
  <si>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</si>
  <si>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</si>
  <si>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</si>
  <si>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</si>
  <si>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</si>
  <si>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</si>
  <si>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</si>
  <si>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</si>
  <si>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</si>
  <si>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</si>
  <si>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</si>
  <si>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</si>
  <si>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</si>
  <si>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</si>
  <si>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</si>
  <si>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</si>
  <si>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</si>
  <si>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</si>
  <si>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</si>
  <si>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</si>
  <si>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</si>
  <si>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</si>
  <si>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</si>
  <si>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</si>
  <si>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</si>
  <si>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</si>
  <si>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</si>
  <si>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</si>
  <si>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</si>
  <si>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</si>
  <si>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</si>
  <si>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</si>
  <si>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</si>
  <si>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</si>
  <si>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</si>
  <si>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</si>
  <si>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</si>
  <si>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</si>
  <si>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</si>
  <si>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</si>
  <si>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</si>
  <si>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</si>
  <si>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</si>
  <si>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</si>
  <si>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</si>
  <si>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</si>
  <si>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</si>
  <si>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</si>
  <si>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</si>
  <si>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</si>
  <si>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</si>
  <si>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</si>
  <si>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</si>
  <si>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</si>
  <si>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</si>
  <si>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</si>
  <si>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</si>
  <si>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</si>
  <si>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</si>
  <si>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</si>
  <si>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</si>
  <si>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</si>
  <si>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</si>
  <si>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</si>
  <si>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</si>
  <si>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</si>
  <si>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</si>
  <si>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</si>
  <si>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</si>
  <si>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</si>
  <si>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</si>
  <si>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</si>
  <si>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</si>
  <si>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</si>
  <si>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</si>
  <si>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</si>
  <si>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</si>
  <si>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</si>
  <si>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</si>
  <si>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</si>
  <si>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</si>
  <si>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</si>
  <si>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</si>
  <si>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</si>
  <si>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</si>
  <si>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</si>
  <si>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</si>
  <si>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</si>
  <si>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</si>
  <si>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</si>
  <si>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</si>
  <si>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</si>
  <si>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</si>
  <si>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</si>
  <si>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</si>
  <si>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</si>
  <si>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</si>
  <si>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</si>
  <si>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</si>
  <si>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</si>
  <si>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</si>
  <si>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</si>
  <si>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</si>
  <si>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</si>
  <si>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</si>
  <si>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</si>
  <si>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</si>
  <si>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</si>
  <si>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</si>
  <si>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</si>
  <si>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</si>
  <si>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</si>
  <si>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</si>
  <si>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</si>
  <si>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</si>
  <si>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</si>
  <si>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</si>
  <si>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</si>
  <si>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</si>
  <si>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</si>
  <si>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</si>
  <si>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</si>
  <si>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</si>
  <si>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</si>
  <si>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</si>
  <si>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</si>
  <si>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</si>
  <si>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</si>
  <si>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</si>
  <si>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</si>
  <si>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</si>
  <si>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</si>
  <si>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</si>
  <si>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</si>
  <si>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</si>
  <si>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</si>
  <si>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</si>
  <si>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</si>
  <si>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</si>
  <si>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</si>
  <si>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</si>
  <si>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</si>
  <si>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</si>
  <si>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</si>
  <si>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</si>
  <si>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</si>
  <si>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</si>
  <si>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</si>
  <si>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</si>
  <si>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</si>
  <si>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</si>
  <si>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</si>
  <si>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</si>
  <si>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</si>
  <si>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</si>
  <si>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</si>
  <si>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</si>
  <si>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</si>
  <si>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</si>
  <si>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</si>
  <si>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</si>
  <si>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</si>
  <si>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</si>
  <si>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</si>
  <si>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</si>
  <si>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</si>
  <si>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</si>
  <si>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</si>
  <si>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</si>
  <si>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</si>
  <si>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</si>
  <si>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</si>
  <si>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</si>
  <si>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</si>
  <si>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</si>
  <si>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</si>
  <si>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</si>
  <si>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</si>
  <si>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</si>
  <si>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</si>
  <si>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</si>
  <si>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</si>
  <si>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</si>
  <si>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</si>
  <si>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</si>
  <si>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</si>
  <si>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</si>
  <si>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</si>
  <si>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</si>
  <si>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</si>
  <si>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</si>
  <si>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</si>
  <si>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</si>
  <si>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</si>
  <si>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</si>
  <si>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</si>
  <si>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</si>
  <si>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</si>
  <si>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</si>
  <si>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</si>
  <si>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</si>
  <si>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</si>
  <si>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</si>
  <si>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</si>
  <si>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</si>
  <si>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</si>
  <si>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</si>
  <si>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</si>
  <si>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</si>
  <si>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</si>
  <si>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</si>
  <si>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</si>
  <si>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</si>
  <si>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</si>
  <si>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</si>
  <si>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</si>
  <si>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</si>
  <si>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</si>
  <si>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</si>
  <si>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</si>
  <si>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</si>
  <si>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</si>
  <si>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</si>
  <si>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</si>
  <si>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</si>
  <si>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</si>
  <si>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</si>
  <si>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</si>
  <si>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</si>
  <si>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</si>
  <si>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</si>
  <si>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</si>
  <si>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</si>
  <si>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</si>
  <si>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</si>
  <si>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</si>
  <si>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</si>
  <si>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</si>
  <si>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</si>
  <si>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</si>
  <si>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</si>
  <si>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</si>
  <si>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</si>
  <si>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</si>
  <si>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</si>
  <si>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</si>
  <si>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</si>
  <si>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</si>
  <si>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</si>
  <si>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</si>
  <si>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</si>
  <si>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</si>
  <si>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</si>
  <si>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</si>
  <si>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</si>
  <si>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</si>
  <si>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</si>
  <si>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</si>
  <si>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</si>
  <si>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</si>
  <si>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</si>
  <si>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</si>
  <si>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</si>
  <si>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</si>
  <si>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</si>
  <si>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</si>
  <si>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</si>
  <si>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</si>
  <si>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</si>
  <si>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</si>
  <si>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</si>
  <si>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</si>
  <si>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</si>
  <si>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</si>
  <si>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</si>
  <si>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</si>
  <si>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</si>
  <si>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</si>
  <si>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</si>
  <si>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</si>
  <si>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</si>
  <si>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</si>
  <si>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</si>
  <si>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</si>
  <si>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</si>
  <si>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</si>
  <si>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</si>
  <si>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</si>
  <si>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</si>
  <si>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</si>
  <si>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</si>
  <si>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</si>
  <si>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</si>
  <si>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</si>
  <si>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</si>
  <si>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</si>
  <si>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</si>
  <si>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</si>
  <si>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</si>
  <si>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</si>
  <si>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</si>
  <si>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</si>
  <si>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</si>
  <si>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</si>
  <si>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</si>
  <si>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</si>
  <si>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</si>
  <si>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</si>
  <si>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</si>
  <si>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</si>
  <si>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</si>
  <si>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</si>
  <si>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</si>
  <si>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</si>
  <si>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</si>
  <si>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</si>
  <si>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</si>
  <si>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</si>
  <si>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</si>
  <si>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</si>
  <si>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</si>
  <si>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</si>
  <si>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</si>
  <si>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</si>
  <si>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</si>
  <si>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</si>
  <si>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</si>
  <si>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</si>
  <si>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</si>
  <si>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</si>
  <si>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</si>
  <si>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</si>
  <si>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</si>
  <si>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</si>
  <si>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</si>
  <si>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</si>
  <si>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</si>
  <si>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</si>
  <si>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</si>
  <si>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</si>
  <si>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</si>
  <si>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</si>
  <si>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</si>
  <si>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</si>
  <si>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</si>
  <si>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</si>
  <si>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</si>
  <si>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</si>
  <si>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</si>
  <si>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</si>
  <si>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</si>
  <si>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</si>
  <si>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</si>
  <si>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</si>
  <si>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</si>
  <si>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</si>
  <si>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</si>
  <si>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</si>
  <si>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</si>
  <si>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</si>
  <si>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</si>
  <si>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</si>
  <si>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</si>
  <si>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</si>
  <si>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</si>
  <si>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</si>
  <si>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</si>
  <si>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</si>
  <si>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</si>
  <si>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</si>
  <si>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</si>
  <si>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</si>
  <si>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</si>
  <si>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</si>
  <si>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</si>
  <si>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</si>
  <si>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</si>
  <si>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</si>
  <si>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</si>
  <si>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</si>
  <si>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</si>
  <si>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</si>
  <si>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</si>
  <si>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</si>
  <si>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</si>
  <si>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</si>
  <si>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</si>
  <si>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</si>
  <si>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</si>
  <si>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</si>
  <si>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</si>
  <si>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</si>
  <si>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</si>
  <si>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</si>
  <si>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</si>
  <si>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</si>
  <si>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</si>
  <si>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</si>
  <si>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</si>
  <si>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</si>
  <si>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</si>
  <si>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</si>
  <si>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</si>
  <si>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</si>
  <si>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</si>
  <si>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</si>
  <si>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</si>
  <si>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</si>
  <si>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</si>
  <si>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</si>
  <si>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</si>
  <si>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</si>
  <si>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</si>
  <si>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</si>
  <si>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</si>
  <si>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</si>
  <si>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</si>
  <si>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</si>
  <si>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</si>
  <si>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</si>
  <si>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</si>
  <si>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</si>
  <si>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</si>
  <si>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</si>
  <si>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</si>
  <si>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</si>
  <si>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</si>
  <si>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</si>
  <si>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</si>
  <si>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</si>
  <si>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</si>
  <si>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</si>
  <si>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</si>
  <si>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</si>
  <si>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</si>
  <si>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</si>
  <si>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</si>
  <si>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</si>
  <si>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</si>
  <si>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</si>
  <si>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</si>
  <si>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</si>
  <si>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</si>
  <si>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</si>
  <si>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</si>
  <si>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</si>
  <si>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</si>
  <si>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</si>
  <si>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</si>
  <si>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</si>
  <si>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</si>
  <si>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</si>
  <si>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</si>
  <si>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</si>
  <si>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</si>
  <si>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</si>
  <si>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</si>
  <si>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</si>
  <si>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</si>
  <si>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</si>
  <si>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</si>
  <si>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</si>
  <si>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</si>
  <si>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</si>
  <si>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</si>
  <si>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</si>
  <si>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</si>
  <si>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</si>
  <si>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</si>
  <si>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</si>
  <si>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</si>
  <si>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</si>
  <si>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</si>
  <si>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</si>
  <si>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</si>
  <si>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</si>
  <si>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</si>
  <si>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</si>
  <si>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</si>
  <si>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</si>
  <si>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</si>
  <si>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</si>
  <si>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</si>
  <si>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</si>
  <si>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</si>
  <si>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</si>
  <si>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</si>
  <si>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</si>
  <si>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</si>
  <si>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</si>
  <si>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</si>
  <si>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</si>
  <si>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</si>
  <si>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</si>
  <si>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</si>
  <si>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</si>
  <si>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</si>
  <si>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</si>
  <si>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</si>
  <si>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</si>
  <si>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</si>
  <si>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</si>
  <si>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</si>
  <si>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</si>
  <si>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</si>
  <si>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</si>
  <si>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</si>
  <si>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</si>
  <si>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</si>
  <si>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</si>
  <si>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</si>
  <si>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</si>
  <si>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</si>
  <si>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</si>
  <si>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</si>
  <si>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</si>
  <si>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</si>
  <si>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</si>
  <si>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</si>
  <si>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</si>
  <si>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</si>
  <si>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</si>
  <si>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</si>
  <si>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</si>
  <si>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</si>
  <si>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</si>
  <si>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</si>
  <si>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</si>
  <si>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</si>
  <si>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</si>
  <si>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</si>
  <si>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</si>
  <si>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</si>
  <si>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</si>
  <si>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</si>
  <si>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</si>
  <si>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</si>
  <si>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</si>
  <si>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</si>
  <si>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</si>
  <si>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</si>
  <si>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</si>
  <si>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</si>
  <si>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</si>
  <si>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</si>
  <si>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</si>
  <si>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</si>
  <si>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</si>
  <si>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</si>
  <si>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</si>
  <si>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</si>
  <si>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</si>
  <si>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</si>
  <si>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</si>
  <si>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</si>
  <si>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</si>
  <si>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</si>
  <si>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</si>
  <si>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</si>
  <si>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</si>
  <si>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</si>
  <si>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</si>
  <si>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</si>
  <si>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</si>
  <si>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</si>
  <si>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</si>
  <si>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</si>
  <si>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</si>
  <si>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</si>
  <si>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</si>
  <si>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</si>
  <si>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</si>
  <si>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</si>
  <si>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</si>
  <si>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</si>
  <si>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</si>
  <si>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</si>
  <si>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</si>
  <si>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</si>
  <si>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</si>
  <si>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</si>
  <si>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</si>
  <si>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</si>
  <si>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</si>
  <si>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</si>
  <si>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</si>
  <si>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</si>
  <si>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</si>
  <si>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</si>
  <si>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</si>
  <si>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</si>
  <si>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</si>
  <si>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</si>
  <si>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</si>
  <si>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</si>
  <si>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</si>
  <si>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</si>
  <si>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</si>
  <si>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</si>
  <si>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</si>
  <si>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</si>
  <si>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</si>
  <si>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</si>
  <si>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</si>
  <si>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</si>
  <si>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</si>
  <si>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</si>
  <si>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</si>
  <si>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</si>
  <si>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</si>
  <si>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</si>
  <si>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</si>
  <si>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</si>
  <si>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</si>
  <si>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</si>
  <si>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</si>
  <si>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</si>
  <si>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</si>
  <si>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</si>
  <si>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</si>
  <si>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</si>
  <si>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</si>
  <si>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</si>
  <si>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</si>
  <si>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</si>
  <si>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</si>
  <si>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</si>
  <si>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</si>
  <si>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</si>
  <si>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</si>
  <si>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</si>
  <si>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</si>
  <si>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</si>
  <si>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</si>
  <si>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</si>
  <si>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</si>
  <si>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</si>
  <si>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</si>
  <si>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</si>
  <si>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</si>
  <si>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</si>
  <si>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</si>
  <si>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</si>
  <si>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</si>
  <si>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</si>
  <si>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</si>
  <si>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</si>
  <si>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</si>
  <si>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</si>
  <si>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</si>
  <si>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</si>
  <si>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</si>
  <si>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</si>
  <si>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</si>
  <si>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</si>
  <si>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</si>
  <si>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</si>
  <si>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</si>
  <si>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</si>
  <si>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</si>
  <si>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</si>
  <si>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</si>
  <si>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</si>
  <si>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</si>
  <si>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</si>
  <si>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</si>
  <si>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</si>
  <si>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</si>
  <si>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</si>
  <si>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</si>
  <si>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</si>
  <si>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</si>
  <si>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</si>
  <si>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</si>
  <si>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</si>
  <si>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</si>
  <si>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</si>
  <si>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</si>
  <si>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</si>
  <si>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</si>
  <si>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</si>
  <si>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</si>
  <si>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</si>
  <si>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</si>
  <si>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</si>
  <si>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</si>
  <si>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</si>
  <si>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</si>
  <si>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</si>
  <si>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</si>
  <si>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</si>
  <si>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</si>
  <si>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</si>
  <si>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</si>
  <si>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</si>
  <si>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</si>
  <si>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</si>
  <si>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</si>
  <si>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</si>
  <si>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</si>
  <si>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</si>
  <si>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</si>
  <si>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</si>
  <si>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</si>
  <si>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</si>
  <si>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</si>
  <si>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</si>
  <si>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</si>
  <si>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</si>
  <si>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</si>
  <si>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</si>
  <si>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</si>
  <si>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</si>
  <si>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</si>
  <si>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</si>
  <si>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</si>
  <si>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</si>
  <si>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</si>
  <si>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</si>
  <si>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</si>
  <si>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</si>
  <si>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</si>
  <si>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</si>
  <si>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</si>
  <si>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</si>
  <si>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</si>
  <si>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</si>
  <si>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</si>
  <si>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</si>
  <si>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</si>
  <si>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</si>
  <si>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</si>
  <si>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</si>
  <si>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</si>
  <si>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</si>
  <si>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</si>
  <si>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</si>
  <si>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</si>
  <si>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</si>
  <si>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</si>
  <si>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</si>
  <si>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</si>
  <si>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</si>
  <si>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</si>
  <si>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</si>
  <si>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</si>
  <si>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</si>
  <si>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</si>
  <si>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</si>
  <si>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</si>
  <si>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</si>
  <si>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</si>
  <si>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</si>
  <si>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</si>
  <si>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</si>
  <si>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</si>
  <si>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</si>
  <si>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</si>
  <si>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</si>
  <si>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</si>
  <si>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</si>
  <si>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</si>
  <si>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</si>
  <si>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</si>
  <si>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</si>
  <si>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</si>
  <si>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</si>
  <si>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</si>
  <si>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</si>
  <si>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</si>
  <si>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</si>
  <si>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</si>
  <si>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</si>
  <si>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</si>
  <si>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</si>
  <si>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</si>
  <si>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</si>
  <si>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</si>
  <si>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</si>
  <si>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</si>
  <si>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</si>
  <si>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</si>
  <si>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</si>
  <si>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</si>
  <si>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</si>
  <si>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</si>
  <si>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</si>
  <si>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</si>
  <si>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</si>
  <si>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</si>
  <si>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</si>
  <si>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</si>
  <si>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</si>
  <si>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</si>
  <si>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</si>
  <si>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</si>
  <si>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</si>
  <si>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</si>
  <si>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</si>
  <si>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</si>
  <si>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</si>
  <si>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</si>
  <si>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</si>
  <si>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</si>
  <si>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</si>
  <si>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</si>
  <si>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</si>
  <si>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</si>
  <si>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</si>
  <si>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</si>
  <si>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</si>
  <si>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</si>
  <si>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</si>
  <si>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</si>
  <si>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</si>
  <si>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</si>
  <si>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</si>
  <si>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</si>
  <si>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</si>
  <si>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</si>
  <si>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</si>
  <si>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</si>
  <si>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</si>
  <si>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</si>
  <si>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</si>
  <si>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</si>
  <si>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</si>
  <si>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</si>
  <si>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</si>
  <si>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</si>
  <si>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</si>
  <si>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</si>
  <si>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</si>
  <si>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</si>
  <si>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</si>
  <si>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</si>
  <si>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</si>
  <si>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</si>
  <si>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</si>
  <si>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</si>
  <si>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</si>
  <si>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</si>
  <si>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</si>
  <si>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</si>
  <si>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</si>
  <si>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</si>
  <si>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</si>
  <si>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</si>
  <si>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</si>
  <si>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</si>
  <si>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</si>
  <si>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</si>
  <si>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</si>
  <si>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</si>
  <si>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</si>
  <si>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</si>
  <si>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</si>
  <si>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</si>
  <si>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</si>
  <si>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</si>
  <si>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</si>
  <si>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</si>
  <si>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</si>
  <si>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</si>
  <si>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</si>
  <si>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</si>
  <si>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</si>
  <si>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</si>
  <si>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</si>
  <si>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</si>
  <si>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</si>
  <si>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</si>
  <si>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</si>
  <si>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</si>
  <si>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</si>
  <si>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</si>
  <si>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</si>
  <si>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</si>
  <si>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</si>
  <si>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</si>
  <si>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</si>
  <si>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</si>
  <si>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</si>
  <si>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</si>
  <si>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</si>
  <si>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</si>
  <si>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</si>
  <si>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</si>
  <si>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</si>
  <si>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</si>
  <si>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</si>
  <si>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</si>
  <si>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</si>
  <si>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</si>
  <si>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</si>
  <si>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</si>
  <si>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</si>
  <si>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</si>
  <si>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</si>
  <si>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</si>
  <si>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</si>
  <si>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</si>
  <si>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</si>
  <si>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</si>
  <si>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</si>
  <si>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</si>
  <si>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</si>
  <si>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</si>
  <si>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</si>
  <si>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</si>
  <si>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</si>
  <si>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</si>
  <si>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</si>
  <si>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</si>
  <si>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</si>
  <si>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</si>
  <si>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</si>
  <si>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</si>
  <si>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</si>
  <si>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</si>
  <si>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</si>
  <si>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</si>
  <si>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</si>
  <si>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</si>
  <si>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</si>
  <si>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</si>
  <si>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</si>
  <si>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</si>
  <si>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</si>
  <si>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</si>
  <si>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</si>
  <si>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</si>
  <si>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</si>
  <si>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</si>
  <si>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</si>
  <si>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</si>
  <si>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</si>
  <si>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</si>
  <si>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</si>
  <si>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</si>
  <si>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</si>
  <si>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</si>
  <si>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</si>
  <si>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</si>
  <si>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</si>
  <si>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</si>
  <si>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</si>
  <si>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</si>
  <si>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</si>
  <si>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</si>
  <si>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</si>
  <si>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</si>
  <si>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</si>
  <si>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</si>
  <si>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</si>
  <si>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</si>
  <si>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</si>
  <si>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</si>
  <si>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</si>
  <si>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</si>
  <si>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</si>
  <si>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</si>
  <si>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</si>
  <si>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</si>
  <si>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</si>
  <si>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</si>
  <si>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</si>
  <si>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</si>
  <si>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</si>
  <si>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</si>
  <si>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</si>
  <si>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</si>
  <si>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</si>
  <si>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</si>
  <si>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</si>
  <si>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</si>
  <si>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</si>
  <si>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</si>
  <si>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</si>
  <si>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</si>
  <si>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</si>
  <si>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</si>
  <si>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</si>
  <si>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</si>
  <si>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</si>
  <si>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</si>
  <si>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</si>
  <si>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</si>
  <si>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</si>
  <si>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</si>
  <si>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</si>
  <si>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</si>
  <si>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</si>
  <si>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</si>
  <si>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</si>
  <si>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</si>
  <si>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</si>
  <si>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</si>
  <si>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</si>
  <si>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</si>
  <si>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</si>
  <si>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</si>
  <si>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</si>
  <si>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</si>
  <si>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</si>
  <si>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</si>
  <si>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</si>
  <si>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</si>
  <si>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</si>
  <si>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</si>
  <si>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</si>
  <si>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</si>
  <si>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</si>
  <si>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</si>
  <si>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</si>
  <si>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</si>
  <si>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</si>
  <si>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</si>
  <si>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</si>
  <si>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</si>
  <si>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</si>
  <si>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</si>
  <si>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</si>
  <si>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</si>
  <si>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</si>
  <si>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</si>
  <si>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</si>
  <si>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</si>
  <si>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</si>
  <si>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</si>
  <si>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</si>
  <si>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</si>
  <si>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</si>
  <si>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</si>
  <si>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</si>
  <si>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</si>
  <si>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</si>
  <si>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</si>
  <si>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</si>
  <si>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</si>
  <si>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</si>
  <si>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</si>
  <si>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</si>
  <si>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</si>
  <si>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</si>
  <si>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</si>
  <si>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</si>
  <si>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</si>
  <si>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</si>
  <si>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</si>
  <si>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</si>
  <si>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</si>
  <si>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</si>
  <si>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</si>
  <si>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</si>
  <si>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</si>
  <si>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</si>
  <si>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</si>
  <si>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</si>
  <si>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</si>
  <si>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</si>
  <si>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</si>
  <si>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</si>
  <si>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</si>
  <si>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</si>
  <si>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</si>
  <si>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</si>
  <si>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</si>
  <si>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</si>
  <si>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</si>
  <si>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</si>
  <si>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</si>
  <si>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</si>
  <si>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</si>
  <si>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</si>
  <si>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</si>
  <si>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</si>
  <si>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</si>
  <si>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</si>
  <si>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</si>
  <si>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</si>
  <si>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</si>
  <si>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</si>
  <si>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</si>
  <si>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</si>
  <si>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</si>
  <si>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</si>
  <si>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</si>
  <si>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</si>
  <si>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</si>
  <si>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</si>
  <si>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</si>
  <si>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</si>
  <si>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</si>
  <si>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</si>
  <si>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</si>
  <si>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</si>
  <si>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</si>
  <si>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</si>
  <si>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</si>
  <si>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</si>
  <si>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</si>
  <si>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</si>
  <si>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</si>
  <si>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</si>
  <si>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</si>
  <si>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</si>
  <si>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</si>
  <si>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</si>
  <si>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</si>
  <si>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</si>
  <si>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</si>
  <si>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</si>
  <si>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</si>
  <si>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</si>
  <si>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</si>
  <si>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</si>
  <si>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</si>
  <si>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</si>
  <si>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</si>
  <si>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</si>
  <si>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</si>
  <si>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</si>
  <si>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</si>
  <si>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</si>
  <si>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</si>
  <si>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</si>
  <si>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</si>
  <si>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</si>
  <si>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</si>
  <si>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</si>
  <si>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</si>
  <si>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</si>
  <si>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</si>
  <si>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</si>
  <si>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</si>
  <si>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</si>
  <si>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</si>
  <si>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</si>
  <si>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</si>
  <si>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</si>
  <si>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</si>
  <si>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</si>
  <si>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</si>
  <si>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</si>
  <si>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</si>
  <si>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</si>
  <si>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</si>
  <si>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</si>
  <si>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</si>
  <si>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</si>
  <si>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</si>
  <si>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</si>
  <si>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</si>
  <si>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</si>
  <si>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</si>
  <si>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</si>
  <si>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</si>
  <si>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</si>
  <si>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</si>
  <si>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</si>
  <si>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</si>
  <si>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</si>
  <si>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</si>
  <si>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</si>
  <si>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</si>
  <si>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</si>
  <si>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</si>
  <si>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</si>
  <si>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</si>
  <si>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</si>
  <si>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</si>
  <si>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</si>
  <si>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</si>
  <si>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</si>
  <si>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</si>
  <si>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</si>
  <si>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</si>
  <si>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</si>
  <si>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</si>
  <si>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</si>
  <si>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</si>
  <si>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</si>
  <si>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</si>
  <si>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</si>
  <si>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</si>
  <si>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</si>
  <si>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</si>
  <si>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</si>
  <si>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</si>
  <si>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</si>
  <si>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</si>
  <si>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</si>
  <si>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</si>
  <si>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</si>
  <si>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</si>
  <si>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</si>
  <si>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</si>
  <si>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</si>
  <si>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</si>
  <si>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</si>
  <si>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</si>
  <si>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</si>
  <si>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</si>
  <si>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</si>
  <si>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</si>
  <si>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</si>
  <si>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</si>
  <si>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</si>
  <si>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</si>
  <si>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</si>
  <si>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</si>
  <si>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</si>
  <si>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</si>
  <si>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</si>
  <si>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</si>
  <si>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</si>
  <si>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</si>
  <si>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</si>
  <si>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</si>
  <si>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</si>
  <si>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</si>
  <si>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</si>
  <si>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</si>
  <si>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</si>
  <si>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</si>
  <si>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</si>
  <si>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</si>
  <si>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</si>
  <si>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</si>
  <si>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</si>
  <si>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</si>
  <si>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</si>
  <si>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</si>
  <si>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</si>
  <si>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</si>
  <si>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</si>
  <si>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</si>
  <si>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</si>
  <si>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</si>
  <si>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</si>
  <si>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</si>
  <si>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</si>
  <si>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</si>
  <si>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</si>
  <si>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</si>
  <si>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</si>
  <si>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</si>
  <si>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</si>
  <si>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</si>
  <si>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</si>
  <si>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</si>
  <si>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</si>
  <si>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</si>
  <si>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</si>
  <si>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</si>
  <si>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</si>
  <si>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</si>
  <si>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</si>
  <si>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</si>
  <si>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</si>
  <si>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</si>
  <si>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</si>
  <si>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</si>
  <si>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</si>
  <si>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</si>
  <si>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</si>
  <si>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</si>
  <si>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</si>
  <si>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</si>
  <si>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</si>
  <si>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</si>
  <si>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</si>
  <si>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</si>
  <si>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</si>
  <si>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</si>
  <si>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</si>
  <si>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</si>
  <si>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</si>
  <si>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</si>
  <si>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</si>
  <si>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</si>
  <si>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</si>
  <si>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</si>
  <si>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</si>
  <si>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</si>
  <si>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</si>
  <si>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</si>
  <si>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</si>
  <si>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</si>
  <si>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</si>
  <si>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</si>
  <si>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</si>
  <si>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</si>
  <si>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</si>
  <si>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</si>
  <si>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</si>
  <si>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</si>
  <si>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</si>
  <si>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</si>
  <si>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</si>
  <si>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</si>
  <si>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</si>
  <si>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</si>
  <si>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</si>
  <si>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</si>
  <si>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</si>
  <si>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</si>
  <si>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</si>
  <si>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</si>
  <si>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</si>
  <si>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</si>
  <si>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</si>
  <si>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</si>
  <si>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</si>
  <si>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</si>
  <si>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</si>
  <si>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</si>
  <si>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</si>
  <si>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</si>
  <si>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</si>
  <si>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</si>
  <si>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</si>
  <si>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</si>
  <si>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</si>
  <si>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</si>
  <si>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</si>
  <si>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</si>
  <si>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</si>
  <si>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</si>
  <si>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</si>
  <si>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</si>
  <si>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</si>
  <si>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</si>
  <si>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</si>
  <si>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</si>
  <si>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</si>
  <si>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</si>
  <si>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</si>
  <si>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</si>
  <si>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</si>
  <si>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</si>
  <si>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</si>
  <si>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</si>
  <si>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</si>
  <si>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</si>
  <si>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</si>
  <si>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</si>
  <si>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</si>
  <si>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</si>
  <si>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</si>
  <si>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</si>
  <si>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</si>
  <si>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</si>
  <si>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</si>
  <si>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</si>
  <si>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</si>
  <si>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</si>
  <si>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</si>
  <si>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</si>
  <si>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</si>
  <si>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</si>
  <si>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</si>
  <si>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</si>
  <si>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</si>
  <si>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</si>
  <si>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</si>
  <si>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</si>
  <si>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</si>
  <si>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</si>
  <si>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</si>
  <si>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</si>
  <si>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</si>
  <si>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</si>
  <si>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</si>
  <si>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</si>
  <si>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</si>
  <si>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</si>
  <si>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</si>
  <si>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</si>
  <si>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</si>
  <si>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</si>
  <si>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</si>
  <si>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</si>
  <si>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</si>
  <si>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</si>
  <si>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</si>
  <si>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</si>
  <si>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</si>
  <si>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</si>
  <si>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</si>
  <si>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</si>
  <si>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</si>
  <si>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</si>
  <si>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</si>
  <si>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</si>
  <si>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</si>
  <si>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</si>
  <si>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</si>
  <si>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</si>
  <si>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</si>
  <si>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</si>
  <si>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</si>
  <si>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</si>
  <si>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</si>
  <si>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</si>
  <si>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</si>
  <si>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</si>
  <si>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</si>
  <si>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</si>
  <si>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</si>
  <si>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</si>
  <si>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</si>
  <si>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</si>
  <si>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</si>
  <si>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</si>
  <si>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</si>
  <si>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</si>
  <si>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</si>
  <si>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</si>
  <si>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</si>
  <si>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</si>
  <si>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</si>
  <si>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</si>
  <si>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</si>
  <si>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</si>
  <si>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</si>
  <si>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</si>
  <si>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</si>
  <si>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</si>
  <si>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</si>
  <si>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</si>
  <si>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</si>
  <si>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</si>
  <si>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</si>
  <si>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</si>
  <si>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</si>
  <si>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</si>
  <si>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</si>
  <si>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</si>
  <si>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</si>
  <si>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</si>
  <si>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</si>
  <si>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</si>
  <si>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</si>
  <si>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</si>
  <si>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</si>
  <si>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</si>
  <si>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</si>
  <si>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</si>
  <si>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</si>
  <si>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</si>
  <si>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</si>
  <si>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</si>
  <si>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</si>
  <si>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</si>
  <si>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</si>
  <si>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</si>
  <si>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</si>
  <si>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</si>
  <si>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</si>
  <si>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</si>
  <si>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</si>
  <si>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</si>
  <si>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</si>
  <si>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</si>
  <si>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</si>
  <si>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</si>
  <si>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</si>
  <si>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</si>
  <si>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</si>
  <si>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</si>
  <si>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</si>
  <si>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</si>
  <si>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</si>
  <si>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</si>
  <si>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</si>
  <si>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</si>
  <si>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</si>
  <si>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</si>
  <si>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</si>
  <si>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</si>
  <si>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</si>
  <si>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</si>
  <si>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</si>
  <si>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</si>
  <si>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</si>
  <si>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</si>
  <si>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</si>
  <si>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</si>
  <si>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</si>
  <si>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</si>
  <si>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</si>
  <si>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</si>
  <si>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</si>
  <si>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</si>
  <si>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</si>
  <si>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</si>
  <si>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</si>
  <si>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</si>
  <si>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</si>
  <si>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</si>
  <si>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</si>
  <si>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</si>
  <si>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</si>
  <si>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</si>
  <si>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</si>
  <si>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</si>
  <si>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</si>
  <si>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</si>
  <si>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</si>
  <si>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</si>
  <si>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</si>
  <si>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</si>
  <si>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</si>
  <si>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</si>
  <si>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</si>
  <si>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</si>
  <si>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</si>
  <si>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</si>
  <si>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</si>
  <si>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</si>
  <si>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</si>
  <si>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</si>
  <si>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</si>
  <si>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</si>
  <si>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</si>
  <si>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</si>
  <si>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</si>
  <si>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</si>
  <si>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</si>
  <si>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</si>
  <si>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</si>
  <si>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</si>
  <si>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</si>
  <si>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</si>
  <si>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</si>
  <si>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</si>
  <si>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</si>
  <si>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</si>
  <si>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</si>
  <si>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</si>
  <si>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</si>
  <si>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</si>
  <si>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</si>
  <si>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</si>
  <si>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</si>
  <si>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</si>
  <si>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</si>
  <si>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</si>
  <si>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</si>
  <si>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</si>
  <si>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</si>
  <si>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</si>
  <si>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</si>
  <si>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</si>
  <si>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</si>
  <si>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</si>
  <si>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</si>
  <si>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</si>
  <si>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</si>
  <si>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</si>
  <si>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</si>
  <si>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</si>
  <si>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</si>
  <si>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</si>
  <si>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</si>
  <si>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</si>
  <si>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</si>
  <si>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</si>
  <si>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</si>
  <si>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</si>
  <si>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</si>
  <si>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</si>
  <si>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</si>
  <si>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</si>
  <si>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</si>
  <si>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</si>
  <si>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</si>
  <si>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</si>
  <si>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</si>
  <si>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</si>
  <si>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</si>
  <si>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</si>
  <si>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</si>
  <si>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</si>
  <si>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</si>
  <si>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</si>
  <si>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</si>
  <si>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</si>
  <si>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</si>
  <si>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</si>
  <si>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</si>
  <si>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</si>
  <si>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</si>
  <si>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</si>
  <si>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</si>
  <si>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</si>
  <si>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</si>
  <si>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</si>
  <si>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</si>
  <si>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</si>
  <si>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</si>
  <si>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</si>
  <si>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</si>
  <si>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</si>
  <si>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</si>
  <si>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</si>
  <si>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</si>
  <si>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</si>
  <si>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</si>
  <si>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</si>
  <si>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</si>
  <si>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</si>
  <si>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</si>
  <si>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</si>
  <si>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</si>
  <si>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</si>
  <si>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</si>
  <si>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</si>
  <si>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</si>
  <si>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</si>
  <si>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</si>
  <si>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</si>
  <si>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</si>
  <si>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</si>
  <si>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</si>
  <si>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</si>
  <si>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</si>
  <si>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</si>
  <si>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</si>
  <si>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</si>
  <si>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</si>
  <si>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</si>
  <si>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</si>
  <si>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</si>
  <si>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</si>
  <si>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</si>
  <si>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</si>
  <si>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</si>
  <si>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</si>
  <si>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</si>
  <si>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</si>
  <si>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</si>
  <si>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</si>
  <si>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</si>
  <si>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</si>
  <si>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</si>
  <si>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</si>
  <si>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</si>
  <si>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</si>
  <si>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</si>
  <si>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</si>
  <si>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</si>
  <si>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</si>
  <si>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</si>
  <si>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</si>
  <si>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</si>
  <si>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</si>
  <si>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</si>
  <si>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</si>
  <si>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</si>
  <si>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</si>
  <si>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</si>
  <si>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</si>
  <si>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</si>
  <si>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</si>
  <si>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</si>
  <si>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</si>
  <si>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</si>
  <si>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</si>
  <si>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</si>
  <si>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</si>
  <si>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</si>
  <si>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</si>
  <si>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</si>
  <si>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</si>
  <si>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</si>
  <si>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</si>
  <si>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</si>
  <si>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</si>
  <si>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</si>
  <si>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</si>
  <si>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</si>
  <si>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</si>
  <si>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</si>
  <si>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</si>
  <si>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</si>
  <si>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</si>
  <si>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</si>
  <si>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</si>
  <si>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</si>
  <si>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</si>
  <si>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</si>
  <si>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</si>
  <si>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</si>
  <si>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</si>
  <si>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</si>
  <si>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</si>
  <si>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</si>
  <si>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</si>
  <si>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</si>
  <si>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</si>
  <si>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</si>
  <si>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</si>
  <si>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</si>
  <si>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</si>
  <si>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</si>
  <si>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</si>
  <si>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</si>
  <si>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</si>
  <si>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</si>
  <si>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</si>
  <si>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</si>
  <si>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</si>
  <si>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</si>
  <si>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</si>
  <si>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</si>
  <si>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</si>
  <si>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</si>
  <si>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</si>
  <si>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</si>
  <si>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</si>
  <si>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</si>
  <si>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</si>
  <si>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</si>
  <si>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</si>
  <si>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</si>
  <si>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</si>
  <si>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</si>
  <si>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</si>
  <si>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</si>
  <si>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</si>
  <si>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</si>
  <si>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</si>
  <si>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</si>
  <si>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</si>
  <si>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</si>
  <si>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</si>
  <si>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</si>
  <si>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</si>
  <si>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</si>
  <si>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</si>
  <si>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</si>
  <si>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</si>
  <si>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</si>
  <si>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</si>
  <si>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</si>
  <si>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</si>
  <si>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</si>
  <si>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</si>
  <si>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</si>
  <si>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</si>
  <si>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</si>
  <si>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</si>
  <si>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</si>
  <si>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</si>
  <si>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</si>
  <si>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</si>
  <si>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</si>
  <si>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</si>
  <si>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</si>
  <si>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</si>
  <si>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</si>
  <si>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</si>
  <si>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</si>
  <si>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</si>
  <si>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</si>
  <si>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</si>
  <si>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</si>
  <si>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</si>
  <si>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</si>
  <si>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</si>
  <si>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</si>
  <si>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</si>
  <si>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</si>
  <si>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</si>
  <si>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</si>
  <si>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</si>
  <si>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</si>
  <si>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</si>
  <si>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</si>
  <si>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</si>
  <si>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</si>
  <si>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</si>
  <si>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</si>
  <si>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</si>
  <si>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</si>
  <si>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</si>
  <si>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</si>
  <si>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</si>
  <si>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</si>
  <si>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</si>
  <si>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</si>
  <si>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</si>
  <si>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</si>
  <si>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</si>
  <si>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</si>
  <si>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</si>
  <si>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</si>
  <si>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</si>
  <si>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</si>
  <si>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</si>
  <si>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</si>
  <si>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</si>
  <si>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</si>
  <si>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</si>
  <si>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</si>
  <si>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</si>
  <si>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</si>
  <si>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</si>
  <si>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</si>
  <si>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</si>
  <si>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</si>
  <si>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</si>
  <si>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</si>
  <si>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</si>
  <si>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</si>
  <si>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</si>
  <si>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</si>
  <si>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</si>
  <si>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</si>
  <si>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</si>
  <si>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</si>
  <si>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</si>
  <si>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</si>
  <si>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</si>
  <si>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</si>
  <si>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</si>
  <si>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</si>
  <si>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</si>
  <si>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</si>
  <si>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</si>
  <si>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</si>
  <si>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</si>
  <si>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</si>
  <si>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</si>
  <si>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</si>
  <si>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</si>
  <si>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</si>
  <si>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</si>
  <si>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</si>
  <si>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</si>
  <si>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</si>
  <si>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</si>
  <si>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</si>
  <si>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</si>
  <si>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</si>
  <si>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</si>
  <si>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</si>
  <si>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</si>
  <si>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</si>
  <si>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</si>
  <si>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</si>
  <si>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</si>
  <si>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</si>
  <si>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</si>
  <si>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</si>
  <si>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</si>
  <si>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</si>
  <si>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</si>
  <si>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</si>
  <si>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</si>
  <si>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</si>
  <si>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</si>
  <si>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</si>
  <si>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</si>
  <si>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</si>
  <si>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</si>
  <si>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</si>
  <si>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</si>
  <si>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</si>
  <si>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</si>
  <si>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</si>
  <si>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</si>
  <si>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</si>
  <si>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</si>
  <si>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</si>
  <si>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</si>
  <si>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</si>
  <si>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</si>
  <si>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</si>
  <si>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</si>
  <si>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</si>
  <si>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</si>
  <si>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</si>
  <si>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</si>
  <si>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</si>
  <si>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</si>
  <si>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</si>
  <si>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</si>
  <si>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</si>
  <si>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</si>
  <si>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</si>
  <si>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</si>
  <si>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</si>
  <si>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</si>
  <si>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</si>
  <si>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</si>
  <si>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</si>
  <si>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</si>
  <si>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</si>
  <si>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</si>
  <si>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</si>
  <si>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</si>
  <si>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</si>
  <si>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</si>
  <si>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</si>
  <si>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</si>
  <si>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</si>
  <si>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</si>
  <si>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</si>
  <si>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</si>
  <si>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</si>
  <si>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</si>
  <si>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</si>
  <si>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</si>
  <si>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</si>
  <si>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</si>
  <si>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</si>
  <si>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</si>
  <si>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</si>
  <si>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</si>
  <si>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</si>
  <si>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</si>
  <si>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</si>
  <si>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</si>
  <si>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</si>
  <si>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</si>
  <si>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</si>
  <si>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</si>
  <si>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</si>
  <si>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</si>
  <si>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</si>
  <si>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</si>
  <si>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</si>
  <si>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</si>
  <si>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</si>
  <si>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</si>
  <si>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</si>
  <si>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</si>
  <si>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</si>
  <si>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</si>
  <si>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</si>
  <si>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</si>
  <si>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</si>
  <si>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</si>
  <si>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</si>
  <si>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</si>
  <si>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</si>
  <si>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</si>
  <si>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</si>
  <si>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</si>
  <si>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</si>
  <si>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</si>
  <si>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</si>
  <si>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</si>
  <si>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</si>
  <si>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</si>
  <si>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</si>
  <si>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</si>
  <si>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</si>
  <si>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</si>
  <si>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</si>
  <si>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</si>
  <si>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</si>
  <si>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</si>
  <si>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</si>
  <si>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</si>
  <si>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</si>
  <si>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</si>
  <si>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</si>
  <si>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</si>
  <si>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</si>
  <si>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</si>
  <si>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</si>
  <si>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</si>
  <si>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</si>
  <si>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</si>
  <si>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</si>
  <si>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</si>
  <si>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</si>
  <si>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</si>
  <si>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</si>
  <si>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</si>
  <si>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</si>
  <si>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</si>
  <si>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</si>
  <si>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</si>
  <si>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</si>
  <si>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</si>
  <si>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</si>
  <si>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</si>
  <si>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</si>
  <si>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</si>
  <si>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</si>
  <si>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</si>
  <si>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</si>
  <si>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</si>
  <si>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</si>
  <si>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</si>
  <si>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</si>
  <si>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</si>
  <si>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</si>
  <si>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</si>
  <si>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</si>
  <si>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</si>
  <si>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</si>
  <si>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</si>
  <si>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</si>
  <si>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</si>
  <si>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</si>
  <si>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</si>
  <si>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</si>
  <si>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</si>
  <si>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</si>
  <si>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</si>
  <si>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</si>
  <si>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</si>
  <si>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</si>
  <si>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</si>
  <si>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</si>
  <si>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</si>
  <si>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</si>
  <si>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</si>
  <si>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</si>
  <si>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</si>
  <si>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</si>
  <si>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</si>
  <si>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</si>
  <si>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</si>
  <si>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</si>
  <si>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</si>
  <si>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</si>
  <si>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</si>
  <si>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</si>
  <si>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</si>
  <si>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</si>
  <si>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</si>
  <si>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</si>
  <si>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</si>
  <si>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</si>
  <si>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</si>
  <si>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</si>
  <si>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</si>
  <si>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</si>
  <si>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</si>
  <si>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</si>
  <si>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</si>
  <si>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</si>
  <si>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</si>
  <si>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</si>
  <si>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</si>
  <si>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</si>
  <si>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</si>
  <si>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</si>
  <si>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</si>
  <si>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</si>
  <si>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</si>
  <si>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</si>
  <si>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</si>
  <si>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</si>
  <si>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</si>
  <si>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</si>
  <si>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</si>
  <si>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</si>
  <si>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</si>
  <si>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</si>
  <si>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</si>
  <si>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</si>
  <si>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</si>
  <si>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</si>
  <si>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</si>
  <si>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</si>
  <si>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</si>
  <si>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</si>
  <si>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</si>
  <si>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</si>
  <si>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</si>
  <si>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</si>
  <si>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</si>
  <si>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</si>
  <si>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</si>
  <si>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</si>
  <si>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</si>
  <si>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</si>
  <si>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</si>
  <si>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</si>
  <si>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</si>
  <si>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</si>
  <si>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</si>
  <si>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</si>
  <si>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</si>
  <si>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</si>
  <si>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</si>
  <si>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</si>
  <si>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</si>
  <si>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</si>
  <si>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</si>
  <si>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</si>
  <si>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</si>
  <si>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</si>
  <si>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</si>
  <si>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</si>
  <si>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</si>
  <si>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</si>
  <si>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</si>
  <si>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</si>
  <si>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</si>
  <si>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</si>
  <si>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</si>
  <si>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</si>
  <si>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</si>
  <si>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</si>
  <si>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</si>
  <si>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</si>
  <si>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</si>
  <si>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</si>
  <si>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</si>
  <si>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</si>
  <si>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</si>
  <si>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</si>
  <si>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</si>
  <si>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</si>
  <si>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</si>
  <si>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</si>
  <si>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</si>
  <si>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</si>
  <si>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</si>
  <si>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</si>
  <si>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</si>
  <si>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</si>
  <si>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</si>
  <si>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</si>
  <si>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</si>
  <si>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</si>
  <si>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</si>
  <si>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</si>
  <si>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</si>
  <si>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</si>
  <si>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</si>
  <si>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</si>
  <si>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</si>
  <si>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</si>
  <si>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</si>
  <si>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</si>
  <si>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</si>
  <si>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</si>
  <si>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</si>
  <si>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</si>
  <si>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</si>
  <si>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</si>
  <si>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</si>
  <si>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</si>
  <si>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</si>
  <si>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</si>
  <si>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</si>
  <si>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</si>
  <si>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</si>
  <si>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</si>
  <si>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</si>
  <si>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</si>
  <si>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</si>
  <si>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</si>
  <si>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</si>
  <si>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</si>
  <si>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</si>
  <si>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</si>
  <si>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</si>
  <si>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</si>
  <si>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</si>
  <si>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</si>
  <si>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</si>
  <si>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</si>
  <si>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</si>
  <si>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</si>
  <si>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</si>
  <si>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</si>
  <si>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</si>
  <si>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</si>
  <si>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</si>
  <si>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</si>
  <si>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</si>
  <si>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</si>
  <si>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</si>
  <si>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</si>
  <si>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</si>
  <si>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</si>
  <si>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</si>
  <si>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</si>
  <si>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</si>
  <si>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</si>
  <si>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</si>
  <si>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</si>
  <si>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</si>
  <si>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</si>
  <si>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</si>
  <si>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</si>
  <si>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</si>
  <si>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</si>
  <si>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</si>
  <si>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</si>
  <si>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</si>
  <si>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</si>
  <si>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</si>
  <si>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</si>
  <si>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</si>
  <si>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</si>
  <si>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</si>
  <si>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</si>
  <si>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</si>
  <si>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</si>
  <si>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</si>
  <si>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</si>
  <si>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</si>
  <si>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</si>
  <si>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</si>
  <si>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</si>
  <si>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</si>
  <si>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</si>
  <si>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</si>
  <si>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</si>
  <si>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</si>
  <si>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</si>
  <si>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</si>
  <si>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</si>
  <si>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</si>
  <si>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</si>
  <si>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</si>
  <si>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</si>
  <si>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</si>
  <si>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</si>
  <si>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</si>
  <si>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</si>
  <si>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</si>
  <si>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</si>
  <si>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</si>
  <si>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</si>
  <si>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</si>
  <si>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</si>
  <si>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</si>
  <si>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</si>
  <si>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</si>
  <si>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</si>
  <si>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</si>
  <si>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</si>
  <si>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</si>
  <si>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</si>
  <si>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</si>
  <si>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</si>
  <si>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</si>
  <si>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</si>
  <si>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</si>
  <si>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</si>
  <si>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</si>
  <si>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</si>
  <si>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</si>
  <si>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</si>
  <si>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</si>
  <si>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</si>
  <si>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</si>
  <si>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</si>
  <si>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</si>
  <si>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</si>
  <si>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</si>
  <si>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</si>
  <si>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</si>
  <si>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</si>
  <si>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</si>
  <si>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</si>
  <si>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</si>
  <si>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</si>
  <si>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</si>
  <si>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</si>
  <si>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</si>
  <si>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</si>
  <si>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</si>
  <si>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</si>
  <si>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</si>
  <si>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</si>
  <si>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</si>
  <si>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</si>
  <si>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</si>
  <si>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</si>
  <si>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</si>
  <si>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</si>
  <si>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</si>
  <si>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</si>
  <si>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</si>
  <si>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</si>
  <si>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</si>
  <si>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</si>
  <si>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</si>
  <si>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</si>
  <si>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</si>
  <si>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</si>
  <si>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</si>
  <si>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</si>
  <si>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</si>
  <si>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</si>
  <si>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</si>
  <si>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</si>
  <si>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</si>
  <si>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</si>
  <si>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</si>
  <si>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</si>
  <si>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</si>
  <si>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</si>
  <si>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</si>
  <si>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</si>
  <si>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</si>
  <si>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</si>
  <si>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</si>
  <si>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</si>
  <si>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</si>
  <si>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</si>
  <si>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</si>
  <si>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</si>
  <si>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</si>
  <si>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</si>
  <si>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</si>
  <si>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</si>
  <si>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</si>
  <si>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</si>
  <si>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</si>
  <si>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</si>
  <si>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</si>
  <si>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</si>
  <si>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</si>
  <si>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</si>
  <si>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</si>
  <si>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</si>
  <si>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</si>
  <si>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</si>
  <si>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</si>
  <si>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</si>
  <si>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</si>
  <si>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</si>
  <si>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</si>
  <si>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</si>
  <si>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</si>
  <si>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</si>
  <si>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</si>
  <si>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</si>
  <si>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</si>
  <si>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</si>
  <si>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</si>
  <si>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</si>
  <si>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</si>
  <si>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</si>
  <si>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</si>
  <si>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</si>
  <si>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</si>
  <si>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</si>
  <si>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</si>
  <si>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</si>
  <si>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</si>
  <si>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</si>
  <si>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</si>
  <si>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</si>
  <si>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</si>
  <si>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</si>
  <si>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</si>
  <si>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</si>
  <si>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</si>
  <si>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</si>
  <si>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</si>
  <si>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</si>
  <si>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</si>
  <si>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</si>
  <si>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</si>
  <si>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</si>
  <si>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</si>
  <si>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</si>
  <si>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</si>
  <si>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</si>
  <si>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</si>
  <si>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</si>
  <si>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</si>
  <si>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</si>
  <si>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</si>
  <si>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</si>
  <si>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</si>
  <si>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</si>
  <si>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</si>
  <si>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</si>
  <si>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</si>
  <si>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</si>
  <si>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</si>
  <si>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</si>
  <si>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</si>
  <si>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</si>
  <si>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</si>
  <si>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</si>
  <si>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</si>
  <si>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</si>
  <si>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</si>
  <si>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</si>
  <si>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</si>
  <si>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</si>
  <si>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</si>
  <si>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</si>
  <si>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</si>
  <si>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</si>
  <si>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</si>
  <si>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</si>
  <si>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</si>
  <si>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</si>
  <si>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</si>
  <si>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</si>
  <si>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</si>
  <si>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</si>
  <si>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</si>
  <si>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</si>
  <si>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</si>
  <si>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</si>
  <si>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</si>
  <si>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</si>
  <si>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</si>
  <si>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</si>
  <si>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</si>
  <si>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</si>
  <si>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</si>
  <si>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</si>
  <si>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</si>
  <si>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</si>
  <si>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</si>
  <si>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</si>
  <si>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</si>
  <si>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</si>
  <si>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</si>
  <si>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</si>
  <si>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</si>
  <si>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</si>
  <si>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</si>
  <si>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</si>
  <si>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</si>
  <si>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</si>
  <si>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</si>
  <si>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</si>
  <si>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</si>
  <si>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</si>
  <si>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</si>
  <si>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</si>
  <si>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</si>
  <si>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</si>
  <si>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</si>
  <si>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</si>
  <si>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</si>
  <si>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</si>
  <si>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</si>
  <si>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</si>
  <si>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</si>
  <si>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</si>
  <si>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</si>
  <si>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</si>
  <si>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</si>
  <si>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</si>
  <si>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</si>
  <si>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</si>
  <si>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</si>
  <si>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</si>
  <si>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</si>
  <si>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</si>
  <si>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</si>
  <si>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</si>
  <si>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</si>
  <si>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</si>
  <si>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</si>
  <si>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</si>
  <si>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</si>
  <si>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</si>
  <si>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</si>
  <si>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</si>
  <si>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</si>
  <si>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</si>
  <si>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</si>
  <si>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</si>
  <si>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</si>
  <si>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</si>
  <si>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</si>
  <si>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</si>
  <si>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</si>
  <si>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</si>
  <si>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</si>
  <si>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</si>
  <si>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</si>
  <si>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</si>
  <si>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</si>
  <si>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</si>
  <si>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</si>
  <si>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</si>
  <si>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</si>
  <si>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</si>
  <si>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</si>
  <si>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</si>
  <si>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</si>
  <si>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</si>
  <si>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</si>
  <si>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</si>
  <si>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</si>
  <si>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</si>
  <si>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</si>
  <si>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</si>
  <si>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</si>
  <si>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</si>
  <si>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</si>
  <si>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</si>
  <si>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</si>
  <si>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</si>
  <si>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</si>
  <si>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</si>
  <si>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</si>
  <si>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</si>
  <si>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</si>
  <si>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</si>
  <si>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</si>
  <si>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</si>
  <si>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</si>
  <si>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</si>
  <si>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</si>
  <si>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</si>
  <si>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</si>
  <si>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</si>
  <si>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</si>
  <si>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</si>
  <si>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</si>
  <si>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</si>
  <si>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</si>
  <si>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</si>
  <si>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</si>
  <si>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</si>
  <si>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</si>
  <si>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</si>
  <si>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</si>
  <si>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</si>
  <si>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</si>
  <si>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</si>
  <si>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</si>
  <si>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</si>
  <si>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</si>
  <si>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</si>
  <si>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</si>
  <si>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</si>
  <si>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</si>
  <si>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</si>
  <si>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</si>
  <si>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</si>
  <si>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</si>
  <si>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</si>
  <si>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</si>
  <si>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</si>
  <si>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</si>
  <si>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</si>
  <si>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</si>
  <si>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</si>
  <si>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</si>
  <si>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</si>
  <si>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</si>
  <si>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</si>
  <si>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</si>
  <si>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</si>
  <si>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</si>
  <si>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</si>
  <si>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</si>
  <si>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</si>
  <si>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</si>
  <si>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</si>
  <si>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</si>
  <si>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</si>
  <si>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</si>
  <si>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</si>
  <si>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</si>
  <si>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</si>
  <si>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</si>
  <si>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</si>
  <si>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</si>
  <si>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</si>
  <si>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</si>
  <si>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</si>
  <si>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</si>
  <si>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</si>
  <si>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</si>
  <si>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</si>
  <si>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</si>
  <si>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</si>
  <si>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</si>
  <si>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</si>
  <si>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</si>
  <si>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</si>
  <si>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</si>
  <si>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</si>
  <si>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</si>
  <si>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</si>
  <si>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</si>
  <si>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</si>
  <si>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</si>
  <si>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</si>
  <si>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</si>
  <si>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</si>
  <si>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</si>
  <si>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</si>
  <si>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</si>
  <si>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</si>
  <si>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</si>
  <si>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</si>
  <si>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</si>
  <si>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</si>
  <si>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</si>
  <si>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</si>
  <si>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</si>
  <si>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</si>
  <si>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</si>
  <si>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</si>
  <si>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</si>
  <si>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</si>
  <si>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</si>
  <si>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</si>
  <si>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</si>
  <si>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</si>
  <si>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</si>
  <si>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</si>
  <si>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</si>
  <si>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</si>
  <si>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</si>
  <si>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</si>
  <si>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</si>
  <si>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</si>
  <si>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</si>
  <si>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</si>
  <si>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</si>
  <si>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</si>
  <si>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</si>
  <si>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</si>
  <si>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</si>
  <si>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</si>
  <si>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</si>
  <si>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</si>
  <si>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</si>
  <si>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</si>
  <si>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</si>
  <si>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</si>
  <si>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</si>
  <si>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</si>
  <si>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</si>
  <si>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</si>
  <si>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</si>
  <si>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</si>
  <si>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</si>
  <si>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</si>
  <si>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</si>
  <si>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</si>
  <si>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</si>
  <si>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</si>
  <si>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</si>
  <si>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</si>
  <si>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</si>
  <si>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</si>
  <si>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</si>
  <si>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</si>
  <si>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</si>
  <si>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</si>
  <si>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</si>
  <si>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</si>
  <si>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</si>
  <si>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</si>
  <si>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</si>
  <si>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</si>
  <si>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</si>
  <si>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</si>
  <si>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</si>
  <si>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</si>
  <si>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</si>
  <si>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</si>
  <si>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</si>
  <si>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</si>
  <si>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</si>
  <si>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</si>
  <si>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</si>
  <si>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</si>
  <si>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</si>
  <si>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</si>
  <si>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</si>
  <si>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</si>
  <si>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</si>
  <si>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</si>
  <si>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</si>
  <si>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</si>
  <si>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</si>
  <si>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</si>
  <si>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</si>
  <si>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</si>
  <si>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</si>
  <si>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</si>
  <si>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</si>
  <si>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</si>
  <si>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</si>
  <si>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</si>
  <si>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</si>
  <si>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</si>
  <si>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</si>
  <si>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</si>
  <si>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</si>
  <si>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</si>
  <si>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</si>
  <si>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</si>
  <si>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</si>
  <si>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</si>
  <si>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</si>
  <si>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</si>
  <si>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</si>
  <si>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</si>
  <si>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</si>
  <si>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</si>
  <si>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</si>
  <si>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</si>
  <si>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</si>
  <si>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</si>
  <si>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</si>
  <si>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</si>
  <si>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</si>
  <si>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</si>
  <si>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</si>
  <si>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</si>
  <si>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</si>
  <si>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</si>
  <si>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</si>
  <si>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</si>
  <si>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</si>
  <si>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</si>
  <si>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</si>
  <si>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</si>
  <si>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</si>
  <si>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</si>
  <si>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</si>
  <si>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</si>
  <si>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</si>
  <si>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</si>
  <si>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</si>
  <si>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</si>
  <si>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</si>
  <si>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</si>
  <si>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</si>
  <si>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</si>
  <si>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</si>
  <si>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</si>
  <si>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</si>
  <si>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</si>
  <si>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</si>
  <si>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</si>
  <si>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</si>
  <si>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</si>
  <si>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</si>
  <si>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</si>
  <si>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</si>
  <si>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</si>
  <si>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</si>
  <si>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</si>
  <si>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</si>
  <si>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</si>
  <si>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</si>
  <si>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</si>
  <si>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</si>
  <si>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</si>
  <si>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</si>
  <si>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</si>
  <si>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</si>
  <si>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</si>
  <si>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</si>
  <si>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</si>
  <si>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</si>
  <si>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</si>
  <si>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</si>
  <si>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</si>
  <si>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</si>
  <si>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</si>
  <si>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</si>
  <si>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</si>
  <si>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</si>
  <si>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</si>
  <si>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</si>
  <si>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</si>
  <si>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</si>
  <si>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</si>
  <si>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</si>
  <si>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</si>
  <si>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</si>
  <si>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</si>
  <si>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</si>
  <si>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</si>
  <si>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</si>
  <si>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</si>
  <si>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</si>
  <si>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</si>
  <si>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</si>
  <si>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</si>
  <si>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</si>
  <si>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</si>
  <si>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</si>
  <si>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</si>
  <si>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</si>
  <si>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</si>
  <si>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</si>
  <si>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</si>
  <si>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</si>
  <si>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</si>
  <si>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</si>
  <si>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</si>
  <si>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</si>
  <si>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</si>
  <si>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</si>
  <si>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</si>
  <si>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</si>
  <si>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</si>
  <si>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</si>
  <si>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</si>
  <si>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</si>
  <si>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</si>
  <si>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</si>
  <si>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</si>
  <si>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</si>
  <si>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</si>
  <si>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</si>
  <si>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</si>
  <si>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</si>
  <si>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</si>
  <si>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</si>
  <si>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</si>
  <si>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</si>
  <si>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</si>
  <si>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</si>
  <si>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</si>
  <si>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</si>
  <si>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</si>
  <si>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</si>
  <si>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</si>
  <si>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</si>
  <si>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</si>
  <si>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</si>
  <si>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</si>
  <si>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</si>
  <si>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</si>
  <si>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</si>
  <si>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</si>
  <si>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</si>
  <si>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</si>
  <si>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</si>
  <si>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</si>
  <si>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</si>
  <si>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</si>
  <si>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</si>
  <si>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</si>
  <si>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</si>
  <si>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</si>
  <si>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</si>
  <si>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</si>
  <si>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</si>
  <si>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</si>
  <si>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</si>
  <si>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</si>
  <si>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</si>
  <si>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</si>
  <si>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</si>
  <si>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</si>
  <si>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</si>
  <si>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</si>
  <si>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</si>
  <si>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</si>
  <si>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</si>
  <si>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</si>
  <si>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</si>
  <si>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</si>
  <si>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</si>
  <si>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</si>
  <si>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</si>
  <si>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</si>
  <si>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</si>
  <si>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</si>
  <si>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</si>
  <si>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</si>
  <si>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</si>
  <si>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</si>
  <si>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</si>
  <si>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</si>
  <si>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</si>
  <si>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</si>
  <si>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</si>
  <si>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</si>
  <si>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</si>
  <si>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</si>
  <si>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</si>
  <si>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</si>
  <si>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</si>
  <si>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</si>
  <si>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</si>
  <si>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</si>
  <si>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</si>
  <si>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</si>
  <si>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</si>
  <si>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</si>
  <si>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</si>
  <si>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</si>
  <si>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</si>
  <si>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</si>
  <si>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</si>
  <si>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</si>
  <si>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</si>
  <si>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</si>
  <si>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</si>
  <si>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</si>
  <si>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</si>
  <si>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</si>
  <si>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</si>
  <si>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</si>
  <si>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</si>
  <si>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</si>
  <si>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</si>
  <si>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</si>
  <si>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</si>
  <si>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</si>
  <si>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</si>
  <si>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</si>
  <si>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</si>
  <si>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</si>
  <si>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</si>
  <si>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</si>
  <si>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</si>
  <si>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</si>
  <si>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</si>
  <si>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</si>
  <si>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</si>
  <si>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</si>
  <si>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</si>
  <si>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</si>
  <si>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</si>
  <si>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</si>
  <si>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</si>
  <si>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</si>
  <si>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</si>
  <si>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</si>
  <si>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</si>
  <si>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</si>
  <si>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</si>
  <si>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</si>
  <si>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</si>
  <si>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</si>
  <si>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</si>
  <si>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</si>
  <si>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</si>
  <si>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</si>
  <si>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</si>
  <si>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</si>
  <si>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</si>
  <si>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</si>
  <si>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</si>
  <si>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</si>
  <si>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</si>
  <si>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</si>
  <si>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</si>
  <si>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</si>
  <si>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</si>
  <si>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</si>
  <si>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</si>
  <si>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</si>
  <si>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</si>
  <si>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</si>
  <si>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</si>
  <si>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</si>
  <si>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</si>
  <si>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</si>
  <si>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</si>
  <si>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</si>
  <si>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</si>
  <si>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</si>
  <si>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</si>
  <si>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</si>
  <si>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</si>
  <si>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</si>
  <si>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</si>
  <si>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</si>
  <si>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</si>
  <si>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</si>
  <si>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</si>
  <si>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</si>
  <si>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</si>
  <si>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</si>
  <si>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</si>
  <si>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</si>
  <si>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</si>
  <si>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</si>
  <si>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</si>
  <si>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</si>
  <si>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</si>
  <si>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</si>
  <si>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</si>
  <si>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</si>
  <si>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</si>
  <si>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</si>
  <si>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</si>
  <si>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</si>
  <si>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</si>
  <si>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</si>
  <si>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</si>
  <si>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</si>
  <si>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</si>
  <si>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</si>
  <si>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</si>
  <si>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</si>
  <si>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</si>
  <si>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</si>
  <si>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</si>
  <si>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</si>
  <si>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</si>
  <si>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</si>
  <si>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</si>
  <si>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</si>
  <si>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</si>
  <si>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</si>
  <si>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</si>
  <si>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</si>
  <si>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</si>
  <si>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</si>
  <si>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</si>
  <si>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</si>
  <si>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</si>
  <si>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</si>
  <si>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</si>
  <si>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</si>
  <si>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</si>
  <si>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</si>
  <si>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</si>
  <si>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</si>
  <si>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</si>
  <si>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</si>
  <si>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</si>
  <si>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</si>
  <si>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</si>
  <si>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</si>
  <si>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</si>
  <si>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</si>
  <si>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</si>
  <si>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</si>
  <si>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</si>
  <si>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</si>
  <si>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</si>
  <si>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</si>
  <si>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</si>
  <si>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</si>
  <si>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</si>
  <si>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</si>
  <si>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</si>
  <si>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</si>
  <si>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</si>
  <si>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</si>
  <si>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</si>
  <si>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</si>
  <si>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</si>
  <si>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</si>
  <si>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</si>
  <si>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</si>
  <si>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</si>
  <si>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</si>
  <si>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</si>
  <si>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</si>
  <si>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</si>
  <si>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</si>
  <si>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</si>
  <si>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</si>
  <si>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</si>
  <si>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</si>
  <si>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</si>
  <si>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</si>
  <si>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</si>
  <si>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</si>
  <si>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</si>
  <si>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</si>
  <si>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</si>
  <si>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</si>
  <si>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</si>
  <si>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</si>
  <si>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</si>
  <si>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</si>
  <si>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</si>
  <si>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</si>
  <si>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</si>
  <si>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</si>
  <si>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</si>
  <si>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</si>
  <si>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</si>
  <si>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</si>
  <si>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</si>
  <si>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</si>
  <si>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</si>
  <si>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</si>
  <si>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</si>
  <si>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</si>
  <si>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</si>
  <si>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</si>
  <si>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</si>
  <si>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</si>
  <si>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</si>
  <si>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</si>
  <si>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</si>
  <si>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</si>
  <si>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</si>
  <si>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</si>
  <si>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</si>
  <si>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</si>
  <si>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</si>
  <si>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</si>
  <si>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</si>
  <si>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</si>
  <si>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</si>
  <si>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</si>
  <si>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</si>
  <si>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</si>
  <si>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</si>
  <si>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</si>
  <si>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</si>
  <si>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</si>
  <si>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</si>
  <si>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</si>
  <si>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</si>
  <si>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</si>
  <si>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</si>
  <si>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</si>
  <si>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</si>
  <si>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</si>
  <si>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</si>
  <si>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</si>
  <si>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</si>
  <si>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</si>
  <si>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</si>
  <si>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</si>
  <si>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</si>
  <si>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</si>
  <si>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</si>
  <si>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</si>
  <si>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</si>
  <si>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</si>
  <si>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</si>
  <si>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</si>
  <si>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</si>
  <si>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</si>
  <si>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</si>
  <si>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</si>
  <si>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</si>
  <si>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</si>
  <si>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</si>
  <si>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</si>
  <si>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</si>
  <si>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</si>
  <si>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</si>
  <si>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</si>
  <si>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</si>
  <si>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</si>
  <si>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</si>
  <si>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</si>
  <si>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</si>
  <si>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</si>
  <si>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</si>
  <si>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</si>
  <si>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</si>
  <si>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</si>
  <si>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</si>
  <si>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</si>
  <si>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</si>
  <si>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</si>
  <si>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</si>
  <si>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</si>
  <si>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</si>
  <si>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</si>
  <si>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</si>
  <si>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</si>
  <si>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</si>
  <si>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</si>
  <si>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</si>
  <si>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</si>
  <si>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</si>
  <si>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</si>
  <si>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</si>
  <si>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</si>
  <si>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</si>
  <si>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</si>
  <si>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</si>
  <si>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</si>
  <si>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</si>
  <si>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</si>
  <si>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</si>
  <si>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</si>
  <si>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</si>
  <si>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</si>
  <si>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</si>
  <si>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</si>
  <si>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</si>
  <si>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</si>
  <si>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</si>
  <si>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</si>
  <si>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</si>
  <si>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</si>
  <si>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</si>
  <si>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</si>
  <si>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</si>
  <si>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</si>
  <si>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</si>
  <si>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</si>
  <si>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</si>
  <si>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</si>
  <si>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</si>
  <si>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</si>
  <si>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</si>
  <si>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</si>
  <si>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</si>
  <si>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</si>
  <si>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</si>
  <si>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</si>
  <si>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</si>
  <si>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</si>
  <si>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</si>
  <si>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</si>
  <si>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</si>
  <si>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</si>
  <si>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</si>
  <si>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</si>
  <si>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</si>
  <si>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</si>
  <si>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</si>
  <si>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</si>
  <si>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</si>
  <si>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</si>
  <si>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</si>
  <si>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</si>
  <si>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</si>
  <si>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</si>
  <si>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</si>
  <si>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</si>
  <si>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</si>
  <si>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</si>
  <si>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</si>
  <si>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</si>
  <si>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</si>
  <si>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</si>
  <si>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</si>
  <si>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</si>
  <si>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</si>
  <si>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</si>
  <si>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</si>
  <si>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</si>
  <si>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</si>
  <si>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</si>
  <si>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</si>
  <si>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</si>
  <si>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</si>
  <si>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</si>
  <si>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</si>
  <si>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</si>
  <si>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</si>
  <si>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</si>
  <si>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</si>
  <si>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</si>
  <si>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</si>
  <si>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</si>
  <si>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</si>
  <si>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</si>
  <si>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</si>
  <si>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</si>
  <si>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</si>
  <si>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</si>
  <si>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</si>
  <si>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</si>
  <si>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</si>
  <si>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</si>
  <si>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</si>
  <si>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</si>
  <si>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</si>
  <si>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</si>
  <si>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</si>
  <si>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</si>
  <si>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</si>
  <si>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</si>
  <si>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</si>
  <si>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</si>
  <si>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</si>
  <si>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</si>
  <si>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</si>
  <si>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</si>
  <si>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</si>
  <si>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</si>
  <si>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</si>
  <si>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</si>
  <si>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</si>
  <si>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</si>
  <si>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</si>
  <si>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</si>
  <si>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</si>
  <si>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</si>
  <si>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</si>
  <si>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</si>
  <si>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</si>
  <si>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</si>
  <si>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</si>
  <si>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</si>
  <si>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</si>
  <si>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</si>
  <si>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</si>
  <si>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</si>
  <si>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</si>
  <si>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</si>
  <si>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</si>
  <si>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</si>
  <si>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</si>
  <si>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</si>
  <si>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</si>
  <si>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</si>
  <si>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</si>
  <si>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</si>
  <si>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</si>
  <si>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</si>
  <si>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</si>
  <si>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</si>
  <si>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</si>
  <si>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</si>
  <si>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</si>
  <si>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</si>
  <si>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</si>
  <si>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</si>
  <si>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</si>
  <si>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</si>
  <si>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</si>
  <si>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</si>
  <si>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</si>
  <si>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</si>
  <si>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</si>
  <si>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</si>
  <si>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</si>
  <si>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</si>
  <si>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</si>
  <si>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</si>
  <si>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</si>
  <si>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</si>
  <si>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</si>
  <si>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</si>
  <si>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</si>
  <si>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</si>
  <si>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</si>
  <si>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</si>
  <si>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</si>
  <si>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</si>
  <si>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</si>
  <si>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</si>
  <si>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</si>
  <si>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</si>
  <si>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</si>
  <si>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</si>
  <si>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</si>
  <si>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</si>
  <si>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</si>
  <si>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</si>
  <si>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</si>
  <si>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</si>
  <si>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</si>
  <si>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</si>
  <si>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</si>
  <si>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</si>
  <si>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</si>
  <si>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</si>
  <si>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</si>
  <si>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</si>
  <si>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</si>
  <si>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</si>
  <si>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</si>
  <si>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</si>
  <si>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</si>
  <si>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</si>
  <si>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</si>
  <si>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</si>
  <si>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</si>
  <si>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</si>
  <si>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</si>
  <si>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</si>
  <si>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</si>
  <si>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</si>
  <si>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</si>
  <si>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</si>
  <si>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</si>
  <si>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</si>
  <si>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</si>
  <si>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</si>
  <si>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</si>
  <si>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</si>
  <si>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</si>
  <si>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</si>
  <si>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</si>
  <si>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</si>
  <si>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</si>
  <si>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</si>
  <si>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</si>
  <si>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</si>
  <si>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</si>
  <si>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</si>
  <si>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</si>
  <si>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</si>
  <si>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</si>
  <si>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</si>
  <si>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</si>
  <si>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</si>
  <si>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</si>
  <si>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</si>
  <si>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</si>
  <si>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</si>
  <si>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</si>
  <si>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</si>
  <si>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</si>
  <si>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</si>
  <si>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</si>
  <si>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</si>
  <si>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</si>
  <si>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</si>
  <si>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</si>
  <si>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</si>
  <si>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</si>
  <si>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</si>
  <si>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</si>
  <si>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</si>
  <si>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</si>
  <si>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</si>
  <si>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</si>
  <si>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</si>
  <si>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</si>
  <si>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</si>
  <si>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</si>
  <si>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</si>
  <si>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</si>
  <si>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</si>
  <si>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</si>
  <si>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</si>
  <si>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</si>
  <si>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</si>
  <si>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</si>
  <si>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</si>
  <si>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</si>
  <si>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</si>
  <si>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</si>
  <si>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</si>
  <si>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</si>
  <si>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</si>
  <si>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</si>
  <si>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</si>
  <si>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</si>
  <si>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</si>
  <si>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</si>
  <si>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</si>
  <si>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</si>
  <si>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</si>
  <si>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</si>
  <si>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</si>
  <si>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</si>
  <si>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</si>
  <si>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</si>
  <si>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</si>
  <si>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</si>
  <si>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</si>
  <si>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</si>
  <si>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</si>
  <si>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</si>
  <si>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</si>
  <si>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</si>
  <si>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</si>
  <si>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</si>
  <si>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</si>
  <si>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</si>
  <si>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</si>
  <si>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</si>
  <si>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</si>
  <si>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</si>
  <si>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</si>
  <si>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</si>
  <si>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</si>
  <si>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</si>
  <si>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</si>
  <si>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</si>
  <si>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</si>
  <si>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</si>
  <si>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</si>
  <si>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</si>
  <si>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</si>
  <si>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</si>
  <si>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</si>
  <si>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</si>
  <si>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</si>
  <si>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</si>
  <si>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</si>
  <si>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</si>
  <si>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</si>
  <si>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</si>
  <si>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</si>
  <si>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</si>
  <si>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</si>
  <si>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</si>
  <si>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</si>
  <si>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</si>
  <si>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</si>
  <si>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</si>
  <si>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</si>
  <si>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</si>
  <si>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</si>
  <si>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</si>
  <si>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</si>
  <si>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</si>
  <si>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</si>
  <si>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</si>
  <si>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</si>
  <si>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</si>
  <si>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</si>
  <si>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</si>
  <si>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</si>
  <si>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</si>
  <si>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</si>
  <si>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</si>
  <si>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</si>
  <si>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</si>
  <si>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</si>
  <si>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</si>
  <si>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</si>
  <si>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</si>
  <si>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</si>
  <si>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</si>
  <si>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</si>
  <si>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</si>
  <si>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</si>
  <si>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</si>
  <si>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</si>
  <si>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</si>
  <si>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</si>
  <si>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</si>
  <si>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</si>
  <si>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</si>
  <si>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</si>
  <si>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</si>
  <si>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</si>
  <si>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</si>
  <si>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</si>
  <si>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</si>
  <si>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</si>
  <si>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</si>
  <si>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</si>
  <si>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</si>
  <si>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</si>
  <si>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</si>
  <si>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</si>
  <si>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</si>
  <si>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</si>
  <si>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</si>
  <si>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</si>
  <si>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</si>
  <si>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</si>
  <si>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</si>
  <si>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</si>
  <si>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</si>
  <si>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</si>
  <si>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</si>
  <si>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</si>
  <si>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</si>
  <si>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</si>
  <si>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</si>
  <si>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</si>
  <si>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</si>
  <si>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</si>
  <si>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</si>
  <si>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</si>
  <si>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</si>
  <si>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</si>
  <si>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</si>
  <si>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</si>
  <si>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</si>
  <si>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</si>
  <si>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</si>
  <si>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</si>
  <si>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</si>
  <si>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</si>
  <si>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</si>
  <si>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</si>
  <si>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</si>
  <si>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</si>
  <si>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</si>
  <si>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</si>
  <si>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</si>
  <si>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</si>
  <si>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</si>
  <si>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</si>
  <si>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</si>
  <si>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</si>
  <si>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</si>
  <si>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</si>
  <si>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</si>
  <si>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</si>
  <si>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</si>
  <si>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</si>
  <si>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</si>
  <si>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</si>
  <si>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</si>
  <si>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</si>
  <si>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</si>
  <si>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</si>
  <si>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</si>
  <si>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</si>
  <si>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</si>
  <si>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</si>
  <si>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</si>
  <si>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</si>
  <si>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</si>
  <si>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</si>
  <si>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</si>
  <si>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</si>
  <si>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</si>
  <si>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</si>
  <si>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</si>
  <si>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</si>
  <si>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</si>
  <si>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</si>
  <si>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</si>
  <si>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</si>
  <si>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</si>
  <si>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</si>
  <si>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</si>
  <si>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</si>
  <si>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</si>
  <si>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</si>
  <si>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</si>
  <si>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</si>
  <si>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</si>
  <si>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</si>
  <si>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</si>
  <si>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</si>
  <si>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</si>
  <si>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</si>
  <si>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</si>
  <si>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</si>
  <si>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</si>
  <si>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</si>
  <si>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</si>
  <si>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</si>
  <si>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</si>
  <si>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</si>
  <si>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</si>
  <si>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</si>
  <si>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</si>
  <si>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</si>
  <si>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</si>
  <si>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</si>
  <si>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</si>
  <si>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</si>
  <si>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</si>
  <si>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</si>
  <si>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</si>
  <si>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</si>
  <si>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</si>
  <si>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</si>
  <si>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</si>
  <si>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</si>
  <si>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</si>
  <si>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</si>
  <si>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</si>
  <si>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</si>
  <si>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</si>
  <si>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</si>
  <si>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</si>
  <si>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</si>
  <si>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</si>
  <si>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</si>
  <si>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</si>
  <si>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</si>
  <si>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</si>
  <si>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</si>
  <si>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</si>
  <si>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</si>
  <si>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</si>
  <si>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</si>
  <si>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</si>
  <si>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</si>
  <si>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</si>
  <si>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</si>
  <si>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</si>
  <si>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</si>
  <si>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</si>
  <si>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</si>
  <si>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</si>
  <si>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</si>
  <si>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</si>
  <si>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</si>
  <si>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</si>
  <si>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</si>
  <si>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</si>
  <si>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</si>
  <si>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</si>
  <si>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</si>
  <si>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</si>
  <si>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</si>
  <si>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</si>
  <si>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</si>
  <si>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</si>
  <si>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</si>
  <si>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</si>
  <si>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</si>
  <si>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</si>
  <si>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</si>
  <si>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</si>
  <si>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</si>
  <si>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</si>
  <si>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</si>
  <si>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</si>
  <si>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</si>
  <si>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</si>
  <si>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</si>
  <si>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</si>
  <si>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</si>
  <si>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</si>
  <si>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</si>
  <si>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</si>
  <si>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</si>
  <si>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</si>
  <si>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</si>
  <si>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</si>
  <si>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</si>
  <si>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</si>
  <si>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</si>
  <si>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</si>
  <si>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</si>
  <si>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</si>
  <si>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</si>
  <si>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</si>
  <si>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</si>
  <si>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</si>
  <si>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</si>
  <si>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</si>
  <si>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</si>
  <si>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</si>
  <si>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</si>
  <si>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</si>
  <si>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</si>
  <si>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</si>
  <si>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</si>
  <si>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</si>
  <si>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</si>
  <si>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</si>
  <si>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</si>
  <si>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</si>
  <si>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</si>
  <si>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</si>
  <si>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</si>
  <si>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</si>
  <si>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</si>
  <si>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</si>
  <si>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</si>
  <si>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</si>
  <si>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</si>
  <si>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</si>
  <si>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</si>
  <si>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</si>
  <si>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</si>
  <si>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</si>
  <si>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</si>
  <si>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</si>
  <si>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</si>
  <si>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</si>
  <si>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</si>
  <si>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</si>
  <si>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</si>
  <si>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</si>
  <si>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</si>
  <si>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</si>
  <si>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</si>
  <si>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</si>
  <si>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</si>
  <si>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</si>
  <si>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</si>
  <si>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</si>
  <si>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</si>
  <si>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</si>
  <si>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</si>
  <si>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</si>
  <si>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</si>
  <si>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</si>
  <si>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</si>
  <si>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</si>
  <si>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</si>
  <si>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</si>
  <si>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</si>
  <si>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</si>
  <si>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</si>
  <si>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</si>
  <si>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</si>
  <si>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</si>
  <si>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</si>
  <si>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</si>
  <si>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</si>
  <si>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</si>
  <si>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</si>
  <si>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</si>
  <si>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</si>
  <si>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</si>
  <si>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</si>
  <si>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</si>
  <si>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</si>
  <si>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</si>
  <si>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</si>
  <si>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</si>
  <si>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</si>
  <si>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</si>
  <si>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</si>
  <si>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</si>
  <si>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</si>
  <si>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</si>
  <si>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</si>
  <si>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</si>
  <si>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</si>
  <si>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</si>
  <si>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</si>
  <si>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</si>
  <si>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</si>
  <si>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</si>
  <si>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</si>
  <si>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</si>
  <si>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</si>
  <si>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</si>
  <si>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</si>
  <si>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</si>
  <si>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</si>
  <si>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</si>
  <si>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</si>
  <si>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</si>
  <si>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</si>
  <si>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</si>
  <si>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</si>
  <si>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</si>
  <si>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</si>
  <si>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</si>
  <si>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</si>
  <si>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</si>
  <si>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</si>
  <si>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</si>
  <si>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</si>
  <si>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</si>
  <si>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</si>
  <si>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</si>
  <si>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</si>
  <si>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</si>
  <si>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</si>
  <si>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</si>
  <si>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</si>
  <si>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</si>
  <si>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</si>
  <si>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</si>
  <si>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</si>
  <si>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</si>
  <si>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</si>
  <si>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</si>
  <si>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</si>
  <si>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</si>
  <si>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</si>
  <si>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</si>
  <si>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</si>
  <si>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</si>
  <si>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</si>
  <si>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</si>
  <si>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</si>
  <si>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</si>
  <si>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</si>
  <si>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</si>
  <si>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</si>
  <si>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</si>
  <si>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</si>
  <si>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</si>
  <si>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</si>
  <si>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</si>
  <si>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</si>
  <si>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</si>
  <si>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</si>
  <si>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</si>
  <si>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</si>
  <si>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</si>
  <si>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</si>
  <si>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</si>
  <si>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</si>
  <si>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</si>
  <si>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</si>
  <si>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</si>
  <si>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</si>
  <si>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</si>
  <si>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</si>
  <si>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</si>
  <si>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</si>
  <si>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</si>
  <si>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</si>
  <si>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</si>
  <si>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</si>
  <si>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</si>
  <si>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</si>
  <si>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</si>
  <si>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</si>
  <si>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</si>
  <si>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</si>
  <si>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</si>
  <si>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</si>
  <si>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</si>
  <si>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</si>
  <si>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</si>
  <si>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</si>
  <si>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</si>
  <si>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</si>
  <si>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</si>
  <si>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</si>
  <si>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</si>
  <si>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</si>
  <si>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</si>
  <si>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</si>
  <si>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</si>
  <si>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</si>
  <si>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</si>
  <si>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</si>
  <si>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</si>
  <si>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</si>
  <si>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</si>
  <si>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</si>
  <si>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</si>
  <si>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</si>
  <si>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</si>
  <si>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</si>
  <si>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</si>
  <si>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</si>
  <si>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</si>
  <si>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</si>
  <si>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</si>
  <si>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</si>
  <si>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</si>
  <si>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</si>
  <si>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</si>
  <si>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</si>
  <si>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</si>
  <si>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</si>
  <si>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</si>
  <si>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</si>
  <si>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</si>
  <si>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</si>
  <si>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</si>
  <si>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</si>
  <si>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</si>
  <si>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</si>
  <si>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</si>
  <si>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</si>
  <si>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</si>
  <si>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</si>
  <si>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</si>
  <si>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</si>
  <si>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</si>
  <si>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</si>
  <si>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</si>
  <si>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</si>
  <si>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</si>
  <si>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</si>
  <si>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</si>
  <si>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</si>
  <si>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</si>
  <si>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</si>
  <si>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</si>
  <si>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</si>
  <si>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</si>
  <si>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</si>
  <si>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</si>
  <si>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</si>
  <si>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</si>
  <si>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</si>
  <si>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</si>
  <si>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</si>
  <si>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</si>
  <si>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</si>
  <si>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</si>
  <si>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</si>
  <si>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</si>
  <si>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</si>
  <si>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</si>
  <si>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</si>
  <si>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</si>
  <si>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</si>
  <si>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</si>
  <si>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</si>
  <si>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</si>
  <si>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</si>
  <si>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</si>
  <si>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</si>
  <si>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</si>
  <si>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</si>
  <si>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</si>
  <si>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</si>
  <si>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</si>
  <si>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</si>
  <si>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</si>
  <si>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</si>
  <si>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</si>
  <si>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</si>
  <si>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</si>
  <si>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</si>
  <si>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</si>
  <si>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</si>
  <si>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</si>
  <si>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</si>
  <si>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</si>
  <si>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</si>
  <si>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</si>
  <si>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</si>
  <si>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</si>
  <si>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</si>
  <si>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</si>
  <si>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</si>
  <si>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</si>
  <si>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</si>
  <si>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</si>
  <si>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</si>
  <si>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</si>
  <si>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</si>
  <si>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</si>
  <si>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</si>
  <si>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</si>
  <si>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</si>
  <si>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</si>
  <si>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</si>
  <si>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</si>
  <si>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</si>
  <si>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</si>
  <si>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</si>
  <si>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</si>
  <si>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</si>
  <si>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</si>
  <si>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</si>
  <si>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</si>
  <si>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</si>
  <si>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</si>
  <si>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</si>
  <si>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</si>
  <si>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</si>
  <si>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</si>
  <si>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</si>
  <si>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</si>
  <si>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</si>
  <si>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</si>
  <si>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</si>
  <si>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</si>
  <si>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</si>
  <si>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</si>
  <si>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</si>
  <si>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</si>
  <si>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</si>
  <si>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</si>
  <si>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</si>
  <si>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</si>
  <si>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</si>
  <si>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</si>
  <si>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</si>
  <si>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</si>
  <si>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</si>
  <si>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</si>
  <si>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</si>
  <si>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</si>
  <si>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</si>
  <si>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</si>
  <si>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</si>
  <si>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</si>
  <si>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</si>
  <si>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</si>
  <si>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</si>
  <si>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</si>
  <si>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</si>
  <si>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</si>
  <si>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</si>
  <si>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</si>
  <si>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</si>
  <si>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</si>
  <si>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</si>
  <si>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</si>
  <si>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</si>
  <si>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</si>
  <si>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</si>
  <si>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</si>
  <si>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</si>
  <si>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</si>
  <si>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</si>
  <si>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</si>
  <si>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</si>
  <si>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</si>
  <si>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</si>
  <si>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</si>
  <si>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</si>
  <si>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</si>
  <si>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</si>
  <si>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</si>
  <si>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</si>
  <si>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</si>
  <si>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</si>
  <si>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</si>
  <si>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</si>
  <si>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</si>
  <si>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</si>
  <si>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</si>
  <si>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</si>
  <si>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</si>
  <si>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</si>
  <si>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</si>
  <si>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</si>
  <si>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</si>
  <si>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</si>
  <si>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</si>
  <si>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</si>
  <si>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</si>
  <si>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</si>
  <si>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</si>
  <si>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</si>
  <si>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</si>
  <si>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</si>
  <si>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</si>
  <si>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</si>
  <si>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</si>
  <si>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</si>
  <si>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</si>
  <si>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</si>
  <si>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</si>
  <si>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</si>
  <si>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</si>
  <si>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</si>
  <si>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</si>
  <si>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</si>
  <si>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</si>
  <si>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</si>
  <si>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</si>
  <si>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</si>
  <si>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</si>
  <si>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</si>
  <si>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</si>
  <si>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</si>
  <si>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</si>
  <si>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</si>
  <si>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</si>
  <si>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</si>
  <si>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</si>
  <si>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</si>
  <si>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</si>
  <si>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</si>
  <si>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</si>
  <si>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</si>
  <si>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</si>
  <si>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</si>
  <si>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</si>
  <si>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</si>
  <si>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</si>
  <si>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</si>
  <si>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</si>
  <si>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</si>
  <si>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</si>
  <si>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</si>
  <si>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</si>
  <si>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</si>
  <si>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</si>
  <si>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</si>
  <si>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</si>
  <si>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</si>
  <si>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</si>
  <si>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</si>
  <si>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</si>
  <si>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</si>
  <si>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</si>
  <si>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</si>
  <si>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</si>
  <si>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</si>
  <si>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</si>
  <si>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</si>
  <si>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</si>
  <si>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</si>
  <si>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</si>
  <si>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</si>
  <si>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</si>
  <si>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</si>
  <si>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</si>
  <si>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</si>
  <si>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</si>
  <si>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</si>
  <si>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</si>
  <si>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</si>
  <si>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</si>
  <si>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</si>
  <si>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</si>
  <si>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</si>
  <si>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</si>
  <si>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</si>
  <si>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</si>
  <si>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</si>
  <si>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</si>
  <si>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</si>
  <si>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</si>
  <si>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</si>
  <si>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</si>
  <si>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</si>
  <si>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</si>
  <si>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</si>
  <si>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</si>
  <si>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</si>
  <si>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</si>
  <si>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</si>
  <si>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</si>
  <si>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</si>
  <si>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</si>
  <si>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</si>
  <si>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</si>
  <si>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</si>
  <si>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</si>
  <si>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</si>
  <si>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</si>
  <si>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</si>
  <si>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</si>
  <si>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</si>
  <si>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</si>
  <si>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</si>
  <si>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</si>
  <si>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</si>
  <si>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</si>
  <si>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</si>
  <si>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</si>
  <si>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</si>
  <si>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</si>
  <si>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</si>
  <si>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</si>
  <si>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</si>
  <si>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</si>
  <si>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</si>
  <si>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</si>
  <si>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</si>
  <si>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</si>
  <si>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</si>
  <si>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</si>
  <si>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</si>
  <si>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</si>
  <si>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</si>
  <si>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</si>
  <si>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</si>
  <si>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</si>
  <si>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</si>
  <si>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</si>
  <si>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</si>
  <si>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</si>
  <si>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</si>
  <si>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</si>
  <si>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</si>
  <si>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</si>
  <si>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</si>
  <si>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</si>
  <si>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</si>
  <si>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</si>
  <si>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</si>
  <si>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</si>
  <si>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</si>
  <si>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</si>
  <si>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</si>
  <si>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</si>
  <si>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</si>
  <si>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</si>
  <si>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</si>
  <si>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</si>
  <si>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</si>
  <si>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</si>
  <si>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</si>
  <si>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</si>
  <si>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</si>
  <si>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</si>
  <si>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</si>
  <si>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</si>
  <si>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</si>
  <si>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</si>
  <si>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</si>
  <si>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</si>
  <si>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</si>
  <si>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</si>
  <si>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</si>
  <si>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</si>
  <si>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</si>
  <si>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</si>
  <si>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</si>
  <si>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</si>
  <si>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</si>
  <si>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</si>
  <si>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</si>
  <si>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</si>
  <si>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</si>
  <si>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</si>
  <si>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</si>
  <si>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</si>
  <si>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</si>
  <si>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</si>
  <si>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</si>
  <si>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</si>
  <si>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</si>
  <si>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</si>
  <si>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</si>
  <si>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</si>
  <si>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</si>
  <si>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</si>
  <si>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</si>
  <si>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</si>
  <si>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</si>
  <si>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</si>
  <si>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</si>
  <si>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</si>
  <si>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</si>
  <si>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</si>
  <si>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</si>
  <si>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</si>
  <si>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</si>
  <si>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</si>
  <si>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</si>
  <si>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</si>
  <si>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</si>
  <si>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</si>
  <si>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</si>
  <si>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</si>
  <si>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</si>
  <si>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</si>
  <si>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</si>
  <si>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</si>
  <si>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</si>
  <si>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</si>
  <si>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</si>
  <si>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</si>
  <si>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</si>
  <si>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</si>
  <si>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</si>
  <si>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</si>
  <si>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</si>
  <si>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</si>
  <si>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</si>
  <si>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</si>
  <si>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</si>
  <si>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</si>
  <si>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</si>
  <si>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</si>
  <si>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</si>
  <si>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</si>
  <si>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</si>
  <si>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</si>
  <si>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</si>
  <si>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</si>
  <si>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</si>
  <si>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</si>
  <si>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</si>
  <si>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</si>
  <si>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</si>
  <si>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</si>
  <si>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</si>
  <si>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</si>
  <si>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</si>
  <si>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</si>
  <si>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</si>
  <si>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</si>
  <si>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</si>
  <si>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</si>
  <si>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</si>
  <si>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</si>
  <si>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</si>
  <si>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</si>
  <si>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</si>
  <si>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</si>
  <si>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</si>
  <si>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</si>
  <si>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</si>
  <si>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</si>
  <si>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</si>
  <si>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</si>
  <si>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</si>
  <si>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</si>
  <si>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</si>
  <si>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</si>
  <si>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</si>
  <si>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</si>
  <si>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</si>
  <si>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</si>
  <si>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</si>
  <si>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</si>
  <si>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</si>
  <si>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</si>
  <si>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</si>
  <si>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</si>
  <si>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</si>
  <si>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</si>
  <si>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</si>
  <si>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</si>
  <si>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</si>
  <si>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</si>
  <si>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</si>
  <si>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</si>
  <si>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</si>
  <si>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</si>
  <si>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</si>
  <si>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</si>
  <si>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</si>
  <si>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</si>
  <si>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</si>
  <si>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</si>
  <si>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</si>
  <si>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</si>
  <si>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</si>
  <si>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</si>
  <si>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</si>
  <si>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</si>
  <si>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</si>
  <si>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</si>
  <si>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</si>
  <si>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</si>
  <si>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</si>
  <si>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</si>
  <si>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</si>
  <si>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</si>
  <si>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</si>
  <si>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</si>
  <si>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</si>
  <si>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</si>
  <si>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</si>
  <si>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</si>
  <si>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</si>
  <si>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</si>
  <si>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</si>
  <si>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</si>
  <si>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</si>
  <si>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</si>
  <si>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</si>
  <si>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</si>
  <si>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</si>
  <si>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</si>
  <si>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</si>
  <si>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</si>
  <si>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</si>
  <si>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</si>
  <si>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</si>
  <si>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</si>
  <si>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</si>
  <si>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</si>
  <si>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</si>
  <si>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</si>
  <si>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</si>
  <si>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</si>
  <si>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</si>
  <si>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</si>
  <si>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</si>
  <si>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</si>
  <si>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</si>
  <si>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</si>
  <si>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</si>
  <si>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</si>
  <si>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</si>
  <si>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</si>
  <si>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</si>
  <si>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</si>
  <si>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</si>
  <si>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</si>
  <si>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</si>
  <si>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</si>
  <si>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</si>
  <si>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</si>
  <si>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</si>
  <si>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</si>
  <si>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</si>
  <si>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</si>
  <si>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</si>
  <si>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</si>
  <si>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</si>
  <si>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</si>
  <si>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</si>
  <si>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</si>
  <si>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</si>
  <si>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</si>
  <si>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</si>
  <si>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</si>
  <si>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</si>
  <si>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</si>
  <si>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</si>
  <si>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</si>
  <si>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</si>
  <si>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</si>
  <si>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</si>
  <si>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</si>
  <si>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</si>
  <si>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</si>
  <si>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</si>
  <si>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</si>
  <si>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</si>
  <si>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</si>
  <si>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</si>
  <si>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</si>
  <si>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</si>
  <si>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</si>
  <si>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</si>
  <si>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</si>
  <si>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</si>
  <si>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</si>
  <si>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</si>
  <si>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</si>
  <si>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</si>
  <si>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</si>
  <si>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</si>
  <si>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</si>
  <si>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</si>
  <si>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</si>
  <si>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</si>
  <si>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</si>
  <si>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</si>
  <si>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</si>
  <si>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</si>
  <si>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</si>
  <si>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</si>
  <si>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</si>
  <si>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</si>
  <si>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</si>
  <si>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</si>
  <si>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</si>
  <si>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</si>
  <si>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</si>
  <si>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</si>
  <si>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</si>
  <si>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</si>
  <si>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</si>
  <si>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</si>
  <si>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</si>
  <si>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</si>
  <si>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</si>
  <si>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</si>
  <si>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</si>
  <si>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</si>
  <si>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</si>
  <si>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</si>
  <si>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</si>
  <si>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</si>
  <si>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</si>
  <si>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</si>
  <si>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</si>
  <si>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</si>
  <si>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</si>
  <si>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</si>
  <si>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</si>
  <si>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</si>
  <si>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</si>
  <si>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</si>
  <si>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</si>
  <si>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</si>
  <si>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</si>
  <si>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</si>
  <si>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</si>
  <si>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</si>
  <si>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</si>
  <si>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</si>
  <si>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</si>
  <si>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</si>
  <si>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</si>
  <si>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</si>
  <si>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</si>
  <si>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</si>
  <si>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</si>
  <si>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</si>
  <si>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</si>
  <si>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</si>
  <si>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</si>
  <si>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</si>
  <si>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</si>
  <si>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</si>
  <si>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</si>
  <si>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</si>
  <si>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</si>
  <si>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</si>
  <si>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</si>
  <si>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</si>
  <si>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</si>
  <si>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</si>
  <si>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</si>
  <si>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</si>
  <si>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</si>
  <si>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</si>
  <si>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</si>
  <si>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</si>
  <si>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</si>
  <si>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</si>
  <si>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</si>
  <si>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</si>
  <si>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</si>
  <si>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</si>
  <si>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</si>
  <si>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</si>
  <si>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</si>
  <si>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</si>
  <si>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</si>
  <si>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</si>
  <si>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</si>
  <si>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</si>
  <si>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</si>
  <si>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</si>
  <si>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</si>
  <si>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</si>
  <si>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</si>
  <si>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</si>
  <si>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</si>
  <si>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</si>
  <si>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</si>
  <si>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</si>
  <si>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</si>
  <si>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</si>
  <si>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</si>
  <si>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</si>
  <si>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</si>
  <si>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</si>
  <si>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</si>
  <si>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</si>
  <si>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</si>
  <si>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</si>
  <si>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</si>
  <si>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</si>
  <si>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</si>
  <si>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</si>
  <si>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</si>
  <si>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</si>
  <si>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</si>
  <si>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</si>
  <si>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</si>
  <si>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</si>
  <si>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</si>
  <si>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</si>
  <si>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</si>
  <si>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</si>
  <si>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</si>
  <si>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</si>
  <si>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</si>
  <si>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</si>
  <si>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</si>
  <si>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</si>
  <si>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</si>
  <si>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</si>
  <si>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</si>
  <si>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</si>
  <si>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</si>
  <si>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</si>
  <si>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</si>
  <si>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</si>
  <si>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</si>
  <si>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</si>
  <si>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</si>
  <si>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</si>
  <si>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</si>
  <si>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</si>
  <si>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</si>
  <si>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</si>
  <si>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</si>
  <si>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</si>
  <si>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</si>
  <si>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</si>
  <si>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</si>
  <si>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</si>
  <si>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</si>
  <si>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</si>
  <si>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</si>
  <si>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</si>
  <si>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</si>
  <si>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</si>
  <si>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</si>
  <si>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</si>
  <si>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</si>
  <si>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</si>
  <si>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</si>
  <si>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</si>
  <si>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</si>
  <si>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</si>
  <si>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</si>
  <si>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</si>
  <si>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</si>
  <si>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</si>
  <si>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</si>
  <si>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</si>
  <si>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</si>
  <si>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</si>
  <si>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</si>
  <si>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</si>
  <si>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</si>
  <si>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</si>
  <si>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</si>
  <si>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</si>
  <si>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</si>
  <si>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</si>
  <si>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</si>
  <si>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</si>
  <si>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</si>
  <si>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</si>
  <si>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</si>
  <si>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</si>
  <si>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</si>
  <si>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</si>
  <si>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</si>
  <si>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</si>
  <si>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</si>
  <si>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</si>
  <si>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</si>
  <si>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</si>
  <si>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</si>
  <si>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</si>
  <si>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</si>
  <si>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</si>
  <si>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</si>
  <si>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</si>
  <si>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</si>
  <si>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</si>
  <si>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</si>
  <si>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</si>
  <si>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</si>
  <si>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</si>
  <si>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</si>
  <si>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</si>
  <si>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</si>
  <si>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</si>
  <si>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</si>
  <si>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</si>
  <si>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</si>
  <si>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</si>
  <si>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</si>
  <si>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</si>
  <si>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</si>
  <si>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</si>
  <si>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</si>
  <si>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</si>
  <si>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</si>
  <si>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</si>
  <si>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</si>
  <si>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</si>
  <si>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</si>
  <si>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</si>
  <si>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</si>
  <si>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</si>
  <si>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</si>
  <si>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</si>
  <si>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</si>
  <si>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</si>
  <si>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</si>
  <si>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</si>
  <si>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</si>
  <si>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</si>
  <si>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</si>
  <si>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</si>
  <si>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</si>
  <si>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</si>
  <si>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</si>
  <si>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</si>
  <si>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</si>
  <si>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</si>
  <si>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</si>
  <si>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</si>
  <si>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</si>
  <si>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</si>
  <si>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</si>
  <si>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</si>
  <si>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</si>
  <si>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</si>
  <si>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</si>
  <si>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</si>
  <si>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</si>
  <si>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</si>
  <si>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</si>
  <si>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</si>
  <si>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</si>
  <si>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</si>
  <si>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</si>
  <si>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</si>
  <si>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</si>
  <si>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</si>
  <si>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</si>
  <si>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</si>
  <si>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</si>
  <si>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</si>
  <si>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</si>
  <si>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</si>
  <si>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</si>
  <si>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</si>
  <si>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</si>
  <si>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</si>
  <si>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</si>
  <si>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</si>
  <si>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</si>
  <si>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</si>
  <si>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</si>
  <si>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</si>
  <si>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</si>
  <si>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</si>
  <si>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</si>
  <si>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</si>
  <si>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</si>
  <si>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</si>
  <si>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</si>
  <si>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</si>
  <si>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</si>
  <si>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</si>
  <si>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</si>
  <si>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</si>
  <si>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</si>
  <si>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</si>
  <si>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</si>
  <si>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</si>
  <si>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</si>
  <si>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</si>
  <si>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</si>
  <si>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</si>
  <si>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</si>
  <si>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</si>
  <si>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</si>
  <si>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</si>
  <si>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</si>
  <si>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</si>
  <si>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</si>
  <si>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</si>
  <si>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</si>
  <si>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</si>
  <si>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</si>
  <si>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</si>
  <si>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</si>
  <si>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</si>
  <si>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</si>
  <si>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</si>
  <si>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</si>
  <si>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</si>
  <si>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</si>
  <si>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</si>
  <si>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</si>
  <si>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</si>
  <si>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</si>
  <si>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</si>
  <si>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</si>
  <si>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</si>
  <si>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</si>
  <si>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</si>
  <si>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</si>
  <si>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</si>
  <si>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</si>
  <si>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</si>
  <si>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</si>
  <si>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</si>
  <si>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</si>
  <si>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</si>
  <si>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</si>
  <si>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</si>
  <si>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</si>
  <si>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</si>
  <si>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</si>
  <si>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</si>
  <si>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</si>
  <si>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</si>
  <si>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</si>
  <si>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</si>
  <si>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</si>
  <si>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</si>
  <si>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</si>
  <si>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</si>
  <si>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</si>
  <si>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</si>
  <si>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</si>
  <si>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</si>
  <si>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</si>
  <si>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</si>
  <si>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</si>
  <si>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</si>
  <si>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</si>
  <si>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</si>
  <si>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</si>
  <si>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</si>
  <si>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</si>
  <si>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</si>
  <si>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</si>
  <si>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</si>
  <si>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</si>
  <si>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</si>
  <si>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</si>
  <si>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</si>
  <si>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</si>
  <si>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</si>
  <si>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</si>
  <si>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</si>
  <si>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</si>
  <si>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</si>
  <si>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</si>
  <si>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</si>
  <si>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</si>
  <si>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</si>
  <si>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</si>
  <si>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</si>
  <si>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</si>
  <si>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</si>
  <si>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</si>
  <si>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</si>
  <si>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</si>
  <si>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</si>
  <si>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</si>
  <si>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</si>
  <si>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</si>
  <si>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</si>
  <si>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</si>
  <si>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</si>
  <si>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</si>
  <si>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</si>
  <si>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</si>
  <si>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</si>
  <si>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</si>
  <si>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</si>
  <si>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</si>
  <si>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</si>
  <si>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</si>
  <si>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</si>
  <si>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</si>
  <si>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</si>
  <si>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</si>
  <si>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</si>
  <si>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</si>
  <si>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</si>
  <si>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</si>
  <si>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</si>
  <si>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</si>
  <si>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</si>
  <si>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</si>
  <si>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</si>
  <si>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</si>
  <si>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</si>
  <si>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</si>
  <si>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</si>
  <si>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</si>
  <si>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</si>
  <si>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</si>
  <si>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</si>
  <si>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</si>
  <si>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</si>
  <si>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</si>
  <si>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</si>
  <si>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</si>
  <si>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</si>
  <si>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</si>
  <si>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</si>
  <si>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</si>
  <si>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</si>
  <si>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</si>
  <si>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</si>
  <si>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</si>
  <si>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</si>
  <si>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</si>
  <si>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</si>
  <si>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</si>
  <si>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</si>
  <si>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</si>
  <si>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</si>
  <si>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</si>
  <si>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</si>
  <si>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</si>
  <si>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</si>
  <si>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</si>
  <si>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</si>
  <si>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</si>
  <si>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</si>
  <si>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</si>
  <si>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</si>
  <si>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</si>
  <si>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</si>
  <si>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</si>
  <si>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</si>
  <si>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</si>
  <si>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</si>
  <si>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</si>
  <si>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</si>
  <si>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</si>
  <si>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</si>
  <si>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</si>
  <si>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</si>
  <si>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</si>
  <si>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</si>
  <si>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</si>
  <si>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</si>
  <si>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</si>
  <si>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</si>
  <si>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</si>
  <si>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</si>
  <si>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</si>
  <si>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</si>
  <si>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</si>
  <si>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</si>
  <si>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</si>
  <si>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</si>
  <si>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</si>
  <si>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</si>
  <si>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</si>
  <si>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</si>
  <si>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</si>
  <si>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</si>
  <si>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</si>
  <si>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</si>
  <si>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</si>
  <si>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</si>
  <si>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</si>
  <si>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</si>
  <si>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</si>
  <si>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</si>
  <si>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</si>
  <si>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</si>
  <si>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</si>
  <si>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</si>
  <si>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</si>
  <si>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</si>
  <si>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</si>
  <si>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</si>
  <si>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</si>
  <si>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</si>
  <si>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</si>
  <si>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</si>
  <si>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</si>
  <si>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</si>
  <si>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</si>
  <si>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</si>
  <si>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</si>
  <si>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</si>
  <si>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</si>
  <si>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</si>
  <si>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</si>
  <si>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</si>
  <si>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</si>
  <si>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</si>
  <si>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</si>
  <si>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</si>
  <si>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</si>
  <si>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</si>
  <si>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</si>
  <si>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</si>
  <si>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</si>
  <si>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</si>
  <si>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</si>
  <si>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</si>
  <si>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</si>
  <si>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</si>
  <si>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</si>
  <si>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</si>
  <si>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</si>
  <si>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</si>
  <si>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</si>
  <si>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</si>
  <si>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</si>
  <si>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</si>
  <si>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</si>
  <si>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</si>
  <si>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</si>
  <si>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</si>
  <si>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</si>
  <si>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</si>
  <si>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</si>
  <si>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</si>
  <si>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</si>
  <si>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</si>
  <si>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</si>
  <si>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</si>
  <si>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</si>
  <si>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</si>
  <si>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</si>
  <si>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</si>
  <si>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</si>
  <si>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</si>
  <si>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</si>
  <si>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</si>
  <si>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</si>
  <si>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</si>
  <si>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</si>
  <si>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</si>
  <si>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</si>
  <si>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</si>
  <si>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</si>
  <si>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</si>
  <si>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</si>
  <si>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</si>
  <si>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</si>
  <si>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</si>
  <si>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</si>
  <si>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</si>
  <si>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</si>
  <si>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</si>
  <si>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</si>
  <si>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</si>
  <si>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</si>
  <si>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</si>
  <si>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</si>
  <si>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</si>
  <si>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</si>
  <si>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</si>
  <si>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</si>
  <si>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</si>
  <si>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</si>
  <si>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</si>
  <si>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</si>
  <si>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</si>
  <si>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</si>
  <si>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</si>
  <si>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</si>
  <si>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</si>
  <si>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</si>
  <si>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</si>
  <si>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</si>
  <si>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</si>
  <si>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</si>
  <si>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</si>
  <si>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</si>
  <si>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</si>
  <si>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</si>
  <si>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</si>
  <si>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</si>
  <si>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</si>
  <si>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</si>
  <si>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</si>
  <si>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</si>
  <si>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</si>
  <si>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</si>
  <si>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</si>
  <si>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</si>
  <si>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</si>
  <si>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</si>
  <si>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</si>
  <si>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</si>
  <si>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</si>
  <si>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</si>
  <si>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</si>
  <si>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</si>
  <si>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</si>
  <si>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</si>
  <si>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</si>
  <si>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</si>
  <si>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</si>
  <si>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</si>
  <si>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</si>
  <si>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</si>
  <si>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</si>
  <si>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</si>
  <si>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</si>
  <si>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</si>
  <si>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</si>
  <si>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</si>
  <si>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</si>
  <si>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</si>
  <si>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</si>
  <si>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</si>
  <si>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</si>
  <si>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</si>
  <si>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</si>
  <si>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</si>
  <si>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</si>
  <si>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</si>
  <si>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</si>
  <si>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</si>
  <si>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</si>
  <si>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</si>
  <si>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</si>
  <si>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</si>
  <si>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</si>
  <si>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</si>
  <si>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</si>
  <si>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</si>
  <si>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</si>
  <si>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</si>
  <si>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</si>
  <si>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</si>
  <si>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</si>
  <si>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</si>
  <si>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</si>
  <si>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</si>
  <si>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</si>
  <si>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</si>
  <si>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</si>
  <si>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</si>
  <si>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</si>
  <si>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</si>
  <si>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</si>
  <si>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</si>
  <si>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</si>
  <si>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</si>
  <si>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</si>
  <si>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</si>
  <si>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</si>
  <si>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</si>
  <si>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</si>
  <si>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</si>
  <si>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</si>
  <si>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</si>
  <si>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</si>
  <si>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</si>
  <si>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</si>
  <si>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</si>
  <si>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</si>
  <si>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</si>
  <si>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</si>
  <si>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</si>
  <si>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</si>
  <si>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</si>
  <si>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</si>
  <si>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</si>
  <si>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</si>
  <si>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</si>
  <si>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</si>
  <si>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</si>
  <si>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</si>
  <si>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</si>
  <si>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</si>
  <si>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</si>
  <si>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</si>
  <si>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</si>
  <si>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</si>
  <si>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</si>
  <si>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</si>
  <si>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</si>
  <si>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</si>
  <si>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</si>
  <si>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</si>
  <si>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</si>
  <si>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</si>
  <si>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</si>
  <si>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</si>
  <si>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</si>
  <si>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</si>
  <si>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</si>
  <si>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</si>
  <si>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</si>
  <si>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</si>
  <si>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</si>
  <si>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</si>
  <si>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</si>
  <si>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</si>
  <si>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</si>
  <si>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</si>
  <si>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</si>
  <si>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</si>
  <si>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</si>
  <si>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</si>
  <si>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</si>
  <si>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</si>
  <si>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</si>
  <si>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</si>
  <si>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</si>
  <si>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</si>
  <si>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</si>
  <si>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</si>
  <si>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</si>
  <si>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</si>
  <si>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</si>
  <si>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</si>
  <si>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</si>
  <si>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</si>
  <si>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</si>
  <si>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</si>
  <si>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</si>
  <si>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</si>
  <si>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</si>
  <si>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</si>
  <si>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</si>
  <si>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</si>
  <si>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</si>
  <si>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</si>
  <si>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</si>
  <si>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</si>
  <si>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</si>
  <si>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</si>
  <si>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</si>
  <si>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</si>
  <si>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</si>
  <si>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</si>
  <si>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</si>
  <si>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</si>
  <si>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</si>
  <si>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</si>
  <si>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</si>
  <si>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</si>
  <si>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</si>
  <si>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</si>
  <si>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</si>
  <si>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</si>
  <si>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</si>
  <si>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</si>
  <si>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</si>
  <si>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</si>
  <si>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</si>
  <si>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</si>
  <si>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</si>
  <si>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</si>
  <si>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</si>
  <si>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</si>
  <si>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</si>
  <si>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</si>
  <si>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</si>
  <si>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</si>
  <si>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</si>
  <si>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</si>
  <si>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</si>
  <si>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</si>
  <si>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</si>
  <si>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</si>
  <si>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</si>
  <si>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</si>
  <si>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</si>
  <si>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</si>
  <si>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</si>
  <si>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</si>
  <si>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</si>
  <si>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</si>
  <si>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</si>
  <si>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</si>
  <si>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</si>
  <si>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</si>
  <si>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</si>
  <si>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</si>
  <si>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</si>
  <si>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</si>
  <si>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</si>
  <si>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</si>
  <si>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</si>
  <si>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</si>
  <si>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</si>
  <si>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</si>
  <si>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</si>
  <si>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</si>
  <si>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</si>
  <si>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</si>
  <si>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</si>
  <si>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</si>
  <si>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</si>
  <si>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</si>
  <si>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</si>
  <si>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</si>
  <si>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</si>
  <si>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</si>
  <si>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</si>
  <si>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</si>
  <si>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</si>
  <si>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</si>
  <si>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</si>
  <si>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</si>
  <si>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</si>
  <si>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</si>
  <si>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</si>
  <si>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</si>
  <si>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</si>
  <si>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</si>
  <si>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</si>
  <si>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</si>
  <si>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</si>
  <si>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</si>
  <si>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</si>
  <si>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</si>
  <si>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</si>
  <si>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</si>
  <si>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</si>
  <si>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</si>
  <si>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</si>
  <si>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</si>
  <si>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</si>
  <si>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</si>
  <si>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</si>
  <si>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</si>
  <si>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</si>
  <si>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</si>
  <si>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</si>
  <si>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</si>
  <si>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</si>
  <si>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</si>
  <si>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</si>
  <si>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</si>
  <si>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</si>
  <si>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</si>
  <si>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</si>
  <si>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</si>
  <si>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</si>
  <si>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</si>
  <si>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</si>
  <si>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</si>
  <si>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</si>
  <si>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</si>
  <si>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</si>
  <si>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</si>
  <si>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</si>
  <si>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</si>
  <si>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</si>
  <si>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</si>
  <si>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</si>
  <si>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</si>
  <si>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</si>
  <si>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</si>
  <si>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</si>
  <si>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</si>
  <si>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</si>
  <si>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</si>
  <si>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</si>
  <si>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</si>
  <si>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</si>
  <si>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</si>
  <si>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</si>
  <si>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</si>
  <si>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</si>
  <si>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</si>
  <si>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</si>
  <si>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</si>
  <si>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</si>
  <si>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</si>
  <si>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</si>
  <si>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</si>
  <si>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</si>
  <si>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</si>
  <si>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</si>
  <si>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</si>
  <si>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</si>
  <si>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</si>
  <si>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</si>
  <si>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</si>
  <si>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</si>
  <si>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</si>
  <si>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</si>
  <si>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</si>
  <si>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</si>
  <si>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</si>
  <si>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</si>
  <si>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</si>
  <si>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</si>
  <si>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</si>
  <si>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</si>
  <si>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</si>
  <si>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</si>
  <si>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</si>
  <si>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</si>
  <si>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</si>
  <si>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</si>
  <si>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</si>
  <si>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</si>
  <si>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</si>
  <si>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</si>
  <si>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</si>
  <si>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</si>
  <si>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</si>
  <si>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</si>
  <si>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</si>
  <si>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</si>
  <si>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</si>
  <si>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</si>
  <si>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</si>
  <si>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</si>
  <si>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</si>
  <si>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</si>
  <si>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</si>
  <si>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</si>
  <si>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</si>
  <si>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</si>
  <si>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</si>
  <si>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</si>
  <si>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</si>
  <si>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</si>
  <si>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</si>
  <si>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</si>
  <si>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</si>
  <si>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</si>
  <si>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</si>
  <si>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</si>
  <si>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</si>
  <si>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</si>
  <si>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</si>
  <si>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</si>
  <si>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</si>
  <si>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</si>
  <si>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</si>
  <si>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</si>
  <si>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</si>
  <si>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</si>
  <si>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</si>
  <si>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</si>
  <si>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</si>
  <si>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</si>
  <si>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</si>
  <si>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</si>
  <si>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</si>
  <si>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</si>
  <si>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</si>
  <si>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</si>
  <si>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</si>
  <si>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</si>
  <si>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</si>
  <si>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</si>
  <si>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</si>
  <si>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</si>
  <si>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</si>
  <si>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</si>
  <si>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</si>
  <si>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</si>
  <si>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</si>
  <si>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</si>
  <si>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</si>
  <si>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</si>
  <si>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</si>
  <si>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</si>
  <si>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</si>
  <si>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</si>
  <si>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</si>
  <si>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</si>
  <si>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</si>
  <si>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</si>
  <si>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</si>
  <si>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</si>
  <si>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</si>
  <si>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</si>
  <si>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</si>
  <si>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</si>
  <si>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</si>
  <si>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</si>
  <si>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</si>
  <si>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</si>
  <si>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</si>
  <si>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</si>
  <si>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</si>
  <si>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</si>
  <si>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</si>
  <si>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</si>
  <si>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</si>
  <si>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</si>
  <si>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</si>
  <si>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</si>
  <si>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</si>
  <si>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</si>
  <si>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</si>
  <si>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</si>
  <si>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</si>
  <si>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</si>
  <si>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</si>
  <si>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</si>
  <si>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</si>
  <si>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</si>
  <si>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</si>
  <si>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</si>
  <si>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</si>
  <si>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</si>
  <si>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</si>
  <si>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</si>
  <si>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</si>
  <si>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</si>
  <si>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</si>
  <si>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</si>
  <si>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</si>
  <si>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</si>
  <si>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</si>
  <si>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</si>
  <si>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</si>
  <si>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</si>
  <si>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</si>
  <si>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</si>
  <si>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</si>
  <si>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</si>
  <si>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</si>
  <si>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</si>
  <si>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</si>
  <si>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</si>
  <si>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</si>
  <si>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</si>
  <si>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</si>
  <si>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</si>
  <si>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</si>
  <si>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</si>
  <si>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</si>
  <si>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</si>
  <si>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</si>
  <si>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</si>
  <si>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</si>
  <si>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</si>
  <si>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</si>
  <si>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</si>
  <si>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</si>
  <si>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</si>
  <si>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</si>
  <si>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</si>
  <si>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</si>
  <si>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</si>
  <si>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</si>
  <si>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</si>
  <si>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</si>
  <si>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</si>
  <si>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</si>
  <si>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</si>
  <si>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</si>
  <si>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</si>
  <si>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</si>
  <si>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</si>
  <si>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</si>
  <si>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</si>
  <si>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</si>
  <si>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</si>
  <si>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</si>
  <si>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</si>
  <si>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</si>
  <si>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</si>
  <si>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</si>
  <si>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</si>
  <si>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</si>
  <si>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</si>
  <si>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</si>
  <si>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</si>
  <si>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</si>
  <si>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</si>
  <si>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</si>
  <si>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</si>
  <si>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</si>
  <si>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</si>
  <si>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</si>
  <si>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</si>
  <si>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</si>
  <si>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</si>
  <si>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</si>
  <si>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</si>
  <si>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</si>
  <si>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</si>
  <si>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</si>
  <si>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</si>
  <si>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</si>
  <si>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</si>
  <si>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</si>
  <si>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</si>
  <si>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</si>
  <si>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</si>
  <si>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</si>
  <si>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</si>
  <si>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</si>
  <si>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</si>
  <si>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</si>
  <si>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</si>
  <si>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</si>
  <si>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</si>
  <si>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</si>
  <si>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</si>
  <si>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</si>
  <si>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</si>
  <si>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</si>
  <si>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</si>
  <si>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</si>
  <si>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</si>
  <si>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</si>
  <si>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</si>
  <si>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</si>
  <si>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</si>
  <si>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</si>
  <si>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</si>
  <si>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</si>
  <si>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</si>
  <si>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</si>
  <si>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</si>
  <si>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</si>
  <si>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</si>
  <si>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</si>
  <si>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</si>
  <si>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</si>
  <si>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</si>
  <si>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</si>
  <si>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</si>
  <si>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</si>
  <si>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</si>
  <si>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</si>
  <si>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</si>
  <si>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</si>
  <si>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</si>
  <si>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</si>
  <si>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</si>
  <si>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</si>
  <si>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</si>
  <si>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</si>
  <si>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</si>
  <si>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</si>
  <si>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</si>
  <si>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</si>
  <si>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</si>
  <si>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</si>
  <si>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</si>
  <si>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</si>
  <si>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</si>
  <si>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</si>
  <si>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</si>
  <si>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</si>
  <si>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</si>
  <si>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</si>
  <si>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</si>
  <si>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</si>
  <si>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</si>
  <si>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</si>
  <si>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</si>
  <si>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</si>
  <si>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</si>
  <si>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</si>
  <si>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</si>
  <si>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</si>
  <si>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</si>
  <si>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</si>
  <si>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</si>
  <si>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</si>
  <si>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</si>
  <si>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</si>
  <si>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</si>
  <si>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</si>
  <si>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</si>
  <si>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</si>
  <si>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</si>
  <si>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</si>
  <si>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</si>
  <si>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</si>
  <si>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</si>
  <si>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</si>
  <si>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</si>
  <si>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</si>
  <si>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</si>
  <si>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</si>
  <si>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</si>
  <si>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</si>
  <si>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</si>
  <si>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</si>
  <si>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</si>
  <si>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</si>
  <si>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</si>
  <si>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</si>
  <si>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</si>
  <si>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</si>
  <si>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</si>
  <si>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</si>
  <si>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</si>
  <si>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</si>
  <si>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</si>
  <si>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</si>
  <si>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</si>
  <si>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</si>
  <si>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</si>
  <si>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</si>
  <si>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</si>
  <si>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</si>
  <si>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</si>
  <si>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</si>
  <si>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</si>
  <si>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</si>
  <si>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</si>
  <si>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</si>
  <si>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</si>
  <si>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</si>
  <si>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</si>
  <si>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</si>
  <si>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</si>
  <si>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</si>
  <si>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</si>
  <si>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</si>
  <si>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</si>
  <si>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</si>
  <si>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</si>
  <si>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</si>
  <si>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</si>
  <si>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</si>
  <si>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</si>
  <si>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</si>
  <si>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</si>
  <si>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</si>
  <si>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</si>
  <si>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</si>
  <si>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</si>
  <si>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</si>
  <si>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</si>
  <si>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</si>
  <si>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</si>
  <si>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</si>
  <si>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</si>
  <si>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</si>
  <si>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</si>
  <si>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</si>
  <si>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</si>
  <si>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</si>
  <si>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</si>
  <si>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</si>
  <si>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</si>
  <si>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</si>
  <si>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</si>
  <si>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</si>
  <si>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</si>
  <si>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</si>
  <si>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</si>
  <si>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</si>
  <si>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</si>
  <si>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</si>
  <si>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</si>
  <si>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</si>
  <si>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</si>
  <si>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</si>
  <si>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</si>
  <si>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</si>
  <si>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</si>
  <si>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</si>
  <si>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</si>
  <si>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</si>
  <si>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</si>
  <si>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</si>
  <si>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</si>
  <si>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</si>
  <si>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</si>
  <si>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</si>
  <si>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</si>
  <si>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</si>
  <si>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</si>
  <si>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</si>
  <si>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</si>
  <si>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</si>
  <si>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</si>
  <si>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</si>
  <si>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</si>
  <si>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</si>
  <si>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</si>
  <si>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</si>
  <si>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</si>
  <si>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</si>
  <si>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</si>
  <si>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</si>
  <si>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</si>
  <si>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</si>
  <si>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</si>
  <si>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</si>
  <si>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</si>
  <si>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</si>
  <si>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</si>
  <si>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</si>
  <si>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</si>
  <si>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</si>
  <si>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</si>
  <si>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</si>
  <si>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</si>
  <si>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</si>
  <si>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</si>
  <si>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</si>
  <si>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</si>
  <si>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</si>
  <si>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</si>
  <si>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</si>
  <si>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</si>
  <si>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</si>
  <si>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</si>
  <si>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</si>
  <si>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</si>
  <si>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</si>
  <si>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</si>
  <si>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</si>
  <si>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</si>
  <si>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</si>
  <si>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</si>
  <si>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</si>
  <si>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</si>
  <si>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</si>
  <si>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</si>
  <si>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</si>
  <si>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</si>
  <si>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</si>
  <si>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</si>
  <si>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</si>
  <si>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</si>
  <si>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</si>
  <si>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</si>
  <si>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</si>
  <si>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</si>
  <si>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</si>
  <si>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</si>
  <si>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</si>
  <si>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</si>
  <si>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</si>
  <si>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</si>
  <si>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</si>
  <si>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</si>
  <si>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</si>
  <si>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</si>
  <si>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</si>
  <si>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</si>
  <si>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</si>
  <si>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</si>
  <si>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</si>
  <si>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</si>
  <si>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</si>
  <si>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</si>
  <si>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</si>
  <si>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</si>
  <si>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</si>
  <si>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</si>
  <si>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</si>
  <si>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</si>
  <si>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</si>
  <si>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</si>
  <si>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</si>
  <si>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</si>
  <si>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</si>
  <si>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</si>
  <si>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</si>
  <si>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</si>
  <si>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</si>
  <si>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</si>
  <si>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</si>
  <si>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</si>
  <si>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</si>
  <si>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</si>
  <si>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</si>
  <si>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</si>
  <si>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</si>
  <si>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</si>
  <si>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</si>
  <si>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</si>
  <si>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</si>
  <si>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</si>
  <si>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</si>
  <si>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</si>
  <si>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</si>
  <si>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</si>
  <si>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</si>
  <si>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</si>
  <si>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</si>
  <si>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</si>
  <si>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</si>
  <si>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</si>
  <si>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</si>
  <si>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</si>
  <si>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</si>
  <si>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</si>
  <si>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</si>
  <si>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</si>
  <si>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</si>
  <si>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</si>
  <si>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</si>
  <si>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</si>
  <si>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</si>
  <si>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</si>
  <si>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</si>
  <si>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</si>
  <si>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</si>
  <si>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</si>
  <si>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</si>
  <si>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</si>
  <si>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</si>
  <si>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</si>
  <si>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</si>
  <si>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</si>
  <si>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</si>
  <si>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</si>
  <si>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</si>
  <si>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</si>
  <si>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</si>
  <si>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</si>
  <si>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</si>
  <si>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</si>
  <si>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</si>
  <si>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</si>
  <si>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</si>
  <si>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</si>
  <si>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</si>
  <si>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</si>
  <si>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</si>
  <si>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</si>
  <si>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</si>
  <si>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</si>
  <si>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</si>
  <si>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</si>
  <si>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</si>
  <si>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</si>
  <si>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</si>
  <si>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</si>
  <si>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</si>
  <si>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</si>
  <si>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</si>
  <si>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</si>
  <si>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</si>
  <si>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</si>
  <si>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</si>
  <si>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</si>
  <si>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</si>
  <si>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</si>
  <si>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</si>
  <si>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</si>
  <si>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</si>
  <si>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</si>
  <si>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</si>
  <si>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</si>
  <si>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</si>
  <si>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</si>
  <si>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</si>
  <si>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</si>
  <si>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</si>
  <si>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</si>
  <si>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</si>
  <si>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</si>
  <si>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</si>
  <si>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</si>
  <si>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</si>
  <si>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</si>
  <si>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</si>
  <si>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</si>
  <si>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</si>
  <si>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</si>
  <si>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</si>
  <si>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</si>
  <si>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</si>
  <si>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</si>
  <si>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</si>
  <si>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</si>
  <si>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</si>
  <si>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</si>
  <si>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</si>
  <si>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</si>
  <si>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</si>
  <si>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</si>
  <si>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</si>
  <si>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</si>
  <si>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</si>
  <si>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</si>
  <si>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</si>
  <si>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</si>
  <si>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</si>
  <si>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</si>
  <si>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</si>
  <si>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</si>
  <si>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</si>
  <si>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</si>
  <si>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</si>
  <si>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</si>
  <si>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</si>
  <si>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</si>
  <si>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</si>
  <si>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</si>
  <si>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</si>
  <si>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</si>
  <si>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</si>
  <si>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</si>
  <si>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</si>
  <si>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</si>
  <si>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</si>
  <si>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</si>
  <si>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</si>
  <si>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</si>
  <si>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</si>
  <si>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</si>
  <si>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</si>
  <si>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</si>
  <si>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</si>
  <si>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</si>
  <si>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</si>
  <si>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</si>
  <si>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</si>
  <si>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</si>
  <si>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</si>
  <si>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</si>
  <si>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</si>
  <si>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</si>
  <si>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</si>
  <si>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</si>
  <si>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</si>
  <si>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</si>
  <si>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</si>
  <si>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</si>
  <si>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</si>
  <si>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</si>
  <si>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</si>
  <si>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</si>
  <si>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</si>
  <si>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</si>
  <si>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</si>
  <si>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</si>
  <si>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</si>
  <si>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</si>
  <si>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</si>
  <si>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</si>
  <si>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</si>
  <si>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</si>
  <si>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</si>
  <si>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</si>
  <si>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</si>
  <si>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</si>
  <si>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</si>
  <si>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</si>
  <si>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</si>
  <si>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</si>
  <si>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</si>
  <si>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</si>
  <si>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</si>
  <si>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</si>
  <si>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</si>
  <si>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</si>
  <si>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</si>
  <si>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</si>
  <si>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</si>
  <si>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</si>
  <si>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</si>
  <si>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</si>
  <si>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</si>
  <si>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</si>
  <si>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</si>
  <si>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</si>
  <si>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</si>
  <si>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</si>
  <si>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</si>
  <si>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</si>
  <si>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</si>
  <si>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</si>
  <si>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</si>
  <si>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</si>
  <si>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</si>
  <si>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</si>
  <si>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</si>
  <si>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</si>
  <si>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</si>
  <si>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</si>
  <si>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</si>
  <si>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</si>
  <si>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</si>
  <si>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</si>
  <si>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</si>
  <si>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</si>
  <si>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</si>
  <si>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</si>
  <si>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</si>
  <si>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</si>
  <si>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</si>
  <si>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</si>
  <si>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</si>
  <si>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</si>
  <si>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</si>
  <si>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</si>
  <si>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</si>
  <si>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</si>
  <si>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</si>
  <si>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</si>
  <si>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</si>
  <si>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</si>
  <si>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</si>
  <si>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</si>
  <si>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</si>
  <si>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</si>
  <si>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</si>
  <si>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</si>
  <si>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</si>
  <si>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</si>
  <si>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</si>
  <si>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</si>
  <si>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</si>
  <si>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</si>
  <si>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</si>
  <si>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</si>
  <si>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</si>
  <si>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</si>
  <si>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</si>
  <si>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</si>
  <si>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</si>
  <si>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</si>
  <si>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</si>
  <si>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</si>
  <si>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</si>
  <si>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</si>
  <si>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</si>
  <si>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</si>
  <si>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</si>
  <si>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</si>
  <si>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</si>
  <si>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</si>
  <si>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</si>
  <si>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</si>
  <si>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</si>
  <si>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</si>
  <si>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</si>
  <si>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</si>
  <si>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</si>
  <si>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</si>
  <si>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</si>
  <si>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</si>
  <si>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</si>
  <si>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</si>
  <si>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</si>
  <si>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</si>
  <si>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</si>
  <si>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</si>
  <si>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</si>
  <si>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</si>
  <si>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</si>
  <si>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</si>
  <si>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</si>
  <si>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</si>
  <si>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</si>
  <si>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</si>
  <si>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</si>
  <si>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</si>
  <si>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</si>
  <si>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</si>
  <si>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</si>
  <si>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</si>
  <si>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</si>
  <si>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</si>
  <si>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</si>
  <si>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</si>
  <si>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</si>
  <si>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</si>
  <si>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</si>
  <si>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</si>
  <si>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</si>
  <si>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</si>
  <si>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</si>
  <si>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</si>
  <si>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</si>
  <si>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</si>
  <si>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</si>
  <si>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</si>
  <si>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</si>
  <si>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</si>
  <si>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</si>
  <si>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</si>
  <si>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</si>
  <si>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</si>
  <si>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</si>
  <si>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</si>
  <si>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</si>
  <si>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</si>
  <si>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</si>
  <si>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</si>
  <si>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</si>
  <si>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</si>
  <si>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</si>
  <si>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</si>
  <si>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</si>
  <si>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</si>
  <si>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</si>
  <si>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</si>
  <si>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</si>
  <si>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</si>
  <si>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</si>
  <si>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</si>
  <si>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</si>
  <si>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</si>
  <si>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</si>
  <si>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</si>
  <si>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</si>
  <si>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</si>
  <si>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</si>
  <si>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</si>
  <si>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</si>
  <si>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</si>
  <si>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</si>
  <si>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</si>
  <si>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</si>
  <si>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</si>
  <si>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</si>
  <si>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</si>
  <si>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</si>
  <si>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</si>
  <si>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</si>
  <si>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</si>
  <si>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</si>
  <si>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</si>
  <si>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</si>
  <si>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</si>
  <si>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</si>
  <si>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</si>
  <si>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</si>
  <si>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</si>
  <si>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</si>
  <si>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</si>
  <si>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</si>
  <si>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</si>
  <si>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</si>
  <si>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</si>
  <si>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</si>
  <si>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</si>
  <si>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</si>
  <si>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</si>
  <si>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</si>
  <si>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</si>
  <si>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</si>
  <si>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</si>
  <si>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</si>
  <si>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</si>
  <si>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</si>
  <si>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</si>
  <si>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</si>
  <si>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</si>
  <si>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</si>
  <si>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</si>
  <si>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</si>
  <si>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</si>
  <si>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</si>
  <si>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</si>
  <si>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</si>
  <si>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</si>
  <si>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</si>
  <si>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</si>
  <si>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</si>
  <si>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</si>
  <si>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</si>
  <si>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</si>
  <si>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</si>
  <si>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</si>
  <si>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</si>
  <si>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</si>
  <si>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</si>
  <si>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</si>
  <si>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</si>
  <si>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</si>
  <si>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</si>
  <si>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</si>
  <si>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</si>
  <si>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</si>
  <si>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</si>
  <si>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</si>
  <si>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</si>
  <si>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</si>
  <si>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</si>
  <si>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</si>
  <si>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</si>
  <si>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</si>
  <si>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</si>
  <si>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</si>
  <si>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</si>
  <si>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</si>
  <si>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</si>
  <si>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</si>
  <si>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</si>
  <si>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</si>
  <si>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</si>
  <si>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</si>
  <si>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</si>
  <si>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</si>
  <si>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</si>
  <si>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</si>
  <si>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</si>
  <si>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</si>
  <si>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</si>
  <si>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</si>
  <si>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</si>
  <si>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</si>
  <si>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</si>
  <si>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</si>
  <si>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</si>
  <si>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</si>
  <si>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</si>
  <si>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</si>
  <si>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</si>
  <si>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</si>
  <si>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</si>
  <si>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</si>
  <si>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</si>
  <si>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</si>
  <si>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</si>
  <si>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</si>
  <si>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</si>
  <si>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</si>
  <si>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</si>
  <si>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</si>
  <si>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</si>
  <si>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</si>
  <si>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</si>
  <si>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</si>
  <si>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</si>
  <si>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</si>
  <si>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</si>
  <si>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</si>
  <si>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</si>
  <si>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</si>
  <si>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</si>
  <si>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</si>
  <si>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</si>
  <si>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</si>
  <si>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</si>
  <si>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</si>
  <si>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</si>
  <si>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</si>
  <si>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</si>
  <si>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</si>
  <si>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</si>
  <si>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</si>
  <si>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</si>
  <si>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</si>
  <si>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</si>
  <si>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</si>
  <si>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</si>
  <si>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</si>
  <si>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</si>
  <si>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</si>
  <si>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</si>
  <si>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</si>
  <si>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</si>
  <si>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</si>
  <si>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</si>
  <si>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</si>
  <si>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</si>
  <si>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</si>
  <si>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</si>
  <si>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</si>
  <si>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</si>
  <si>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</si>
  <si>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</si>
  <si>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</si>
  <si>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</si>
  <si>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</si>
  <si>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</si>
  <si>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</si>
  <si>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</si>
  <si>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</si>
  <si>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</si>
  <si>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</si>
  <si>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</si>
  <si>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</si>
  <si>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</si>
  <si>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</si>
  <si>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</si>
  <si>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</si>
  <si>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</si>
  <si>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</si>
  <si>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</si>
  <si>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</si>
  <si>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</si>
  <si>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</si>
  <si>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</si>
  <si>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</si>
  <si>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</si>
  <si>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</si>
  <si>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</si>
  <si>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</si>
  <si>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</si>
  <si>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</si>
  <si>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</si>
  <si>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</si>
  <si>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</si>
  <si>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</si>
  <si>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</si>
  <si>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</si>
  <si>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</si>
  <si>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</si>
  <si>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</si>
  <si>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</si>
  <si>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</si>
  <si>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</si>
  <si>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</si>
  <si>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</si>
  <si>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</si>
  <si>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</si>
  <si>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</si>
  <si>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</si>
  <si>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</si>
  <si>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</si>
  <si>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</si>
  <si>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</si>
  <si>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</si>
  <si>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</si>
  <si>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</si>
  <si>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</si>
  <si>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</si>
  <si>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</si>
  <si>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</si>
  <si>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</si>
  <si>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</si>
  <si>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</si>
  <si>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</si>
  <si>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</si>
  <si>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</si>
  <si>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</si>
  <si>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</si>
  <si>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</si>
  <si>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</si>
  <si>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</si>
  <si>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</si>
  <si>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</si>
  <si>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</si>
  <si>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</si>
  <si>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</si>
  <si>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</si>
  <si>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</si>
  <si>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</si>
  <si>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</si>
  <si>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</si>
  <si>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</si>
  <si>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</si>
  <si>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</si>
  <si>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</si>
  <si>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</si>
  <si>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</si>
  <si>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</si>
  <si>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</si>
  <si>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</si>
  <si>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</si>
  <si>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</si>
  <si>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</si>
  <si>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</si>
  <si>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</si>
  <si>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</si>
  <si>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</si>
  <si>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</si>
  <si>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</si>
  <si>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</si>
  <si>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</si>
  <si>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</si>
  <si>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</si>
  <si>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</si>
  <si>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</si>
  <si>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</si>
  <si>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</si>
  <si>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</si>
  <si>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</si>
  <si>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</si>
  <si>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</si>
  <si>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</si>
  <si>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</si>
  <si>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</si>
  <si>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</si>
  <si>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</si>
  <si>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</si>
  <si>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</si>
  <si>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</si>
  <si>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</si>
  <si>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</si>
  <si>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</si>
  <si>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</si>
  <si>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</si>
  <si>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</si>
  <si>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</si>
  <si>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</si>
  <si>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</si>
  <si>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</si>
  <si>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</si>
  <si>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</si>
  <si>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</si>
  <si>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</si>
  <si>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</si>
  <si>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</si>
  <si>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</si>
  <si>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</si>
  <si>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</si>
  <si>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</si>
  <si>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</si>
  <si>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</si>
  <si>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</si>
  <si>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</si>
  <si>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</si>
  <si>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</si>
  <si>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</si>
  <si>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</si>
  <si>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</si>
  <si>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</si>
  <si>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</si>
  <si>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</si>
  <si>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</si>
  <si>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</si>
  <si>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</si>
  <si>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</si>
  <si>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</si>
  <si>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</si>
  <si>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</si>
  <si>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</si>
  <si>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</si>
  <si>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</si>
  <si>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</si>
  <si>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</si>
  <si>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</si>
  <si>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</si>
  <si>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</si>
  <si>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</si>
  <si>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</si>
  <si>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</si>
  <si>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</si>
  <si>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</si>
  <si>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</si>
  <si>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</si>
  <si>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</si>
  <si>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</si>
  <si>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</si>
  <si>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</si>
  <si>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</si>
  <si>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</si>
  <si>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</si>
  <si>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</si>
  <si>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</si>
  <si>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</si>
  <si>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</si>
  <si>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</si>
  <si>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</si>
  <si>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</si>
  <si>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</si>
  <si>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</si>
  <si>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</si>
  <si>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</si>
  <si>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</si>
  <si>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</si>
  <si>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</si>
  <si>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</si>
  <si>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</si>
  <si>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</si>
  <si>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</si>
  <si>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</si>
  <si>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</si>
  <si>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</si>
  <si>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</si>
  <si>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</si>
  <si>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</si>
  <si>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</si>
  <si>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</si>
  <si>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</si>
  <si>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</si>
  <si>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</si>
  <si>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</si>
  <si>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</si>
  <si>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</si>
  <si>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</si>
  <si>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</si>
  <si>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</si>
  <si>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</si>
  <si>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</si>
  <si>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</si>
  <si>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</si>
  <si>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</si>
  <si>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</si>
  <si>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</si>
  <si>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</si>
  <si>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</si>
  <si>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</si>
  <si>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</si>
  <si>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</si>
  <si>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</si>
  <si>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</si>
  <si>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</si>
  <si>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</si>
  <si>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</si>
  <si>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</si>
  <si>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</si>
  <si>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</si>
  <si>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</si>
  <si>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</si>
  <si>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</si>
  <si>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</si>
  <si>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</si>
  <si>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</si>
  <si>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</si>
  <si>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</si>
  <si>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</si>
  <si>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</si>
  <si>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</si>
  <si>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</si>
  <si>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</si>
  <si>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</si>
  <si>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</si>
  <si>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</si>
  <si>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</si>
  <si>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</si>
  <si>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</si>
  <si>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</si>
  <si>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</si>
  <si>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</si>
  <si>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</si>
  <si>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</si>
  <si>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</si>
  <si>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</si>
  <si>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</si>
  <si>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</si>
  <si>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</si>
  <si>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</si>
  <si>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</si>
  <si>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</si>
  <si>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</si>
  <si>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</si>
  <si>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</si>
  <si>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</si>
  <si>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</si>
  <si>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</si>
  <si>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</si>
  <si>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</si>
  <si>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</si>
  <si>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</si>
  <si>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</si>
  <si>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</si>
  <si>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</si>
  <si>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</si>
  <si>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</si>
  <si>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</si>
  <si>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</si>
  <si>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</si>
  <si>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</si>
  <si>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</si>
  <si>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</si>
  <si>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</si>
  <si>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</si>
  <si>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</si>
  <si>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</si>
  <si>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</si>
  <si>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</si>
  <si>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</si>
  <si>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</si>
  <si>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</si>
  <si>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</si>
  <si>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</si>
  <si>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</si>
  <si>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</si>
  <si>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</si>
  <si>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</si>
  <si>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</si>
  <si>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</si>
  <si>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</si>
  <si>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</si>
  <si>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</si>
  <si>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</si>
  <si>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</si>
  <si>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</si>
  <si>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</si>
  <si>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</si>
  <si>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</si>
  <si>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</si>
  <si>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</si>
  <si>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</si>
  <si>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</si>
  <si>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</si>
  <si>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</si>
  <si>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</si>
  <si>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</si>
  <si>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</si>
  <si>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</si>
  <si>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</si>
  <si>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</si>
  <si>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</si>
  <si>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</si>
  <si>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</si>
  <si>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</si>
  <si>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</si>
  <si>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</si>
  <si>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</si>
  <si>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</si>
  <si>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</si>
  <si>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</si>
  <si>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</si>
  <si>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</si>
  <si>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</si>
  <si>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</si>
  <si>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</si>
  <si>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</si>
  <si>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</si>
  <si>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</si>
  <si>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</si>
  <si>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</si>
  <si>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</si>
  <si>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</si>
  <si>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</si>
  <si>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</si>
  <si>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</si>
  <si>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</si>
  <si>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</si>
  <si>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</si>
  <si>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</si>
  <si>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</si>
  <si>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</si>
  <si>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</si>
  <si>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</si>
  <si>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</si>
  <si>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</si>
  <si>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</si>
  <si>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</si>
  <si>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</si>
  <si>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</si>
  <si>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</si>
  <si>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</si>
  <si>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</si>
  <si>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</si>
  <si>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</si>
  <si>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</si>
  <si>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</si>
  <si>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</si>
  <si>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</si>
  <si>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</si>
  <si>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</si>
  <si>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</si>
  <si>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</si>
  <si>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</si>
  <si>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</si>
  <si>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</si>
  <si>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</si>
  <si>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</si>
  <si>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</si>
  <si>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</si>
  <si>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</si>
  <si>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</si>
  <si>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</si>
  <si>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</si>
  <si>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</si>
  <si>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</si>
  <si>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</si>
  <si>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</si>
  <si>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</si>
  <si>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</si>
  <si>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</si>
  <si>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</si>
  <si>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</si>
  <si>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</si>
  <si>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</si>
  <si>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</si>
  <si>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</si>
  <si>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</si>
  <si>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</si>
  <si>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</si>
  <si>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</si>
  <si>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</si>
  <si>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</si>
  <si>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</si>
  <si>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</si>
  <si>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</si>
  <si>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</si>
  <si>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</si>
  <si>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</si>
  <si>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</si>
  <si>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</si>
  <si>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</si>
  <si>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</si>
  <si>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</si>
  <si>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</si>
  <si>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</si>
  <si>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</si>
  <si>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</si>
  <si>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</si>
  <si>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</si>
  <si>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</si>
  <si>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</si>
  <si>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</si>
  <si>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</si>
  <si>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</si>
  <si>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</si>
  <si>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</si>
  <si>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</si>
  <si>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</si>
  <si>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</si>
  <si>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</si>
  <si>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</si>
  <si>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</si>
  <si>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</si>
  <si>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</si>
  <si>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</si>
  <si>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</si>
  <si>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</si>
  <si>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</si>
  <si>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</si>
  <si>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</si>
  <si>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</si>
  <si>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</si>
  <si>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</si>
  <si>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</si>
  <si>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</si>
  <si>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</si>
  <si>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</si>
  <si>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</si>
  <si>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</si>
  <si>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</si>
  <si>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</si>
  <si>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</si>
  <si>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</si>
  <si>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</si>
  <si>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</si>
  <si>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</si>
  <si>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</si>
  <si>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</si>
  <si>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</si>
  <si>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</si>
  <si>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</si>
  <si>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</si>
  <si>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</si>
  <si>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</si>
  <si>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</si>
  <si>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</si>
  <si>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</si>
  <si>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</si>
  <si>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</si>
  <si>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</si>
  <si>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</si>
  <si>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</si>
  <si>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</si>
  <si>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</si>
  <si>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</si>
  <si>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</si>
  <si>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</si>
  <si>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</si>
  <si>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</si>
  <si>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</si>
  <si>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</si>
  <si>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</si>
  <si>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</si>
  <si>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</si>
  <si>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</si>
  <si>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</si>
  <si>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</si>
  <si>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</si>
  <si>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</si>
  <si>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</si>
  <si>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</si>
  <si>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</si>
  <si>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</si>
  <si>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</si>
  <si>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</si>
  <si>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</si>
  <si>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</si>
  <si>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</si>
  <si>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</si>
  <si>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</si>
  <si>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</si>
  <si>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</si>
  <si>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</si>
  <si>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</si>
  <si>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</si>
  <si>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</si>
  <si>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</si>
  <si>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</si>
  <si>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</si>
  <si>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</si>
  <si>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</si>
  <si>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</si>
  <si>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</si>
  <si>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</si>
  <si>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</si>
  <si>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</si>
  <si>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</si>
  <si>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</si>
  <si>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</si>
  <si>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</si>
  <si>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</si>
  <si>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</si>
  <si>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</si>
  <si>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</si>
  <si>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</si>
  <si>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</si>
  <si>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</si>
  <si>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</si>
  <si>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</si>
  <si>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</si>
  <si>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</si>
  <si>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</si>
  <si>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</si>
  <si>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</si>
  <si>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</si>
  <si>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</si>
  <si>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</si>
  <si>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</si>
  <si>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</si>
  <si>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</si>
  <si>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</si>
  <si>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</si>
  <si>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</si>
  <si>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</si>
  <si>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</si>
  <si>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</si>
  <si>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</si>
  <si>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</si>
  <si>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</si>
  <si>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</si>
  <si>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</si>
  <si>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</si>
  <si>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</si>
  <si>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</si>
  <si>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</si>
  <si>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</si>
  <si>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</si>
  <si>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</si>
  <si>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</si>
  <si>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</si>
  <si>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</si>
  <si>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</si>
  <si>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</si>
  <si>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</si>
  <si>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</si>
  <si>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</si>
  <si>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</si>
  <si>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</si>
  <si>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</si>
  <si>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</si>
  <si>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</si>
  <si>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</si>
  <si>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</si>
  <si>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</si>
  <si>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</si>
  <si>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</si>
  <si>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</si>
  <si>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</si>
  <si>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</si>
  <si>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</si>
  <si>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</si>
  <si>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</si>
  <si>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</si>
  <si>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</si>
  <si>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</si>
  <si>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</si>
  <si>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</si>
  <si>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</si>
  <si>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</si>
  <si>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</si>
  <si>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</si>
  <si>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</si>
  <si>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</si>
  <si>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</si>
  <si>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</si>
  <si>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</si>
  <si>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</si>
  <si>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</si>
  <si>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</si>
  <si>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</si>
  <si>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</si>
  <si>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</si>
  <si>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</si>
  <si>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</si>
  <si>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</si>
  <si>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</si>
  <si>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</si>
  <si>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</si>
  <si>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</si>
  <si>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</si>
  <si>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</si>
  <si>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</si>
  <si>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</si>
  <si>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</si>
  <si>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</si>
  <si>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</si>
  <si>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</si>
  <si>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</si>
  <si>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</si>
  <si>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</si>
  <si>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</si>
  <si>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</si>
  <si>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</si>
  <si>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</si>
  <si>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</si>
  <si>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</si>
  <si>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</si>
  <si>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</si>
  <si>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</si>
  <si>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</si>
  <si>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</si>
  <si>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</si>
  <si>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</si>
  <si>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</si>
  <si>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</si>
  <si>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</si>
  <si>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</si>
  <si>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</si>
  <si>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</si>
  <si>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</si>
  <si>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</si>
  <si>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</si>
  <si>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</si>
  <si>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</si>
  <si>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</si>
  <si>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</si>
  <si>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</si>
  <si>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</si>
  <si>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</si>
  <si>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</si>
  <si>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</si>
  <si>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</si>
  <si>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</si>
  <si>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</si>
  <si>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</si>
  <si>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</si>
  <si>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</si>
  <si>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</si>
  <si>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</si>
  <si>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</si>
  <si>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</si>
  <si>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</si>
  <si>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</si>
  <si>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</si>
  <si>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</si>
  <si>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</si>
  <si>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</si>
  <si>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</si>
  <si>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</si>
  <si>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</si>
  <si>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</si>
  <si>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</si>
  <si>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</si>
  <si>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</si>
  <si>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</si>
  <si>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</si>
  <si>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</si>
  <si>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</si>
  <si>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</si>
  <si>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</si>
  <si>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</si>
  <si>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</si>
  <si>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</si>
  <si>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</si>
  <si>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</si>
  <si>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</si>
  <si>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</si>
  <si>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</si>
  <si>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</si>
  <si>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</si>
  <si>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</si>
  <si>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</si>
  <si>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</si>
  <si>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</si>
  <si>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</si>
  <si>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</si>
  <si>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</si>
  <si>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</si>
  <si>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</si>
  <si>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</si>
  <si>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</si>
  <si>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</si>
  <si>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</si>
  <si>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</si>
  <si>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</si>
  <si>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</si>
  <si>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</si>
  <si>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</si>
  <si>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</si>
  <si>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</si>
  <si>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</si>
  <si>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</si>
  <si>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</si>
  <si>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</si>
  <si>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</si>
  <si>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</si>
  <si>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</si>
  <si>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</si>
  <si>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</si>
  <si>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</si>
  <si>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</si>
  <si>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</si>
  <si>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</si>
  <si>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</si>
  <si>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</si>
  <si>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</si>
  <si>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</si>
  <si>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</si>
  <si>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</si>
  <si>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</si>
  <si>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</si>
  <si>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</si>
  <si>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</si>
  <si>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</si>
  <si>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</si>
  <si>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</si>
  <si>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</si>
  <si>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</si>
  <si>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</si>
  <si>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</si>
  <si>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</si>
  <si>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</si>
  <si>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</si>
  <si>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</si>
  <si>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</si>
  <si>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</si>
  <si>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</si>
  <si>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</si>
  <si>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</si>
  <si>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</si>
  <si>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</si>
  <si>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</si>
  <si>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</si>
  <si>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</si>
  <si>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</si>
  <si>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</si>
  <si>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</si>
  <si>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</si>
  <si>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</si>
  <si>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</si>
  <si>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</si>
  <si>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</si>
  <si>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</si>
  <si>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</si>
  <si>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</si>
  <si>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</si>
  <si>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</si>
  <si>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</si>
  <si>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</si>
  <si>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</si>
  <si>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</si>
  <si>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</si>
  <si>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</si>
  <si>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</si>
  <si>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</si>
  <si>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</si>
  <si>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</si>
  <si>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</si>
  <si>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</si>
  <si>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</si>
  <si>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</si>
  <si>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</si>
  <si>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</si>
  <si>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</si>
  <si>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</si>
  <si>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</si>
  <si>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</si>
  <si>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</si>
  <si>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</si>
  <si>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</si>
  <si>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</si>
  <si>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</si>
  <si>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</si>
  <si>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</si>
  <si>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</si>
  <si>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</si>
  <si>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</si>
  <si>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</si>
  <si>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</si>
  <si>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</si>
  <si>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</si>
  <si>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</si>
  <si>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</si>
  <si>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</si>
  <si>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</si>
  <si>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</si>
  <si>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</si>
  <si>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</si>
  <si>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</si>
  <si>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</si>
  <si>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</si>
  <si>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</si>
  <si>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</si>
  <si>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</si>
  <si>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</si>
  <si>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</si>
  <si>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</si>
  <si>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</si>
  <si>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</si>
  <si>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</si>
  <si>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</si>
  <si>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</si>
  <si>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</si>
  <si>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</si>
  <si>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</si>
  <si>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</si>
  <si>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</si>
  <si>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</si>
  <si>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</si>
  <si>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</si>
  <si>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</si>
  <si>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</si>
  <si>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</si>
  <si>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</si>
  <si>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</si>
  <si>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</si>
  <si>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</si>
  <si>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</si>
  <si>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</si>
  <si>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</si>
  <si>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</si>
  <si>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</si>
  <si>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</si>
  <si>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</si>
  <si>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</si>
  <si>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</si>
  <si>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</si>
  <si>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</si>
  <si>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</si>
  <si>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</si>
  <si>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</si>
  <si>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</si>
  <si>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</si>
  <si>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</si>
  <si>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</si>
  <si>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</si>
  <si>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</si>
  <si>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</si>
  <si>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</si>
  <si>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</si>
  <si>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</si>
  <si>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</si>
  <si>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</si>
  <si>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</si>
  <si>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</si>
  <si>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</si>
  <si>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</si>
  <si>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</si>
  <si>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</si>
  <si>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</si>
  <si>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</si>
  <si>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</si>
  <si>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</si>
  <si>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</si>
  <si>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</si>
  <si>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</si>
  <si>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</si>
  <si>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</si>
  <si>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</si>
  <si>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</si>
  <si>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</si>
  <si>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</si>
  <si>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</si>
  <si>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</si>
  <si>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</si>
  <si>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</si>
  <si>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</si>
  <si>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</si>
  <si>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</si>
  <si>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</si>
  <si>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</si>
  <si>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</si>
  <si>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</si>
  <si>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</si>
  <si>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</si>
  <si>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</si>
  <si>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</si>
  <si>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</si>
  <si>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</si>
  <si>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</si>
  <si>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</si>
  <si>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</si>
  <si>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</si>
  <si>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</si>
  <si>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</si>
  <si>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</si>
  <si>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</si>
  <si>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</si>
  <si>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</si>
  <si>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</si>
  <si>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</si>
  <si>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</si>
  <si>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</si>
  <si>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</si>
  <si>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</si>
  <si>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</si>
  <si>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</si>
  <si>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</si>
  <si>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</si>
  <si>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</si>
  <si>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</si>
  <si>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</si>
  <si>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</si>
  <si>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</si>
  <si>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</si>
  <si>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</si>
  <si>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</si>
  <si>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</si>
  <si>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</si>
  <si>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</si>
  <si>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</si>
  <si>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</si>
  <si>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</si>
  <si>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</si>
  <si>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</si>
  <si>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</si>
  <si>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</si>
  <si>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</si>
  <si>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</si>
  <si>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</si>
  <si>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</si>
  <si>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</si>
  <si>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</si>
  <si>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</si>
  <si>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</si>
  <si>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</si>
  <si>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</si>
  <si>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</si>
  <si>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</si>
  <si>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</si>
  <si>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</si>
  <si>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</si>
  <si>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</si>
  <si>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</si>
  <si>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</si>
  <si>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</si>
  <si>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</si>
  <si>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</si>
  <si>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</si>
  <si>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</si>
  <si>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</si>
  <si>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</si>
  <si>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</si>
  <si>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</si>
  <si>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</si>
  <si>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</si>
  <si>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</si>
  <si>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</si>
  <si>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</si>
  <si>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</si>
  <si>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</si>
  <si>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</si>
  <si>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</si>
  <si>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</si>
  <si>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</si>
  <si>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</si>
  <si>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</si>
  <si>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</si>
  <si>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</si>
  <si>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</si>
  <si>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</si>
  <si>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</si>
  <si>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</si>
  <si>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</si>
  <si>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</si>
  <si>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</si>
  <si>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</si>
  <si>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</si>
  <si>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</si>
  <si>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</si>
  <si>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</si>
  <si>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</si>
  <si>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</si>
  <si>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</si>
  <si>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</si>
  <si>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</si>
  <si>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</si>
  <si>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</si>
  <si>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</si>
  <si>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</si>
  <si>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</si>
  <si>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</si>
  <si>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</si>
  <si>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</si>
  <si>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</si>
  <si>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</si>
  <si>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</si>
  <si>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</si>
  <si>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</si>
  <si>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</si>
  <si>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</si>
  <si>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</si>
  <si>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</si>
  <si>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</si>
  <si>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</si>
  <si>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</si>
  <si>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</si>
  <si>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</si>
  <si>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</si>
  <si>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</si>
  <si>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</si>
  <si>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</si>
  <si>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</si>
  <si>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</si>
  <si>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</si>
  <si>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</si>
  <si>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</si>
  <si>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</si>
  <si>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</si>
  <si>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</si>
  <si>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</si>
  <si>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</si>
  <si>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</si>
  <si>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</si>
  <si>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</si>
  <si>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</si>
  <si>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</si>
  <si>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</si>
  <si>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</si>
  <si>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</si>
  <si>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</si>
  <si>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</si>
  <si>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</si>
  <si>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</si>
  <si>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</si>
  <si>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</si>
  <si>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</si>
  <si>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</si>
  <si>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</si>
  <si>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</si>
  <si>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</si>
  <si>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</si>
  <si>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</si>
  <si>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</si>
  <si>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</si>
  <si>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</si>
  <si>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</si>
  <si>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</si>
  <si>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</si>
  <si>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</si>
  <si>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</si>
  <si>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</si>
  <si>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</si>
  <si>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</si>
  <si>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</si>
  <si>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</si>
  <si>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</si>
  <si>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</si>
  <si>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</si>
  <si>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</si>
  <si>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</si>
  <si>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</si>
  <si>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</si>
  <si>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</si>
  <si>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</si>
  <si>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</si>
  <si>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</si>
  <si>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</si>
  <si>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</si>
  <si>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</si>
  <si>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</si>
  <si>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</si>
  <si>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</si>
  <si>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</si>
  <si>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</si>
  <si>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</si>
  <si>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</si>
  <si>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</si>
  <si>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</si>
  <si>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</si>
  <si>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</si>
  <si>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</si>
  <si>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</si>
  <si>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</si>
  <si>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</si>
  <si>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</si>
  <si>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</si>
  <si>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</si>
  <si>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</si>
  <si>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</si>
  <si>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</si>
  <si>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</si>
  <si>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</si>
  <si>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</si>
  <si>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</si>
  <si>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</si>
  <si>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</si>
  <si>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</si>
  <si>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</si>
  <si>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</si>
  <si>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</si>
  <si>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</si>
  <si>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</si>
  <si>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</si>
  <si>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</si>
  <si>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</si>
  <si>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</si>
  <si>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</si>
  <si>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</si>
  <si>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</si>
  <si>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</si>
  <si>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</si>
  <si>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</si>
  <si>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</si>
  <si>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</si>
  <si>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</si>
  <si>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</si>
  <si>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</si>
  <si>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</si>
  <si>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</si>
  <si>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</si>
  <si>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</si>
  <si>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</si>
  <si>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</si>
  <si>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</si>
  <si>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</si>
  <si>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</si>
  <si>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</si>
  <si>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</si>
  <si>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</si>
  <si>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</si>
  <si>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</si>
  <si>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</si>
  <si>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</si>
  <si>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</si>
  <si>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</si>
  <si>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</si>
  <si>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</si>
  <si>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</si>
  <si>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</si>
  <si>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</si>
  <si>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</si>
  <si>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</si>
  <si>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</si>
  <si>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</si>
  <si>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</si>
  <si>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</si>
  <si>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</si>
  <si>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</si>
  <si>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</si>
  <si>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</si>
  <si>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</si>
  <si>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</si>
  <si>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</si>
  <si>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</si>
  <si>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</si>
  <si>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</si>
  <si>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</si>
  <si>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</si>
  <si>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</si>
  <si>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</si>
  <si>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</si>
  <si>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</si>
  <si>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</si>
  <si>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</si>
  <si>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</si>
  <si>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</si>
  <si>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</si>
  <si>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</si>
  <si>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</si>
  <si>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</si>
  <si>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</si>
  <si>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</si>
  <si>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</si>
  <si>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</si>
  <si>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</si>
  <si>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</si>
  <si>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</si>
  <si>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</si>
  <si>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</si>
  <si>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</si>
  <si>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</si>
  <si>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</si>
  <si>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</si>
  <si>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</si>
  <si>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</si>
  <si>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</si>
  <si>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</si>
  <si>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</si>
  <si>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</si>
  <si>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</si>
  <si>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</si>
  <si>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</si>
  <si>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</si>
  <si>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</si>
  <si>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</si>
  <si>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</si>
  <si>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</si>
  <si>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</si>
  <si>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</si>
  <si>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</si>
  <si>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</si>
  <si>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</si>
  <si>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</si>
  <si>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</si>
  <si>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</si>
  <si>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</si>
  <si>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</si>
  <si>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</si>
  <si>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</si>
  <si>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</si>
  <si>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</si>
  <si>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</si>
  <si>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</si>
  <si>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</si>
  <si>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</si>
  <si>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</si>
  <si>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</si>
  <si>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</si>
  <si>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</si>
  <si>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</si>
  <si>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</si>
  <si>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</si>
  <si>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</si>
  <si>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</si>
  <si>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</si>
  <si>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</si>
  <si>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</si>
  <si>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</si>
  <si>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</si>
  <si>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</si>
  <si>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</si>
  <si>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</si>
  <si>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</si>
  <si>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</si>
  <si>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</si>
  <si>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</si>
  <si>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</si>
  <si>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</si>
  <si>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</si>
  <si>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</si>
  <si>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</si>
  <si>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</si>
  <si>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</si>
  <si>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</si>
  <si>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</si>
  <si>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</si>
  <si>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</si>
  <si>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</si>
  <si>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</si>
  <si>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</si>
  <si>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</si>
  <si>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</si>
  <si>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</si>
  <si>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</si>
  <si>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</si>
  <si>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</si>
  <si>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</si>
  <si>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</si>
  <si>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</si>
  <si>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</si>
  <si>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</si>
  <si>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</si>
  <si>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</si>
  <si>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</si>
  <si>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</si>
  <si>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</si>
  <si>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</si>
  <si>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</si>
  <si>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</si>
  <si>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</si>
  <si>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</si>
  <si>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</si>
  <si>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</si>
  <si>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</si>
  <si>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</si>
  <si>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</si>
  <si>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</si>
  <si>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</si>
  <si>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</si>
  <si>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</si>
  <si>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</si>
  <si>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</si>
  <si>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</si>
  <si>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</si>
  <si>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</si>
  <si>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</si>
  <si>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</si>
  <si>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</si>
  <si>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</si>
  <si>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</si>
  <si>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</si>
  <si>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</si>
  <si>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</si>
  <si>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</si>
  <si>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</si>
  <si>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</si>
  <si>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</si>
  <si>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</si>
  <si>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</si>
  <si>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</si>
  <si>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</si>
  <si>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</si>
  <si>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</si>
  <si>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</si>
  <si>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</si>
  <si>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</si>
  <si>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</si>
  <si>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</si>
  <si>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</si>
  <si>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</si>
  <si>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</si>
  <si>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</si>
  <si>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</si>
  <si>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</si>
  <si>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</si>
  <si>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</si>
  <si>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</si>
  <si>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</si>
  <si>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</si>
  <si>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</si>
  <si>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</si>
  <si>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</si>
  <si>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</si>
  <si>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</si>
  <si>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</si>
  <si>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</si>
  <si>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</si>
  <si>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</si>
  <si>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</si>
  <si>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</si>
  <si>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</si>
  <si>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</si>
  <si>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</si>
  <si>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</si>
  <si>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</si>
  <si>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</si>
  <si>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</si>
  <si>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</si>
  <si>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</si>
  <si>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</si>
  <si>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</si>
  <si>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</si>
  <si>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</si>
  <si>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</si>
  <si>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</si>
  <si>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</si>
  <si>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</si>
  <si>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</si>
  <si>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</si>
  <si>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</si>
  <si>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</si>
  <si>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</si>
  <si>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</si>
  <si>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</si>
  <si>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</si>
  <si>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</si>
  <si>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</si>
  <si>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</si>
  <si>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</si>
  <si>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</si>
  <si>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</si>
  <si>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</si>
  <si>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</si>
  <si>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</si>
  <si>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</si>
  <si>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</si>
  <si>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</si>
  <si>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</si>
  <si>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</si>
  <si>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</si>
  <si>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</si>
  <si>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</si>
  <si>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</si>
  <si>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</si>
  <si>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</si>
  <si>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</si>
  <si>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</si>
  <si>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</si>
  <si>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</si>
  <si>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</si>
  <si>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</si>
  <si>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</si>
  <si>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</si>
  <si>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</si>
  <si>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</si>
  <si>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</si>
  <si>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</si>
  <si>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</si>
  <si>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</si>
  <si>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</si>
  <si>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</si>
  <si>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</si>
  <si>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</si>
  <si>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</si>
  <si>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</si>
  <si>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</si>
  <si>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</si>
  <si>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</si>
  <si>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</si>
  <si>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</si>
  <si>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</si>
  <si>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</si>
  <si>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</si>
  <si>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</si>
  <si>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</si>
  <si>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</si>
  <si>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</si>
  <si>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</si>
  <si>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</si>
  <si>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</si>
  <si>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</si>
  <si>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</si>
  <si>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</si>
  <si>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</si>
  <si>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</si>
  <si>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</si>
  <si>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</si>
  <si>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</si>
  <si>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</si>
  <si>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</si>
  <si>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</si>
  <si>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</si>
  <si>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</si>
  <si>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</si>
  <si>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</si>
  <si>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</si>
  <si>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</si>
  <si>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</si>
  <si>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</si>
  <si>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</si>
  <si>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</si>
  <si>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</si>
  <si>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</si>
  <si>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</si>
  <si>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</si>
  <si>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</si>
  <si>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</si>
  <si>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</si>
  <si>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</si>
  <si>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</si>
  <si>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</si>
  <si>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</si>
  <si>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</si>
  <si>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</si>
  <si>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</si>
  <si>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</si>
  <si>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</si>
  <si>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</si>
  <si>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</si>
  <si>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</si>
  <si>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</si>
  <si>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</si>
  <si>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</si>
  <si>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</si>
  <si>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</si>
  <si>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</si>
  <si>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</si>
  <si>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</si>
  <si>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</si>
  <si>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</si>
  <si>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</si>
  <si>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</si>
  <si>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</si>
  <si>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</si>
  <si>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</si>
  <si>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</si>
  <si>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</si>
  <si>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</si>
  <si>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</si>
  <si>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</si>
  <si>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</si>
  <si>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</si>
  <si>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</si>
  <si>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</si>
  <si>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</si>
  <si>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</si>
  <si>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</si>
  <si>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</si>
  <si>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</si>
  <si>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</si>
  <si>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</si>
  <si>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</si>
  <si>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</si>
  <si>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</si>
  <si>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</si>
  <si>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</si>
  <si>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</si>
  <si>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</si>
  <si>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</si>
  <si>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</si>
  <si>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</si>
  <si>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</si>
  <si>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</si>
  <si>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</si>
  <si>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</si>
  <si>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</si>
  <si>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</si>
  <si>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</si>
  <si>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</si>
  <si>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</si>
  <si>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</si>
  <si>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</si>
  <si>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</si>
  <si>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</si>
  <si>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</si>
  <si>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</si>
  <si>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</si>
  <si>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</si>
  <si>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</si>
  <si>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</si>
  <si>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</si>
  <si>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</si>
  <si>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</si>
  <si>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</si>
  <si>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</si>
  <si>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</si>
  <si>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</si>
  <si>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</si>
  <si>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</si>
  <si>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</si>
  <si>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</si>
  <si>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</si>
  <si>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</si>
  <si>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</si>
  <si>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</si>
  <si>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</si>
  <si>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</si>
  <si>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</si>
  <si>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</si>
  <si>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</si>
  <si>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</si>
  <si>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</si>
  <si>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</si>
  <si>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</si>
  <si>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</si>
  <si>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</si>
  <si>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</si>
  <si>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</si>
  <si>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</si>
  <si>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</si>
  <si>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</si>
  <si>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</si>
  <si>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</si>
  <si>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</si>
  <si>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</si>
  <si>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</si>
  <si>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</si>
  <si>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</si>
  <si>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</si>
  <si>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</si>
  <si>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</si>
  <si>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</si>
  <si>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</si>
  <si>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</si>
  <si>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</si>
  <si>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</si>
  <si>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</si>
  <si>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</si>
  <si>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</si>
  <si>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</si>
  <si>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</si>
  <si>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</si>
  <si>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</si>
  <si>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</si>
  <si>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</si>
  <si>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</si>
  <si>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</si>
  <si>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</si>
  <si>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</si>
  <si>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</si>
  <si>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</si>
  <si>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</si>
  <si>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</si>
  <si>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</si>
  <si>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</si>
  <si>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</si>
  <si>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</si>
  <si>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</si>
  <si>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</si>
  <si>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</si>
  <si>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</si>
  <si>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</si>
  <si>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</si>
  <si>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</si>
  <si>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</si>
  <si>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</si>
  <si>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</si>
  <si>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</si>
  <si>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</si>
  <si>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</si>
  <si>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</si>
  <si>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</si>
  <si>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</si>
  <si>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</si>
  <si>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</si>
  <si>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</si>
  <si>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</si>
  <si>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</si>
  <si>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</si>
  <si>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</si>
  <si>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</si>
  <si>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</si>
  <si>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</si>
  <si>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</si>
  <si>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</si>
  <si>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</si>
  <si>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</si>
  <si>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</si>
  <si>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</si>
  <si>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</si>
  <si>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</si>
  <si>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</si>
  <si>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</si>
  <si>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</si>
  <si>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</si>
  <si>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</si>
  <si>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</si>
  <si>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</si>
  <si>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</si>
  <si>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</si>
  <si>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</si>
  <si>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</si>
  <si>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</si>
  <si>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</si>
  <si>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</si>
  <si>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</si>
  <si>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</si>
  <si>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</si>
  <si>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</si>
  <si>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</si>
  <si>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</si>
  <si>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</si>
  <si>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</si>
  <si>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</si>
  <si>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</si>
  <si>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</si>
  <si>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</si>
  <si>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</si>
  <si>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</si>
  <si>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</si>
  <si>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</si>
  <si>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</si>
  <si>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</si>
  <si>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</si>
  <si>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</si>
  <si>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</si>
  <si>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</si>
  <si>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</si>
  <si>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</si>
  <si>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</si>
  <si>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</si>
  <si>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</si>
  <si>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</si>
  <si>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</si>
  <si>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</si>
  <si>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</si>
  <si>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</si>
  <si>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</si>
  <si>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</si>
  <si>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</si>
  <si>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</si>
  <si>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</si>
  <si>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</si>
  <si>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</si>
  <si>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</si>
  <si>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</si>
  <si>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</si>
  <si>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</si>
  <si>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</si>
  <si>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</si>
  <si>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</si>
  <si>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</si>
  <si>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</si>
  <si>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</si>
  <si>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</si>
  <si>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</si>
  <si>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</si>
  <si>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</si>
  <si>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</si>
  <si>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</si>
  <si>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</si>
  <si>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</si>
  <si>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</si>
  <si>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</si>
  <si>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</si>
  <si>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</si>
  <si>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</si>
  <si>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</si>
  <si>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</si>
  <si>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</si>
  <si>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</si>
  <si>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</si>
  <si>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</si>
  <si>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</si>
  <si>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</si>
  <si>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</si>
  <si>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</si>
  <si>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</si>
  <si>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</si>
  <si>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</si>
  <si>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</si>
  <si>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</si>
  <si>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</si>
  <si>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</si>
  <si>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</si>
  <si>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</si>
  <si>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</si>
  <si>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</si>
  <si>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</si>
  <si>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</si>
  <si>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</si>
  <si>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</si>
  <si>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</si>
  <si>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</si>
  <si>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</si>
  <si>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</si>
  <si>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</si>
  <si>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</si>
  <si>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</si>
  <si>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</si>
  <si>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</si>
  <si>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</si>
  <si>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</si>
  <si>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</si>
  <si>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</si>
  <si>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</si>
  <si>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</si>
  <si>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</si>
  <si>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</si>
  <si>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</si>
  <si>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</si>
  <si>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</si>
  <si>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</si>
  <si>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</si>
  <si>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</si>
  <si>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</si>
  <si>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</si>
  <si>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</si>
  <si>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</si>
  <si>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</si>
  <si>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</si>
  <si>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</si>
  <si>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</si>
  <si>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</si>
  <si>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</si>
  <si>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</si>
  <si>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</si>
  <si>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</si>
  <si>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</si>
  <si>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</si>
  <si>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</si>
  <si>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</si>
  <si>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</si>
  <si>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</si>
  <si>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</si>
  <si>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</si>
  <si>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</si>
  <si>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</si>
  <si>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</si>
  <si>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</si>
  <si>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</si>
  <si>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</si>
  <si>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</si>
  <si>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</si>
  <si>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</si>
  <si>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</si>
  <si>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</si>
  <si>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</si>
  <si>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</si>
  <si>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</si>
  <si>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</si>
  <si>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</si>
  <si>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</si>
  <si>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</si>
  <si>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</si>
  <si>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</si>
  <si>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</si>
  <si>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</si>
  <si>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</si>
  <si>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</si>
  <si>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</si>
  <si>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</si>
  <si>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</si>
  <si>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</si>
  <si>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</si>
  <si>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</si>
  <si>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</si>
  <si>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</si>
  <si>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</si>
  <si>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</si>
  <si>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</si>
  <si>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</si>
  <si>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</si>
  <si>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</si>
  <si>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</si>
  <si>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</si>
  <si>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</si>
  <si>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</si>
  <si>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</si>
  <si>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</si>
  <si>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</si>
  <si>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</si>
  <si>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</si>
  <si>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</si>
  <si>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</si>
  <si>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</si>
  <si>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</si>
  <si>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</si>
  <si>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</si>
  <si>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</si>
  <si>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</si>
  <si>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</si>
  <si>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</si>
  <si>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</si>
  <si>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</si>
  <si>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</si>
  <si>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</si>
  <si>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</si>
  <si>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</si>
  <si>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</si>
  <si>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</si>
  <si>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</si>
  <si>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</si>
  <si>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</si>
  <si>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</si>
  <si>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</si>
  <si>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</si>
  <si>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</si>
  <si>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</si>
  <si>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</si>
  <si>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</si>
  <si>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</si>
  <si>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</si>
  <si>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</si>
  <si>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</si>
  <si>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</si>
  <si>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</si>
  <si>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</si>
  <si>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</si>
  <si>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</si>
  <si>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</si>
  <si>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</si>
  <si>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</si>
  <si>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</si>
  <si>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</si>
  <si>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</si>
  <si>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</si>
  <si>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</si>
  <si>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</si>
  <si>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</si>
  <si>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</si>
  <si>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</si>
  <si>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</si>
  <si>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</si>
  <si>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</si>
  <si>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</si>
  <si>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</si>
  <si>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</si>
  <si>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</si>
  <si>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</si>
  <si>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</si>
  <si>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</si>
  <si>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</si>
  <si>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</si>
  <si>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</si>
  <si>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</si>
  <si>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</si>
  <si>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</si>
  <si>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</si>
  <si>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</si>
  <si>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</si>
  <si>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</si>
  <si>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</si>
  <si>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</si>
  <si>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</si>
  <si>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</si>
  <si>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</si>
  <si>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</si>
  <si>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</si>
  <si>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</si>
  <si>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</si>
  <si>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</si>
  <si>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</si>
  <si>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</si>
  <si>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</si>
  <si>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</si>
  <si>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</si>
  <si>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</si>
  <si>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</si>
  <si>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</si>
  <si>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</si>
  <si>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</si>
  <si>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</si>
  <si>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</si>
  <si>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</si>
  <si>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</si>
  <si>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</si>
  <si>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</si>
  <si>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</si>
  <si>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</si>
  <si>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</si>
  <si>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</si>
  <si>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</si>
  <si>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</si>
  <si>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</si>
  <si>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</si>
  <si>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</si>
  <si>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</si>
  <si>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</si>
  <si>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</si>
  <si>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</si>
  <si>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</si>
  <si>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</si>
  <si>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</si>
  <si>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</si>
  <si>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</si>
  <si>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</si>
  <si>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</si>
  <si>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</si>
  <si>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</si>
  <si>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</si>
  <si>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</si>
  <si>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</si>
  <si>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</si>
  <si>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</si>
  <si>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</si>
  <si>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</si>
  <si>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</si>
  <si>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</si>
  <si>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</si>
  <si>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</si>
  <si>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</si>
  <si>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</si>
  <si>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</si>
  <si>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</si>
  <si>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</si>
  <si>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</si>
  <si>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</si>
  <si>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</si>
  <si>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</si>
  <si>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</si>
  <si>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</si>
  <si>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</si>
  <si>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</si>
  <si>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</si>
  <si>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</si>
  <si>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</si>
  <si>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</si>
  <si>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</si>
  <si>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</si>
  <si>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</si>
  <si>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</si>
  <si>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</si>
  <si>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</si>
  <si>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</si>
  <si>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</si>
  <si>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</si>
  <si>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</si>
  <si>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</si>
  <si>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</si>
  <si>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</si>
  <si>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</si>
  <si>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</si>
  <si>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</si>
  <si>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</si>
  <si>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</si>
  <si>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</si>
  <si>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</si>
  <si>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</si>
  <si>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</si>
  <si>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</si>
  <si>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</si>
  <si>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</si>
  <si>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</si>
  <si>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</si>
  <si>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</si>
  <si>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</si>
  <si>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</si>
  <si>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</si>
  <si>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</si>
  <si>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</si>
  <si>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</si>
  <si>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</si>
  <si>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</si>
  <si>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</si>
  <si>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</si>
  <si>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</si>
  <si>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</si>
  <si>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</si>
  <si>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</si>
  <si>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</si>
  <si>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</si>
  <si>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</si>
  <si>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</si>
  <si>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</si>
  <si>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</si>
  <si>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</si>
  <si>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</si>
  <si>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</si>
  <si>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</si>
  <si>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</si>
  <si>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</si>
  <si>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</si>
  <si>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</si>
  <si>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</si>
  <si>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</si>
  <si>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</si>
  <si>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</si>
  <si>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</si>
  <si>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</si>
  <si>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</si>
  <si>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</si>
  <si>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</si>
  <si>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</si>
  <si>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</si>
  <si>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</si>
  <si>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</si>
  <si>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</si>
  <si>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</si>
  <si>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</si>
  <si>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</si>
  <si>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</si>
  <si>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</si>
  <si>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</si>
  <si>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</si>
  <si>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</si>
  <si>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</si>
  <si>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</si>
  <si>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</si>
  <si>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</si>
  <si>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</si>
  <si>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</si>
  <si>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</si>
  <si>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</si>
  <si>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</si>
  <si>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</si>
  <si>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</si>
  <si>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</si>
  <si>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</si>
  <si>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</si>
  <si>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</si>
  <si>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</si>
  <si>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</si>
  <si>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</si>
  <si>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</si>
  <si>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</si>
  <si>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</si>
  <si>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</si>
  <si>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</si>
  <si>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</si>
  <si>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</si>
  <si>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</si>
  <si>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</si>
  <si>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</si>
  <si>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</si>
  <si>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</si>
  <si>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</si>
  <si>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</si>
  <si>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</si>
  <si>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</si>
  <si>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</si>
  <si>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</si>
  <si>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</si>
  <si>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</si>
  <si>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</si>
  <si>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</si>
  <si>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</si>
  <si>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</si>
  <si>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</si>
  <si>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</si>
  <si>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</si>
  <si>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</si>
  <si>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</si>
  <si>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</si>
  <si>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</si>
  <si>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</si>
  <si>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</si>
  <si>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</si>
  <si>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</si>
  <si>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</si>
  <si>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</si>
  <si>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</si>
  <si>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</si>
  <si>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</si>
  <si>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</si>
  <si>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</si>
  <si>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</si>
  <si>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</si>
  <si>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</si>
  <si>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</si>
  <si>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</si>
  <si>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</si>
  <si>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</si>
  <si>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</si>
  <si>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</si>
  <si>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</si>
  <si>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</si>
  <si>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</si>
  <si>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</si>
  <si>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</si>
  <si>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</si>
  <si>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</si>
  <si>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</si>
  <si>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</si>
  <si>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</si>
  <si>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</si>
  <si>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</si>
  <si>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</si>
  <si>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</si>
  <si>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</si>
  <si>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</si>
  <si>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</si>
  <si>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</si>
  <si>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</si>
  <si>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</si>
  <si>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</si>
  <si>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</si>
  <si>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</si>
  <si>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</si>
  <si>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</si>
  <si>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</si>
  <si>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</si>
  <si>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</si>
  <si>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</si>
  <si>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</si>
  <si>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</si>
  <si>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</si>
  <si>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</si>
  <si>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</si>
  <si>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</si>
  <si>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</si>
  <si>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</si>
  <si>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</si>
  <si>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</si>
  <si>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</si>
  <si>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</si>
  <si>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</si>
  <si>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</si>
  <si>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</si>
  <si>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</si>
  <si>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</si>
  <si>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</si>
  <si>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</si>
  <si>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</si>
  <si>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</si>
  <si>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</si>
  <si>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</si>
  <si>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</si>
  <si>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</si>
  <si>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</si>
  <si>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</si>
  <si>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</si>
  <si>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</si>
  <si>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</si>
  <si>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</si>
  <si>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</si>
  <si>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</si>
  <si>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</si>
  <si>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</si>
  <si>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</si>
  <si>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</si>
  <si>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</si>
  <si>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</si>
  <si>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</si>
  <si>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</si>
  <si>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</si>
  <si>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</si>
  <si>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</si>
  <si>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</si>
  <si>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</si>
  <si>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</si>
  <si>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</si>
  <si>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</si>
  <si>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</si>
  <si>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</si>
  <si>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</si>
  <si>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</si>
  <si>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</si>
  <si>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</si>
  <si>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</si>
  <si>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</si>
  <si>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</si>
  <si>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</si>
  <si>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</si>
  <si>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</si>
  <si>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</si>
  <si>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</si>
  <si>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</si>
  <si>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</si>
  <si>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</si>
  <si>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</si>
  <si>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</si>
  <si>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</si>
  <si>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</si>
  <si>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</si>
  <si>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</si>
  <si>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</si>
  <si>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</si>
  <si>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</si>
  <si>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</si>
  <si>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</si>
  <si>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</si>
  <si>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</si>
  <si>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</si>
  <si>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</si>
  <si>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</si>
  <si>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</si>
  <si>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</si>
  <si>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</si>
  <si>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</si>
  <si>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</si>
  <si>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</si>
  <si>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</si>
  <si>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</si>
  <si>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</si>
  <si>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</si>
  <si>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</si>
  <si>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</si>
  <si>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</si>
  <si>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</si>
  <si>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</si>
  <si>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</si>
  <si>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</si>
  <si>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</si>
  <si>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</si>
  <si>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</si>
  <si>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</si>
  <si>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</si>
  <si>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</si>
  <si>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</si>
  <si>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</si>
  <si>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</si>
  <si>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</si>
  <si>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</si>
  <si>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</si>
  <si>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</si>
  <si>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</si>
  <si>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</si>
  <si>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</si>
  <si>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</si>
  <si>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</si>
  <si>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</si>
  <si>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</si>
  <si>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</si>
  <si>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</si>
  <si>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</si>
  <si>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</si>
  <si>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</si>
  <si>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</si>
  <si>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</si>
  <si>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</si>
  <si>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</si>
  <si>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</si>
  <si>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</si>
  <si>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</si>
  <si>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</si>
  <si>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</si>
  <si>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</si>
  <si>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</si>
  <si>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</si>
  <si>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</si>
  <si>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</si>
  <si>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</si>
  <si>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</si>
  <si>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</si>
  <si>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</si>
  <si>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</si>
  <si>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</si>
  <si>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</si>
  <si>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</si>
  <si>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</si>
  <si>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</si>
  <si>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</si>
  <si>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</si>
  <si>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</si>
  <si>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</si>
  <si>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</si>
  <si>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</si>
  <si>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</si>
  <si>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</si>
  <si>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</si>
  <si>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</si>
  <si>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</si>
  <si>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</si>
  <si>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</si>
  <si>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</si>
  <si>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</si>
  <si>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</si>
  <si>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</si>
  <si>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</si>
  <si>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</si>
  <si>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</si>
  <si>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</si>
  <si>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</si>
  <si>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</si>
  <si>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</si>
  <si>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</si>
  <si>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</si>
  <si>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</si>
  <si>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</si>
  <si>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</si>
  <si>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</si>
  <si>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</si>
  <si>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</si>
  <si>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</si>
  <si>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</si>
  <si>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</si>
  <si>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</si>
  <si>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</si>
  <si>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</si>
  <si>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</si>
  <si>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</si>
  <si>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</si>
  <si>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</si>
  <si>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</si>
  <si>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</si>
  <si>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</si>
  <si>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</si>
  <si>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</si>
  <si>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</si>
  <si>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</si>
  <si>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</si>
  <si>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</si>
  <si>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</si>
  <si>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</si>
  <si>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</si>
  <si>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</si>
  <si>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</si>
  <si>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</si>
  <si>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</si>
  <si>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</si>
  <si>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</si>
  <si>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</si>
  <si>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</si>
  <si>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</si>
  <si>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</si>
  <si>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</si>
  <si>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</si>
  <si>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</si>
  <si>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</si>
  <si>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</si>
  <si>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</si>
  <si>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</si>
  <si>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</si>
  <si>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</si>
  <si>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</si>
  <si>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</si>
  <si>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</si>
  <si>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</si>
  <si>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</si>
  <si>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</si>
  <si>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</si>
  <si>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</si>
  <si>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</si>
  <si>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</si>
  <si>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</si>
  <si>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</si>
  <si>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</si>
  <si>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</si>
  <si>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</si>
  <si>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</si>
  <si>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</si>
  <si>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</si>
  <si>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</si>
  <si>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</si>
  <si>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</si>
  <si>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</si>
  <si>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</si>
  <si>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</si>
  <si>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</si>
  <si>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</si>
  <si>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</si>
  <si>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</si>
  <si>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</si>
  <si>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</si>
  <si>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</si>
  <si>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</si>
  <si>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</si>
  <si>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</si>
  <si>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</si>
  <si>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</si>
  <si>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</si>
  <si>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</si>
  <si>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</si>
  <si>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</si>
  <si>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</si>
  <si>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</si>
  <si>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</si>
  <si>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</si>
  <si>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</si>
  <si>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</si>
  <si>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</si>
  <si>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</si>
  <si>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</si>
  <si>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</si>
  <si>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</si>
  <si>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</si>
  <si>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</si>
  <si>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</si>
  <si>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</si>
  <si>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</si>
  <si>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</si>
  <si>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</si>
  <si>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</si>
  <si>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</si>
  <si>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</si>
  <si>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</si>
  <si>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</si>
  <si>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</si>
  <si>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</si>
  <si>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</si>
  <si>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</si>
  <si>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</si>
  <si>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</si>
  <si>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</si>
  <si>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</si>
  <si>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</si>
  <si>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</si>
  <si>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</si>
  <si>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</si>
  <si>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</si>
  <si>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</si>
  <si>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</si>
  <si>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</si>
  <si>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</si>
  <si>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</si>
  <si>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</si>
  <si>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</si>
  <si>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</si>
  <si>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</si>
  <si>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</si>
  <si>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</si>
  <si>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</si>
  <si>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</si>
  <si>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</si>
  <si>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</si>
  <si>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</si>
  <si>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</si>
  <si>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</si>
  <si>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</si>
  <si>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</si>
  <si>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</si>
  <si>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</si>
  <si>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</si>
  <si>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</si>
  <si>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</si>
  <si>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</si>
  <si>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</si>
  <si>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</si>
  <si>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</si>
  <si>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</si>
  <si>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</si>
  <si>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</si>
  <si>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</si>
  <si>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</si>
  <si>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</si>
  <si>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</si>
  <si>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</si>
  <si>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</si>
  <si>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</si>
  <si>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</si>
  <si>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</si>
  <si>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</si>
  <si>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</si>
  <si>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</si>
  <si>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</si>
  <si>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</si>
  <si>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</si>
  <si>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</si>
  <si>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</si>
  <si>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</si>
  <si>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</si>
  <si>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</si>
  <si>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</si>
  <si>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</si>
  <si>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</si>
  <si>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</si>
  <si>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</si>
  <si>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</si>
  <si>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</si>
  <si>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</si>
  <si>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</si>
  <si>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</si>
  <si>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</si>
  <si>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</si>
  <si>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</si>
  <si>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</si>
  <si>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</si>
  <si>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</si>
  <si>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</si>
  <si>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</si>
  <si>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</si>
  <si>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</si>
  <si>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</si>
  <si>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</si>
  <si>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</si>
  <si>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</si>
  <si>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</si>
  <si>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</si>
  <si>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</si>
  <si>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</si>
  <si>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</si>
  <si>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</si>
  <si>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</si>
  <si>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</si>
  <si>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</si>
  <si>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</si>
  <si>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</si>
  <si>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</si>
  <si>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</si>
  <si>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</si>
  <si>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</si>
  <si>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</si>
  <si>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</si>
  <si>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</si>
  <si>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</si>
  <si>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</si>
  <si>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</si>
  <si>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</si>
  <si>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</si>
  <si>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</si>
  <si>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</si>
  <si>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</si>
  <si>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</si>
  <si>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</si>
  <si>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</si>
  <si>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</si>
  <si>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</si>
  <si>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</si>
  <si>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</si>
  <si>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</si>
  <si>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</si>
  <si>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</si>
  <si>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</si>
  <si>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</si>
  <si>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</si>
  <si>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</si>
  <si>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</si>
  <si>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</si>
  <si>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</si>
  <si>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</si>
  <si>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</si>
  <si>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</si>
  <si>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</si>
  <si>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</si>
  <si>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</si>
  <si>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</si>
  <si>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</si>
  <si>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</si>
  <si>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</si>
  <si>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</si>
  <si>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</si>
  <si>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</si>
  <si>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</si>
  <si>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</si>
  <si>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</si>
  <si>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</si>
  <si>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</si>
  <si>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</si>
  <si>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</si>
  <si>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</si>
  <si>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</si>
  <si>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</si>
  <si>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</si>
  <si>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</si>
  <si>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</si>
  <si>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</si>
  <si>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</si>
  <si>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</si>
  <si>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</si>
  <si>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</si>
  <si>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</si>
  <si>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</si>
  <si>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</si>
  <si>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</si>
  <si>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</si>
  <si>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</si>
  <si>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</si>
  <si>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</si>
  <si>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</si>
  <si>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</si>
  <si>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</si>
  <si>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</si>
  <si>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</si>
  <si>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</si>
  <si>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</si>
  <si>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</si>
  <si>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</si>
  <si>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</si>
  <si>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</si>
  <si>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</si>
  <si>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</si>
  <si>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</si>
  <si>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</si>
  <si>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</si>
  <si>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</si>
  <si>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</si>
  <si>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</si>
  <si>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</si>
  <si>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</si>
  <si>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</si>
  <si>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</si>
  <si>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</si>
  <si>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</si>
  <si>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</si>
  <si>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</si>
  <si>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</si>
  <si>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</si>
  <si>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</si>
  <si>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</si>
  <si>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</si>
  <si>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</si>
  <si>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</si>
  <si>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</si>
  <si>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</si>
  <si>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</si>
  <si>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</si>
  <si>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</si>
  <si>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</si>
  <si>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</si>
  <si>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</si>
  <si>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</si>
  <si>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</si>
  <si>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</si>
  <si>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</si>
  <si>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</si>
  <si>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</si>
  <si>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</si>
  <si>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</si>
  <si>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</si>
  <si>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</si>
  <si>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</si>
  <si>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</si>
  <si>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</si>
  <si>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</si>
  <si>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</si>
  <si>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</si>
  <si>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</si>
  <si>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</si>
  <si>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</si>
  <si>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</si>
  <si>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</si>
  <si>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</si>
  <si>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</si>
  <si>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</si>
  <si>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</si>
  <si>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</si>
  <si>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</si>
  <si>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</si>
  <si>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</si>
  <si>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</si>
  <si>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</si>
  <si>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</si>
  <si>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</si>
  <si>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</si>
  <si>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</si>
  <si>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</si>
  <si>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</si>
  <si>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</si>
  <si>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</si>
  <si>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</si>
  <si>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</si>
  <si>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</si>
  <si>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</si>
  <si>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</si>
  <si>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</si>
  <si>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</si>
  <si>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</si>
  <si>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</si>
  <si>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</si>
  <si>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</si>
  <si>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</si>
  <si>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</si>
  <si>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</si>
  <si>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</si>
  <si>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</si>
  <si>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</si>
  <si>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</si>
  <si>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</si>
  <si>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</si>
  <si>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</si>
  <si>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</si>
  <si>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</si>
  <si>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</si>
  <si>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</si>
  <si>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</si>
  <si>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</si>
  <si>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</si>
  <si>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</si>
  <si>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</si>
  <si>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</si>
  <si>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</si>
  <si>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</si>
  <si>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</si>
  <si>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</si>
  <si>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</si>
  <si>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</si>
  <si>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</si>
  <si>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</si>
  <si>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</si>
  <si>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</si>
  <si>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</si>
  <si>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</si>
  <si>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</si>
  <si>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</si>
  <si>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</si>
  <si>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</si>
  <si>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</si>
  <si>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</si>
  <si>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</si>
  <si>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</si>
  <si>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</si>
  <si>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</si>
  <si>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</si>
  <si>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</si>
  <si>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</si>
  <si>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</si>
  <si>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</si>
  <si>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</si>
  <si>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</si>
  <si>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</si>
  <si>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</si>
  <si>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</si>
  <si>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</si>
  <si>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</si>
  <si>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</si>
  <si>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</si>
  <si>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</si>
  <si>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</si>
  <si>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</si>
  <si>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</si>
  <si>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</si>
  <si>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</si>
  <si>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</si>
  <si>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</si>
  <si>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</si>
  <si>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</si>
  <si>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</si>
  <si>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</si>
  <si>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</si>
  <si>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</si>
  <si>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</si>
  <si>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</si>
  <si>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</si>
  <si>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</si>
  <si>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</si>
  <si>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</si>
  <si>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</si>
  <si>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</si>
  <si>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</si>
  <si>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</si>
  <si>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</si>
  <si>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</si>
  <si>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</si>
  <si>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</si>
  <si>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</si>
  <si>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</si>
  <si>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</si>
  <si>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</si>
  <si>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</si>
  <si>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</si>
  <si>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</si>
  <si>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</si>
  <si>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</si>
  <si>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</si>
  <si>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</si>
  <si>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</si>
  <si>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</si>
  <si>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</si>
  <si>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</si>
  <si>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</si>
  <si>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</si>
  <si>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</si>
  <si>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</si>
  <si>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</si>
  <si>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</si>
  <si>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</si>
  <si>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</si>
  <si>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</si>
  <si>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</si>
  <si>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</si>
  <si>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</si>
  <si>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</si>
  <si>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</si>
  <si>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</si>
  <si>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</si>
  <si>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</si>
  <si>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</si>
  <si>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</si>
  <si>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</si>
  <si>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</si>
  <si>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</si>
  <si>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</si>
  <si>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</si>
  <si>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</si>
  <si>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</si>
  <si>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</si>
  <si>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</si>
  <si>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</si>
  <si>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</si>
  <si>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</si>
  <si>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</si>
  <si>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</si>
  <si>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</si>
  <si>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</si>
  <si>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</si>
  <si>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</si>
  <si>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</si>
  <si>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</si>
  <si>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</si>
  <si>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</si>
  <si>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</si>
  <si>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</si>
  <si>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</si>
  <si>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</si>
  <si>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</si>
  <si>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</si>
  <si>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</si>
  <si>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</si>
  <si>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</si>
  <si>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</si>
  <si>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</si>
  <si>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</si>
  <si>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</si>
  <si>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</si>
  <si>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</si>
  <si>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</si>
  <si>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</si>
  <si>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</si>
  <si>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</si>
  <si>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</si>
  <si>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</si>
  <si>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</si>
  <si>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</si>
  <si>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</si>
  <si>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</si>
  <si>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</si>
  <si>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</si>
  <si>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</si>
  <si>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</si>
  <si>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</si>
  <si>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</si>
  <si>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</si>
  <si>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</si>
  <si>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</si>
  <si>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</si>
  <si>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</si>
  <si>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</si>
  <si>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</si>
  <si>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</si>
  <si>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</si>
  <si>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</si>
  <si>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</si>
  <si>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</si>
  <si>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</si>
  <si>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</si>
  <si>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</si>
  <si>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</si>
  <si>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</si>
  <si>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</si>
  <si>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</si>
  <si>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</si>
  <si>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</si>
  <si>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</si>
  <si>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</si>
  <si>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</si>
  <si>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</si>
  <si>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</si>
  <si>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</si>
  <si>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</si>
  <si>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</si>
  <si>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</si>
  <si>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</si>
  <si>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</si>
  <si>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</si>
  <si>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</si>
  <si>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</si>
  <si>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</si>
  <si>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</si>
  <si>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</si>
  <si>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</si>
  <si>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</si>
  <si>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</si>
  <si>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</si>
  <si>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</si>
  <si>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</si>
  <si>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</si>
  <si>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</si>
  <si>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</si>
  <si>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</si>
  <si>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</si>
  <si>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</si>
  <si>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</si>
  <si>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</si>
  <si>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</si>
  <si>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</si>
  <si>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</si>
  <si>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</si>
  <si>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</si>
  <si>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</si>
  <si>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</si>
  <si>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</si>
  <si>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</si>
  <si>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</si>
  <si>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</si>
  <si>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</si>
  <si>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</si>
  <si>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</si>
  <si>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</si>
  <si>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</si>
  <si>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</si>
  <si>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</si>
  <si>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</si>
  <si>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</si>
  <si>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</si>
  <si>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</si>
  <si>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</si>
  <si>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</si>
  <si>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</si>
  <si>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</si>
  <si>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</si>
  <si>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</si>
  <si>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</si>
  <si>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</si>
  <si>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</si>
  <si>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</si>
  <si>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</si>
  <si>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</si>
  <si>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</si>
  <si>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</si>
  <si>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</si>
  <si>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</si>
  <si>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</si>
  <si>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</si>
  <si>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</si>
  <si>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</si>
  <si>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</si>
  <si>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</si>
  <si>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</si>
  <si>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</si>
  <si>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</si>
  <si>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</si>
  <si>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</si>
  <si>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</si>
  <si>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</si>
  <si>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</si>
  <si>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</si>
  <si>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</si>
  <si>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</si>
  <si>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</si>
  <si>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</si>
  <si>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</si>
  <si>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</si>
  <si>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</si>
  <si>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</si>
  <si>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</si>
  <si>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</si>
  <si>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</si>
  <si>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</si>
  <si>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</si>
  <si>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</si>
  <si>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</si>
  <si>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</si>
  <si>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</si>
  <si>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</si>
  <si>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</si>
  <si>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</si>
  <si>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</si>
  <si>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</si>
  <si>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</si>
  <si>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</si>
  <si>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</si>
  <si>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</si>
  <si>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</si>
  <si>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</si>
  <si>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</si>
  <si>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</si>
  <si>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</si>
  <si>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</si>
  <si>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</si>
  <si>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</si>
  <si>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</si>
  <si>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</si>
  <si>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</si>
  <si>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</si>
  <si>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</si>
  <si>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</si>
  <si>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</si>
  <si>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</si>
  <si>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</si>
  <si>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</si>
  <si>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</si>
  <si>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</si>
  <si>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</si>
  <si>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</si>
  <si>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</si>
  <si>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</si>
  <si>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</si>
  <si>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</si>
  <si>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</si>
  <si>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</si>
  <si>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</si>
  <si>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</si>
  <si>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</si>
  <si>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</si>
  <si>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</si>
  <si>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</si>
  <si>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</si>
  <si>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</si>
  <si>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</si>
  <si>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</si>
  <si>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</si>
  <si>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</si>
  <si>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</si>
  <si>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</si>
  <si>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</si>
  <si>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</si>
  <si>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</si>
  <si>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</si>
  <si>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</si>
  <si>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</si>
  <si>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</si>
  <si>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</si>
  <si>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</si>
  <si>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</si>
  <si>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</si>
  <si>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</si>
  <si>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</si>
  <si>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</si>
  <si>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</si>
  <si>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</si>
  <si>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</si>
  <si>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</si>
  <si>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</si>
  <si>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</si>
  <si>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</si>
  <si>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</si>
  <si>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</si>
  <si>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</si>
  <si>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</si>
  <si>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</si>
  <si>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</si>
  <si>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</si>
  <si>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</si>
  <si>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</si>
  <si>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</si>
  <si>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</si>
  <si>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</si>
  <si>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</si>
  <si>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</si>
  <si>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</si>
  <si>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</si>
  <si>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</si>
  <si>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</si>
  <si>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</si>
  <si>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</si>
  <si>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</si>
  <si>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</si>
  <si>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</si>
  <si>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</si>
  <si>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</si>
  <si>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</si>
  <si>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</si>
  <si>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</si>
  <si>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</si>
  <si>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</si>
  <si>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</si>
  <si>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</si>
  <si>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</si>
  <si>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</si>
  <si>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</si>
  <si>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</si>
  <si>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</si>
  <si>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</si>
  <si>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</si>
  <si>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</si>
  <si>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</si>
  <si>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</si>
  <si>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</si>
  <si>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</si>
  <si>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</si>
  <si>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</si>
  <si>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</si>
  <si>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</si>
  <si>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</si>
  <si>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</si>
  <si>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</si>
  <si>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</si>
  <si>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</si>
  <si>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</si>
  <si>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</si>
  <si>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</si>
  <si>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</si>
  <si>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</si>
  <si>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</si>
  <si>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</si>
  <si>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</si>
  <si>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</si>
  <si>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</si>
  <si>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</si>
  <si>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</si>
  <si>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</si>
  <si>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</si>
  <si>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</si>
  <si>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</si>
  <si>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</si>
  <si>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</si>
  <si>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</si>
  <si>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</si>
  <si>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</si>
  <si>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</si>
  <si>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</si>
  <si>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</si>
  <si>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</si>
  <si>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</si>
  <si>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</si>
  <si>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</si>
  <si>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</si>
  <si>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</si>
  <si>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</si>
  <si>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</si>
  <si>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</si>
  <si>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</si>
  <si>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</si>
  <si>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</si>
  <si>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</si>
  <si>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</si>
  <si>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</si>
  <si>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</si>
  <si>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</si>
  <si>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</si>
  <si>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</si>
  <si>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</si>
  <si>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</si>
  <si>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</si>
  <si>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</si>
  <si>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</si>
  <si>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</si>
  <si>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</si>
  <si>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</si>
  <si>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</si>
  <si>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</si>
  <si>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</si>
  <si>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</si>
  <si>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</si>
  <si>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</si>
  <si>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</si>
  <si>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</si>
  <si>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</si>
  <si>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</si>
  <si>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</si>
  <si>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</si>
  <si>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</si>
  <si>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</si>
  <si>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</si>
  <si>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</si>
  <si>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</si>
  <si>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</si>
  <si>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</si>
  <si>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</si>
  <si>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</si>
  <si>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</si>
  <si>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</si>
  <si>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</si>
  <si>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</si>
  <si>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</si>
  <si>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</si>
  <si>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</si>
  <si>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</si>
  <si>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</si>
  <si>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</si>
  <si>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</si>
  <si>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</si>
  <si>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</si>
  <si>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</si>
  <si>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</si>
  <si>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</si>
  <si>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</si>
  <si>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</si>
  <si>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</si>
  <si>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</si>
  <si>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</si>
  <si>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</si>
  <si>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</si>
  <si>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</si>
  <si>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</si>
  <si>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</si>
  <si>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</si>
  <si>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</si>
  <si>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</si>
  <si>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</si>
  <si>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</si>
  <si>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</si>
  <si>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</si>
  <si>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</si>
  <si>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</si>
  <si>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</si>
  <si>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</si>
  <si>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</si>
  <si>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</si>
  <si>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</si>
  <si>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</si>
  <si>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</si>
  <si>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</si>
  <si>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</si>
  <si>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</si>
  <si>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</si>
  <si>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</si>
  <si>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</si>
  <si>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</si>
  <si>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</si>
  <si>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</si>
  <si>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</si>
  <si>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</si>
  <si>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</si>
  <si>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</si>
  <si>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</si>
  <si>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</si>
  <si>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</si>
  <si>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</si>
  <si>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</si>
  <si>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</si>
  <si>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</si>
  <si>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</si>
  <si>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</si>
  <si>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</si>
  <si>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</si>
  <si>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</si>
  <si>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</si>
  <si>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</si>
  <si>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</si>
  <si>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</si>
  <si>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</si>
  <si>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</si>
  <si>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</si>
  <si>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</si>
  <si>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</si>
  <si>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</si>
  <si>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</si>
  <si>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</si>
  <si>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</si>
  <si>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</si>
  <si>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</si>
  <si>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</si>
  <si>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</si>
  <si>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</si>
  <si>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</si>
  <si>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</si>
  <si>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</si>
  <si>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</si>
  <si>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</si>
  <si>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</si>
  <si>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</si>
  <si>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</si>
  <si>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</si>
  <si>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</si>
  <si>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</si>
  <si>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</si>
  <si>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</si>
  <si>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</si>
  <si>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</si>
  <si>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</si>
  <si>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</si>
  <si>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</si>
  <si>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</si>
  <si>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</si>
  <si>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</si>
  <si>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</si>
  <si>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</si>
  <si>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</si>
  <si>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</si>
  <si>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</si>
  <si>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</si>
  <si>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</si>
  <si>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</si>
  <si>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</si>
  <si>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</si>
  <si>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</si>
  <si>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</si>
  <si>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</si>
  <si>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</si>
  <si>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</si>
  <si>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</si>
  <si>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</si>
  <si>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</si>
  <si>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</si>
  <si>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</si>
  <si>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</si>
  <si>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</si>
  <si>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</si>
  <si>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</si>
  <si>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</si>
  <si>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</si>
  <si>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</si>
  <si>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</si>
  <si>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</si>
  <si>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</si>
  <si>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</si>
  <si>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</si>
  <si>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</si>
  <si>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</si>
  <si>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</si>
  <si>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</si>
  <si>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</si>
  <si>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</si>
  <si>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</si>
  <si>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</si>
  <si>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</si>
  <si>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</si>
  <si>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</si>
  <si>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</si>
  <si>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</si>
  <si>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</si>
  <si>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</si>
  <si>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</si>
  <si>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</si>
  <si>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</si>
  <si>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</si>
  <si>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</si>
  <si>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</si>
  <si>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</si>
  <si>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</si>
  <si>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</si>
  <si>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</si>
  <si>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</si>
  <si>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</si>
  <si>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</si>
  <si>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</si>
  <si>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</si>
  <si>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</si>
  <si>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</si>
  <si>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</si>
  <si>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</si>
  <si>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</si>
  <si>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</si>
  <si>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</si>
  <si>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</si>
  <si>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</si>
  <si>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</si>
  <si>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</si>
  <si>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</si>
  <si>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</si>
  <si>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</si>
  <si>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</si>
  <si>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</si>
  <si>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</si>
  <si>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</si>
  <si>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</si>
  <si>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</si>
  <si>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</si>
  <si>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</si>
  <si>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</si>
  <si>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</si>
  <si>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</si>
  <si>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</si>
  <si>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</si>
  <si>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</si>
  <si>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</si>
  <si>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</si>
  <si>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</si>
  <si>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</si>
  <si>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</si>
  <si>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</si>
  <si>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</si>
  <si>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</si>
  <si>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</si>
  <si>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</si>
  <si>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</si>
  <si>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</si>
  <si>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</si>
  <si>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</si>
  <si>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</si>
  <si>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</si>
  <si>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</si>
  <si>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</si>
  <si>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</si>
  <si>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</si>
  <si>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</si>
  <si>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</si>
  <si>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</si>
  <si>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</si>
  <si>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</si>
  <si>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</si>
  <si>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</si>
  <si>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</si>
  <si>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</si>
  <si>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</si>
  <si>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</si>
  <si>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</si>
  <si>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</si>
  <si>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</si>
  <si>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</si>
  <si>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</si>
  <si>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</si>
  <si>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</si>
  <si>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</si>
  <si>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</si>
  <si>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</si>
  <si>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</si>
  <si>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</si>
  <si>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</si>
  <si>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</si>
  <si>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</si>
  <si>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</si>
  <si>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</si>
  <si>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</si>
  <si>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</si>
  <si>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</si>
  <si>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</si>
  <si>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</si>
  <si>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</si>
  <si>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</si>
  <si>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</si>
  <si>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</si>
  <si>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</si>
  <si>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</si>
  <si>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</si>
  <si>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</si>
  <si>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</si>
  <si>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</si>
  <si>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</si>
  <si>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</si>
  <si>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</si>
  <si>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</si>
  <si>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</si>
  <si>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</si>
  <si>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</si>
  <si>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</si>
  <si>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</si>
  <si>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</si>
  <si>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</si>
  <si>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</si>
  <si>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</si>
  <si>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</si>
  <si>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</si>
  <si>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</si>
  <si>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</si>
  <si>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</si>
  <si>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</si>
  <si>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</si>
  <si>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</si>
  <si>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</si>
  <si>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</si>
  <si>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</si>
  <si>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</si>
  <si>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</si>
  <si>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</si>
  <si>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</si>
  <si>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</si>
  <si>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</si>
  <si>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</si>
  <si>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</si>
  <si>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</si>
  <si>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</si>
  <si>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</si>
  <si>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</si>
  <si>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</si>
  <si>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</si>
  <si>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</si>
  <si>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</si>
  <si>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</si>
  <si>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</si>
  <si>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</si>
  <si>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</si>
  <si>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</si>
  <si>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</si>
  <si>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</si>
  <si>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</si>
  <si>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</si>
  <si>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</si>
  <si>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</si>
  <si>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</si>
  <si>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</si>
  <si>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</si>
  <si>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</si>
  <si>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</si>
  <si>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</si>
  <si>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</si>
  <si>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</si>
  <si>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</si>
  <si>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</si>
  <si>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</si>
  <si>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</si>
  <si>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</si>
  <si>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</si>
  <si>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</si>
  <si>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</si>
  <si>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</si>
  <si>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</si>
  <si>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</si>
  <si>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</si>
  <si>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</si>
  <si>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</si>
  <si>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</si>
  <si>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</si>
  <si>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</si>
  <si>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</si>
  <si>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</si>
  <si>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</si>
  <si>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</si>
  <si>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</si>
  <si>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</si>
  <si>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</si>
  <si>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</si>
  <si>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</si>
  <si>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</si>
  <si>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</si>
  <si>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</si>
  <si>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</si>
  <si>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</si>
  <si>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</si>
  <si>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</si>
  <si>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</si>
  <si>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</si>
  <si>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</si>
  <si>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</si>
  <si>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</si>
  <si>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</si>
  <si>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</si>
  <si>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</si>
  <si>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</si>
  <si>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</si>
  <si>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</si>
  <si>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</si>
  <si>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</si>
  <si>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</si>
  <si>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</si>
  <si>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</si>
  <si>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</si>
  <si>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</si>
  <si>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</si>
  <si>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</si>
  <si>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</si>
  <si>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</si>
  <si>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</si>
  <si>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</si>
  <si>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</si>
  <si>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</si>
  <si>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</si>
  <si>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</si>
  <si>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</si>
  <si>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</si>
  <si>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</si>
  <si>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</si>
  <si>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</si>
  <si>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</si>
  <si>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</si>
  <si>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</si>
  <si>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</si>
  <si>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</si>
  <si>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</si>
  <si>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</si>
  <si>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</si>
  <si>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</si>
  <si>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</si>
  <si>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</si>
  <si>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</si>
  <si>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</si>
  <si>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</si>
  <si>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</si>
  <si>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</si>
  <si>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</si>
  <si>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</si>
  <si>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</si>
  <si>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</si>
  <si>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</si>
  <si>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</si>
  <si>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</si>
  <si>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</si>
  <si>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</si>
  <si>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</si>
  <si>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</si>
  <si>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</si>
  <si>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</si>
  <si>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</si>
  <si>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</si>
  <si>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</si>
  <si>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</si>
  <si>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</si>
  <si>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</si>
  <si>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</si>
  <si>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</si>
  <si>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</si>
  <si>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</si>
  <si>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</si>
  <si>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</si>
  <si>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</si>
  <si>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</si>
  <si>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</si>
  <si>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</si>
  <si>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</si>
  <si>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</si>
  <si>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</si>
  <si>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</si>
  <si>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</si>
  <si>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</si>
  <si>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</si>
  <si>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</si>
  <si>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</si>
  <si>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</si>
  <si>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</si>
  <si>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</si>
  <si>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</si>
  <si>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</si>
  <si>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</si>
  <si>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</si>
  <si>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</si>
  <si>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</si>
  <si>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</si>
  <si>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</si>
  <si>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</si>
  <si>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</si>
  <si>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</si>
  <si>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</si>
  <si>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</si>
  <si>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</si>
  <si>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</si>
  <si>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</si>
  <si>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</si>
  <si>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</si>
  <si>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</si>
  <si>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</si>
  <si>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</si>
  <si>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</si>
  <si>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</si>
  <si>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</si>
  <si>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</si>
  <si>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</si>
  <si>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</si>
  <si>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</si>
  <si>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</si>
  <si>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</si>
  <si>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</si>
  <si>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</si>
  <si>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</si>
  <si>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</si>
  <si>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</si>
  <si>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</si>
  <si>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</si>
  <si>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</si>
  <si>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</si>
  <si>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</si>
  <si>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</si>
  <si>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</si>
  <si>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</si>
  <si>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</si>
  <si>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</si>
  <si>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</si>
  <si>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</si>
  <si>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</si>
  <si>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</si>
  <si>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</si>
  <si>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</si>
  <si>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</si>
  <si>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</si>
  <si>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</si>
  <si>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</si>
  <si>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</si>
  <si>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</si>
  <si>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</si>
  <si>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</si>
  <si>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</si>
  <si>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</si>
  <si>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</si>
  <si>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</si>
  <si>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</si>
  <si>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</si>
  <si>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</si>
  <si>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</si>
  <si>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</si>
  <si>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</si>
  <si>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</si>
  <si>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</si>
  <si>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</si>
  <si>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</si>
  <si>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</si>
  <si>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</si>
  <si>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</si>
  <si>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</si>
  <si>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</si>
  <si>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</si>
  <si>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</si>
  <si>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</si>
  <si>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</si>
  <si>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</si>
  <si>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</si>
  <si>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</si>
  <si>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</si>
  <si>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</si>
  <si>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</si>
  <si>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</si>
  <si>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</si>
  <si>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</si>
  <si>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</si>
  <si>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</si>
  <si>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</si>
  <si>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</si>
  <si>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</si>
  <si>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</si>
  <si>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</si>
  <si>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</si>
  <si>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</si>
  <si>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</si>
  <si>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</si>
  <si>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</si>
  <si>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</si>
  <si>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</si>
  <si>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</si>
  <si>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</si>
  <si>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</si>
  <si>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</si>
  <si>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</si>
  <si>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</si>
  <si>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</si>
  <si>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</si>
  <si>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</si>
  <si>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</si>
  <si>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</si>
  <si>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</si>
  <si>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</si>
  <si>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</si>
  <si>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</si>
  <si>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</si>
  <si>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</si>
  <si>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</si>
  <si>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</si>
  <si>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</si>
  <si>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</si>
  <si>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</si>
  <si>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</si>
  <si>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</si>
  <si>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</si>
  <si>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</si>
  <si>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</si>
  <si>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</si>
  <si>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</si>
  <si>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</si>
  <si>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</si>
  <si>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</si>
  <si>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</si>
  <si>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</si>
  <si>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</si>
  <si>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</si>
  <si>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</si>
  <si>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</si>
  <si>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</si>
  <si>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</si>
  <si>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</si>
  <si>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</si>
  <si>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</si>
  <si>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</si>
  <si>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</si>
  <si>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</si>
  <si>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</si>
  <si>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</si>
  <si>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</si>
  <si>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</si>
  <si>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</si>
  <si>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</si>
  <si>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</si>
  <si>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</si>
  <si>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</si>
  <si>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</si>
  <si>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</si>
  <si>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</si>
  <si>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</si>
  <si>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</si>
  <si>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</si>
  <si>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</si>
  <si>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</si>
  <si>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</si>
  <si>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</si>
  <si>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</si>
  <si>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</si>
  <si>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</si>
  <si>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</si>
  <si>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</si>
  <si>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</si>
  <si>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</si>
  <si>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</si>
  <si>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</si>
  <si>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</si>
  <si>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</si>
  <si>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</si>
  <si>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</si>
  <si>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</si>
  <si>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</si>
  <si>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</si>
  <si>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</si>
  <si>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</si>
  <si>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</si>
  <si>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</si>
  <si>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</si>
  <si>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</si>
  <si>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</si>
  <si>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</si>
  <si>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</si>
  <si>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</si>
  <si>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</si>
  <si>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</si>
  <si>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</si>
  <si>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</si>
  <si>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</si>
  <si>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</si>
  <si>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</si>
  <si>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</si>
  <si>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</si>
  <si>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</si>
  <si>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</si>
  <si>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</si>
  <si>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</si>
  <si>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</si>
  <si>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</si>
  <si>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</si>
  <si>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</si>
  <si>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</si>
  <si>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</si>
  <si>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</si>
  <si>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</si>
  <si>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</si>
  <si>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</si>
  <si>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</si>
  <si>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</si>
  <si>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</si>
  <si>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</si>
  <si>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</si>
  <si>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</si>
  <si>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</si>
  <si>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</si>
  <si>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</si>
  <si>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</si>
  <si>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</si>
  <si>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</si>
  <si>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</si>
  <si>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</si>
  <si>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</si>
  <si>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</si>
  <si>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</si>
  <si>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</si>
  <si>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</si>
  <si>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</si>
  <si>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</si>
  <si>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</si>
  <si>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</si>
  <si>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</si>
  <si>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</si>
  <si>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</si>
  <si>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</si>
  <si>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</si>
  <si>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</si>
  <si>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</si>
  <si>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</si>
  <si>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</si>
  <si>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</si>
  <si>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</si>
  <si>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</si>
  <si>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</si>
  <si>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</si>
  <si>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</si>
  <si>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</si>
  <si>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</si>
  <si>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</si>
  <si>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</si>
  <si>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</si>
  <si>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</si>
  <si>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</si>
  <si>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</si>
  <si>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</si>
  <si>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</si>
  <si>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</si>
  <si>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</si>
  <si>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</si>
  <si>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</si>
  <si>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</si>
  <si>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</si>
  <si>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</si>
  <si>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</si>
  <si>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</si>
  <si>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</si>
  <si>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</si>
  <si>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</si>
  <si>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</si>
  <si>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</si>
  <si>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</si>
  <si>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</si>
  <si>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</si>
  <si>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</si>
  <si>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</si>
  <si>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</si>
  <si>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</si>
  <si>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</si>
  <si>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</si>
  <si>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</si>
  <si>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</si>
  <si>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</si>
  <si>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</si>
  <si>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</si>
  <si>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</si>
  <si>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</si>
  <si>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</si>
  <si>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</si>
  <si>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</si>
  <si>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</si>
  <si>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</si>
  <si>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</si>
  <si>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</si>
  <si>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</si>
  <si>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</si>
  <si>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</si>
  <si>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</si>
  <si>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</si>
  <si>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</si>
  <si>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</si>
  <si>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</si>
  <si>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</si>
  <si>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</si>
  <si>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</si>
  <si>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</si>
  <si>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</si>
  <si>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</si>
  <si>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</si>
  <si>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</si>
  <si>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</si>
  <si>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</si>
  <si>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</si>
  <si>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</si>
  <si>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</si>
  <si>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</si>
  <si>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</si>
  <si>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</si>
  <si>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</si>
  <si>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</si>
  <si>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</si>
  <si>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</si>
  <si>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</si>
  <si>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</si>
  <si>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</si>
  <si>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</si>
  <si>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</si>
  <si>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</si>
  <si>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</si>
  <si>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</si>
  <si>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</si>
  <si>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</si>
  <si>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</si>
  <si>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</si>
  <si>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</si>
  <si>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</si>
  <si>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</si>
  <si>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</si>
  <si>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</si>
  <si>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</si>
  <si>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</si>
  <si>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</si>
  <si>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</si>
  <si>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</si>
  <si>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</si>
  <si>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</si>
  <si>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</si>
  <si>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</si>
  <si>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</si>
  <si>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</si>
  <si>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</si>
  <si>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</si>
  <si>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</si>
  <si>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</si>
  <si>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</si>
  <si>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</si>
  <si>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</si>
  <si>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</si>
  <si>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</si>
  <si>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</si>
  <si>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</si>
  <si>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</si>
  <si>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</si>
  <si>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</si>
  <si>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</si>
  <si>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</si>
  <si>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</si>
  <si>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</si>
  <si>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</si>
  <si>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</si>
  <si>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</si>
  <si>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</si>
  <si>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</si>
  <si>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</si>
  <si>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</si>
  <si>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</si>
  <si>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</si>
  <si>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</si>
  <si>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</si>
  <si>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</si>
  <si>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</si>
  <si>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</si>
  <si>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</si>
  <si>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</si>
  <si>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</si>
  <si>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</si>
  <si>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</si>
  <si>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</si>
  <si>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</si>
  <si>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</si>
  <si>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</si>
  <si>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</si>
  <si>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</si>
  <si>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</si>
  <si>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</si>
  <si>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</si>
  <si>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</si>
  <si>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</si>
  <si>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</si>
  <si>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</si>
  <si>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</si>
  <si>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</si>
  <si>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</si>
  <si>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</si>
  <si>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</si>
  <si>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</si>
  <si>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</si>
  <si>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</si>
  <si>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</si>
  <si>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</si>
  <si>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</si>
  <si>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</si>
  <si>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</si>
  <si>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</si>
  <si>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</si>
  <si>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</si>
  <si>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</si>
  <si>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</si>
  <si>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</si>
  <si>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</si>
  <si>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</si>
  <si>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</si>
  <si>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</si>
  <si>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</si>
  <si>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</si>
  <si>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</si>
  <si>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</si>
  <si>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</si>
  <si>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</si>
  <si>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</si>
  <si>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</si>
  <si>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</si>
  <si>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</si>
  <si>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</si>
  <si>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</si>
  <si>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</si>
  <si>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</si>
  <si>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</si>
  <si>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</si>
  <si>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</si>
  <si>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</si>
  <si>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</si>
  <si>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</si>
  <si>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</si>
  <si>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</si>
  <si>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</si>
  <si>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</si>
  <si>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</si>
  <si>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</si>
  <si>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</si>
  <si>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</si>
  <si>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</si>
  <si>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</si>
  <si>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</si>
  <si>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</si>
  <si>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</si>
  <si>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</si>
  <si>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</si>
  <si>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</si>
  <si>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</si>
  <si>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</si>
  <si>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</si>
  <si>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</si>
  <si>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</si>
  <si>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</si>
  <si>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</si>
  <si>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</si>
  <si>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</si>
  <si>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</si>
  <si>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</si>
  <si>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</si>
  <si>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</si>
  <si>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</si>
  <si>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</si>
  <si>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</si>
  <si>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</si>
  <si>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</si>
  <si>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</si>
  <si>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</si>
  <si>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</si>
  <si>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</si>
  <si>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</si>
  <si>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</si>
  <si>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</si>
  <si>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</si>
  <si>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</si>
  <si>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</si>
  <si>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</si>
  <si>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</si>
  <si>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</si>
  <si>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</si>
  <si>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</si>
  <si>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</si>
  <si>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</si>
  <si>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</si>
  <si>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</si>
  <si>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</si>
  <si>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</si>
  <si>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</si>
  <si>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</si>
  <si>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</si>
  <si>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</si>
  <si>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</si>
  <si>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</si>
  <si>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</si>
  <si>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</si>
  <si>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</si>
  <si>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</si>
  <si>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</si>
  <si>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</si>
  <si>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</si>
  <si>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</si>
  <si>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</si>
  <si>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</si>
  <si>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</si>
  <si>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</si>
  <si>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</si>
  <si>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</si>
  <si>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</si>
  <si>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</si>
  <si>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</si>
  <si>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</si>
  <si>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</si>
  <si>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</si>
  <si>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</si>
  <si>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</si>
  <si>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</si>
  <si>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</si>
  <si>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</si>
  <si>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</si>
  <si>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</si>
  <si>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</si>
  <si>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</si>
  <si>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</si>
  <si>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</si>
  <si>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</si>
  <si>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</si>
  <si>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</si>
  <si>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</si>
  <si>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</si>
  <si>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</si>
  <si>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</si>
  <si>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</si>
  <si>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</si>
  <si>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</si>
  <si>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</si>
  <si>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</si>
  <si>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</si>
  <si>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</si>
  <si>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</si>
  <si>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</si>
  <si>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</si>
  <si>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</si>
  <si>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</si>
  <si>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</si>
  <si>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</si>
  <si>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</si>
  <si>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</si>
  <si>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</si>
  <si>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</si>
  <si>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</si>
  <si>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</si>
  <si>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</si>
  <si>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</si>
  <si>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</si>
  <si>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</si>
  <si>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</si>
  <si>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</si>
  <si>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</si>
  <si>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</si>
  <si>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</si>
  <si>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</si>
  <si>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</si>
  <si>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</si>
  <si>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</si>
  <si>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</si>
  <si>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</si>
  <si>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</si>
  <si>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</si>
  <si>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</si>
  <si>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</si>
  <si>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</si>
  <si>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</si>
  <si>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</si>
  <si>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</si>
  <si>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</si>
  <si>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</si>
  <si>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</si>
  <si>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</si>
  <si>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</si>
  <si>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</si>
  <si>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</si>
  <si>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</si>
  <si>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</si>
  <si>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</si>
  <si>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</si>
  <si>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</si>
  <si>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</si>
  <si>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</si>
  <si>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</si>
  <si>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</si>
  <si>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</si>
  <si>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</si>
  <si>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</si>
  <si>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</si>
  <si>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</si>
  <si>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</si>
  <si>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</si>
  <si>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</si>
  <si>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</si>
  <si>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</si>
  <si>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</si>
  <si>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</si>
  <si>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</si>
  <si>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</si>
  <si>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</si>
  <si>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</si>
  <si>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</si>
  <si>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</si>
  <si>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</si>
  <si>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</si>
  <si>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</si>
  <si>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</si>
  <si>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</si>
  <si>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</si>
  <si>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</si>
  <si>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</si>
  <si>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</si>
  <si>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</si>
  <si>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</si>
  <si>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</si>
  <si>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</si>
  <si>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</si>
  <si>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</si>
  <si>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</si>
  <si>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</si>
  <si>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</si>
  <si>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</si>
  <si>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</si>
  <si>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</si>
  <si>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</si>
  <si>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</si>
  <si>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</si>
  <si>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</si>
  <si>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</si>
  <si>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</si>
  <si>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</si>
  <si>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</si>
  <si>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</si>
  <si>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</si>
  <si>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</si>
  <si>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</si>
  <si>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</si>
  <si>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</si>
  <si>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</si>
  <si>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</si>
  <si>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</si>
  <si>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</si>
  <si>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</si>
  <si>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</si>
  <si>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</si>
  <si>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</si>
  <si>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</si>
  <si>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</si>
  <si>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</si>
  <si>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</si>
  <si>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</si>
  <si>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</si>
  <si>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</si>
  <si>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</si>
  <si>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</si>
  <si>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</si>
  <si>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</si>
  <si>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</si>
  <si>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</si>
  <si>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</si>
  <si>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</si>
  <si>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</si>
  <si>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</si>
  <si>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</si>
  <si>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</si>
  <si>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</si>
  <si>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</si>
  <si>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</si>
  <si>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</si>
  <si>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</si>
  <si>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</si>
  <si>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</si>
  <si>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</si>
  <si>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</si>
  <si>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</si>
  <si>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</si>
  <si>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</si>
  <si>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</si>
  <si>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</si>
  <si>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</si>
  <si>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</si>
  <si>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</si>
  <si>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</si>
  <si>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</si>
  <si>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</si>
  <si>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</si>
  <si>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</si>
  <si>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</si>
  <si>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</si>
  <si>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</si>
  <si>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</si>
  <si>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</si>
  <si>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</si>
  <si>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</si>
  <si>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</si>
  <si>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</si>
  <si>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</si>
  <si>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</si>
  <si>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</si>
  <si>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</si>
  <si>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</si>
  <si>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</si>
  <si>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</si>
  <si>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</si>
  <si>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</si>
  <si>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</si>
  <si>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</si>
  <si>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</si>
  <si>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</si>
  <si>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</si>
  <si>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</si>
  <si>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</si>
  <si>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</si>
  <si>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</si>
  <si>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</si>
  <si>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</si>
  <si>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</si>
  <si>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</si>
  <si>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</si>
  <si>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</si>
  <si>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</si>
  <si>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</si>
  <si>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</si>
  <si>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</si>
  <si>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</si>
  <si>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</si>
  <si>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</si>
  <si>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</si>
  <si>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</si>
  <si>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</si>
  <si>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</si>
  <si>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</si>
  <si>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</si>
  <si>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</si>
  <si>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</si>
  <si>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</si>
  <si>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</si>
  <si>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</si>
  <si>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</si>
  <si>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</si>
  <si>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</si>
  <si>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</si>
  <si>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</si>
  <si>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</si>
  <si>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</si>
  <si>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</si>
  <si>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</si>
  <si>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</si>
  <si>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</si>
  <si>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</si>
  <si>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</si>
  <si>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</si>
  <si>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</si>
  <si>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</si>
  <si>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</si>
  <si>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</si>
  <si>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</si>
  <si>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</si>
  <si>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</si>
  <si>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</si>
  <si>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</si>
  <si>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</si>
  <si>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</si>
  <si>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</si>
  <si>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</si>
  <si>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</si>
  <si>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</si>
  <si>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</si>
  <si>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</si>
  <si>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</si>
  <si>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</si>
  <si>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</si>
  <si>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</si>
  <si>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</si>
  <si>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</si>
  <si>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</si>
  <si>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</si>
  <si>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</si>
  <si>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</si>
  <si>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</si>
  <si>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</si>
  <si>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</si>
  <si>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</si>
  <si>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</si>
  <si>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</si>
  <si>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</si>
  <si>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</si>
  <si>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</si>
  <si>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</si>
  <si>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</si>
  <si>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</si>
  <si>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</si>
  <si>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</si>
  <si>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</si>
  <si>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</si>
  <si>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</si>
  <si>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</si>
  <si>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</si>
  <si>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</si>
  <si>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</si>
  <si>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</si>
  <si>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</si>
  <si>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</si>
  <si>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</si>
  <si>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</si>
  <si>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</si>
  <si>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</si>
  <si>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</si>
  <si>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</si>
  <si>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</si>
  <si>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</si>
  <si>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</si>
  <si>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</si>
  <si>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</si>
  <si>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</si>
  <si>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</si>
  <si>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</si>
  <si>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</si>
  <si>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</si>
  <si>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</si>
  <si>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</si>
  <si>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</si>
  <si>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</si>
  <si>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</si>
  <si>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</si>
  <si>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</si>
  <si>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</si>
  <si>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</si>
  <si>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</si>
  <si>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</si>
  <si>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</si>
  <si>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</si>
  <si>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</si>
  <si>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</si>
  <si>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</si>
  <si>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</si>
  <si>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</si>
  <si>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</si>
  <si>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</si>
  <si>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</si>
  <si>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</si>
  <si>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</si>
  <si>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</si>
  <si>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</si>
  <si>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</si>
  <si>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</si>
  <si>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</si>
  <si>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</si>
  <si>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</si>
  <si>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</si>
  <si>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</si>
  <si>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</si>
  <si>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</si>
  <si>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</si>
  <si>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</si>
  <si>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</si>
  <si>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</si>
  <si>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</si>
  <si>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</si>
  <si>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</si>
  <si>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</si>
  <si>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</si>
  <si>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</si>
  <si>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</si>
  <si>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</si>
  <si>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</si>
  <si>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</si>
  <si>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</si>
  <si>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</si>
  <si>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</si>
  <si>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</si>
  <si>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</si>
  <si>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</si>
  <si>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</si>
  <si>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</si>
  <si>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</si>
  <si>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</si>
  <si>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</si>
  <si>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</si>
  <si>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</si>
  <si>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</si>
  <si>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Total Bonus</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</si>
  <si>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</si>
  <si>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</si>
  <si>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</si>
  <si>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</si>
  <si>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</si>
  <si>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</si>
  <si>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</si>
  <si>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</si>
  <si>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</si>
  <si>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</si>
  <si>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</si>
  <si>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</si>
  <si>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</si>
  <si>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</si>
  <si>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</si>
  <si>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</si>
  <si>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</si>
  <si>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</si>
  <si>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</si>
  <si>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</si>
  <si>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</si>
  <si>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</si>
  <si>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</si>
  <si>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</si>
  <si>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</si>
  <si>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</si>
  <si>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</si>
  <si>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</si>
  <si>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</si>
  <si>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</si>
  <si>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</si>
  <si>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</si>
  <si>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</si>
  <si>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</si>
  <si>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</si>
  <si>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</si>
  <si>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</si>
  <si>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</si>
  <si>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</si>
  <si>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</si>
  <si>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</si>
  <si>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</si>
  <si>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</si>
  <si>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</si>
  <si>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</si>
  <si>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</si>
  <si>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</si>
  <si>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</si>
  <si>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</si>
  <si>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</si>
  <si>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</si>
  <si>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</si>
  <si>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</si>
  <si>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</si>
  <si>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</si>
  <si>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</si>
  <si>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</si>
  <si>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</si>
  <si>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</si>
  <si>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</si>
  <si>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</si>
  <si>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</si>
  <si>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</si>
  <si>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</si>
  <si>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</si>
  <si>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</si>
  <si>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</si>
  <si>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</si>
  <si>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</si>
  <si>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</si>
  <si>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</si>
  <si>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</si>
  <si>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</si>
  <si>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</si>
  <si>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</si>
  <si>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</si>
  <si>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</si>
  <si>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</si>
  <si>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</si>
  <si>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</si>
  <si>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</si>
  <si>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</si>
  <si>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</si>
  <si>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</si>
  <si>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</si>
  <si>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</si>
  <si>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</si>
  <si>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</si>
  <si>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</si>
  <si>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</si>
  <si>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</si>
  <si>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</si>
  <si>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</si>
  <si>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</si>
  <si>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</si>
  <si>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</si>
  <si>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</si>
  <si>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</si>
  <si>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</si>
  <si>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</si>
  <si>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</si>
  <si>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</si>
  <si>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</si>
  <si>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</si>
  <si>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</si>
  <si>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</si>
  <si>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</si>
  <si>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</si>
  <si>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</si>
  <si>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</si>
  <si>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</si>
  <si>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</si>
  <si>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</si>
  <si>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</si>
  <si>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</si>
  <si>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</si>
  <si>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</si>
  <si>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</si>
  <si>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</si>
  <si>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</si>
  <si>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</si>
  <si>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</si>
  <si>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</si>
  <si>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</si>
  <si>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</si>
  <si>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</si>
  <si>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</si>
  <si>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</si>
  <si>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may 25 adv</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</si>
  <si>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</si>
  <si>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</si>
  <si>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</si>
  <si>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</si>
  <si>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</si>
  <si>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</si>
  <si>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</si>
  <si>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</si>
  <si>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</si>
  <si>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</si>
  <si>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</si>
  <si>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</si>
  <si>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</si>
  <si>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</si>
  <si>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</si>
  <si>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</si>
  <si>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</si>
  <si>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</si>
  <si>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</si>
  <si>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</si>
  <si>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</si>
  <si>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</si>
  <si>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</si>
  <si>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</si>
  <si>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</si>
  <si>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</si>
  <si>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</si>
  <si>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</si>
  <si>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</si>
  <si>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</si>
  <si>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</si>
  <si>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</si>
  <si>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</si>
  <si>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</si>
  <si>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</si>
  <si>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</si>
  <si>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</si>
  <si>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</si>
  <si>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</si>
  <si>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</si>
  <si>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</si>
  <si>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</si>
  <si>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</si>
  <si>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</si>
  <si>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</si>
  <si>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</si>
  <si>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</si>
  <si>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Online by adeel to Al rafay travels for Bilal bhai Going to Islmabad for EY ISL visit with Savills</t>
  </si>
  <si>
    <t>Online by adeel to Al rafay travels for Ticket for Jahangeer Quetta jdot visit chargers</t>
  </si>
  <si>
    <t>To Amjad for may 25</t>
  </si>
  <si>
    <t>Bolt buts, taflon ans washers</t>
  </si>
  <si>
    <t>MHr for invoices</t>
  </si>
  <si>
    <t>cash paid for site expenses (gul ahmed + state life) recomment by nadee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</si>
</sst>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03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2" borderId="1" xfId="0" applyFont="1" applyFill="1" applyBorder="1" applyAlignment="1">
      <alignment horizontal="left" vertical="center" wrapText="1"/>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50" fillId="30" borderId="1" xfId="0" applyFont="1" applyFill="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12649</xdr:row>
      <xdr:rowOff>10584</xdr:rowOff>
    </xdr:from>
    <xdr:to>
      <xdr:col>6</xdr:col>
      <xdr:colOff>173660</xdr:colOff>
      <xdr:row>12665</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12638</xdr:row>
      <xdr:rowOff>190500</xdr:rowOff>
    </xdr:from>
    <xdr:to>
      <xdr:col>4</xdr:col>
      <xdr:colOff>555743</xdr:colOff>
      <xdr:row>12655</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47625</xdr:colOff>
      <xdr:row>12439</xdr:row>
      <xdr:rowOff>38100</xdr:rowOff>
    </xdr:from>
    <xdr:to>
      <xdr:col>4</xdr:col>
      <xdr:colOff>38100</xdr:colOff>
      <xdr:row>12448</xdr:row>
      <xdr:rowOff>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95800" y="2942062950"/>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files/Bon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s>
    <sheetDataSet>
      <sheetData sheetId="0">
        <row r="73">
          <cell r="E73">
            <v>1239750</v>
          </cell>
        </row>
        <row r="75">
          <cell r="E75">
            <v>349250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47500653.926379383</v>
          </cell>
          <cell r="G21">
            <v>75935584.385159969</v>
          </cell>
          <cell r="K21">
            <v>46800541.815737337</v>
          </cell>
          <cell r="O21">
            <v>15703108.030833334</v>
          </cell>
        </row>
      </sheetData>
      <sheetData sheetId="14">
        <row r="186">
          <cell r="I186">
            <v>21947620</v>
          </cell>
        </row>
      </sheetData>
      <sheetData sheetId="15">
        <row r="29">
          <cell r="C29">
            <v>15748112.795705197</v>
          </cell>
          <cell r="D29">
            <v>15748112.795705197</v>
          </cell>
          <cell r="E29">
            <v>16225328.334968992</v>
          </cell>
          <cell r="H29">
            <v>5806618.9471027926</v>
          </cell>
          <cell r="I29">
            <v>10142238.947102793</v>
          </cell>
          <cell r="J29">
            <v>24693276.490954392</v>
          </cell>
        </row>
      </sheetData>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refreshError="1"/>
      <sheetData sheetId="1" refreshError="1"/>
      <sheetData sheetId="2">
        <row r="4">
          <cell r="Q4">
            <v>285930217.53999996</v>
          </cell>
        </row>
        <row r="11">
          <cell r="P11">
            <v>-1000008.849999994</v>
          </cell>
          <cell r="Q11">
            <v>2053556.9800000191</v>
          </cell>
        </row>
        <row r="15">
          <cell r="P15">
            <v>210808973</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0" totalsRowShown="0" headerRowDxfId="31" headerRowBorderDxfId="30" tableBorderDxfId="29" totalsRowBorderDxfId="28" headerRowCellStyle="Comma">
  <autoFilter ref="A1:E630" xr:uid="{F537B089-32B2-4BEB-9AAB-9E26B9A45F6D}"/>
  <tableColumns count="5">
    <tableColumn id="1" xr3:uid="{B5529DD0-2B68-49EC-B463-88CB59E37FC7}" name="Date" dataDxfId="27" totalsRowDxfId="26"/>
    <tableColumn id="2" xr3:uid="{FC203945-5FFC-41E1-A4B4-B77DBB2DE955}" name="Person" dataDxfId="25" totalsRowDxfId="24"/>
    <tableColumn id="3" xr3:uid="{345CF318-2DA1-4BE3-BA4C-1CDFD5528893}" name="Site" dataDxfId="23" totalsRowDxfId="22"/>
    <tableColumn id="4" xr3:uid="{25799A2E-0F28-4803-B9EA-942C62E1192D}" name="Description" dataDxfId="21" totalsRowDxfId="20"/>
    <tableColumn id="8" xr3:uid="{3448A2AC-6A7B-4842-83C3-5634913B7AFF}" name="Invoices submitted" dataDxfId="19" totalsRowDxfId="1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55" zoomScaleNormal="100" workbookViewId="0">
      <selection activeCell="O64" sqref="O64:Q69"/>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3" t="s">
        <v>16184</v>
      </c>
      <c r="C2" s="923"/>
      <c r="D2" s="923"/>
      <c r="E2" s="923"/>
      <c r="F2" s="923"/>
    </row>
    <row r="3" spans="2:34" x14ac:dyDescent="0.25">
      <c r="B3" s="923"/>
      <c r="C3" s="923"/>
      <c r="D3" s="923"/>
      <c r="E3" s="923"/>
      <c r="F3" s="923"/>
    </row>
    <row r="4" spans="2:34" ht="15.75" thickBot="1" x14ac:dyDescent="0.3"/>
    <row r="5" spans="2:34" ht="29.25" thickBot="1" x14ac:dyDescent="0.5">
      <c r="B5" s="924" t="s">
        <v>16175</v>
      </c>
      <c r="C5" s="925"/>
      <c r="D5" s="925"/>
      <c r="E5" s="925"/>
      <c r="F5" s="925"/>
      <c r="M5" s="920" t="s">
        <v>15582</v>
      </c>
      <c r="N5" s="921"/>
      <c r="O5" s="921"/>
      <c r="P5" s="922"/>
      <c r="U5"/>
      <c r="Y5" s="291"/>
      <c r="Z5"/>
    </row>
    <row r="6" spans="2:34" ht="14.25" customHeight="1" thickBot="1" x14ac:dyDescent="0.5">
      <c r="B6" s="887"/>
      <c r="C6" s="891"/>
      <c r="D6" s="887"/>
      <c r="E6" s="887"/>
      <c r="F6" s="887"/>
      <c r="R6" s="912" t="s">
        <v>15595</v>
      </c>
      <c r="S6" s="913"/>
      <c r="T6" s="913"/>
      <c r="U6" s="913"/>
      <c r="V6" s="914"/>
      <c r="Y6" s="291"/>
      <c r="Z6"/>
    </row>
    <row r="7" spans="2:34" ht="58.5" customHeight="1" x14ac:dyDescent="0.25">
      <c r="B7" s="888" t="s">
        <v>3</v>
      </c>
      <c r="C7" s="892" t="s">
        <v>16177</v>
      </c>
      <c r="D7" s="888" t="s">
        <v>14948</v>
      </c>
      <c r="E7" s="888" t="s">
        <v>16176</v>
      </c>
      <c r="F7" s="894" t="s">
        <v>16183</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89" t="s">
        <v>16174</v>
      </c>
      <c r="C8" s="893" t="s">
        <v>16178</v>
      </c>
      <c r="D8" s="889">
        <v>1</v>
      </c>
      <c r="E8" s="890">
        <v>817000</v>
      </c>
      <c r="F8" s="890">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89" t="s">
        <v>16174</v>
      </c>
      <c r="C9" s="893" t="s">
        <v>16179</v>
      </c>
      <c r="D9" s="889">
        <v>2</v>
      </c>
      <c r="E9" s="890">
        <v>731000</v>
      </c>
      <c r="F9" s="890">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89" t="s">
        <v>16174</v>
      </c>
      <c r="C10" s="893" t="s">
        <v>16180</v>
      </c>
      <c r="D10" s="889">
        <v>1</v>
      </c>
      <c r="E10" s="890">
        <v>895000</v>
      </c>
      <c r="F10" s="890">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7"/>
      <c r="C11" s="891"/>
      <c r="D11" s="887"/>
      <c r="E11" s="887"/>
      <c r="F11" s="887"/>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24" t="s">
        <v>16181</v>
      </c>
      <c r="C12" s="925"/>
      <c r="D12" s="925"/>
      <c r="E12" s="925"/>
      <c r="F12" s="925"/>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7"/>
      <c r="C13" s="891"/>
      <c r="D13" s="887"/>
      <c r="E13" s="887"/>
      <c r="F13" s="887"/>
      <c r="M13" s="306"/>
      <c r="N13" s="915" t="s">
        <v>15597</v>
      </c>
      <c r="O13" s="916"/>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8" t="s">
        <v>3</v>
      </c>
      <c r="C14" s="892" t="s">
        <v>16177</v>
      </c>
      <c r="D14" s="888" t="s">
        <v>14948</v>
      </c>
      <c r="E14" s="888" t="s">
        <v>16176</v>
      </c>
      <c r="F14" s="894" t="s">
        <v>16183</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89" t="s">
        <v>16182</v>
      </c>
      <c r="C15" s="893" t="s">
        <v>16178</v>
      </c>
      <c r="D15" s="889">
        <v>1</v>
      </c>
      <c r="E15" s="890">
        <v>1539400</v>
      </c>
      <c r="F15" s="890">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89" t="s">
        <v>16182</v>
      </c>
      <c r="C16" s="893" t="s">
        <v>16179</v>
      </c>
      <c r="D16" s="889">
        <v>2</v>
      </c>
      <c r="E16" s="890">
        <v>2386500</v>
      </c>
      <c r="F16" s="890">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89" t="s">
        <v>16182</v>
      </c>
      <c r="C17" s="893" t="s">
        <v>16180</v>
      </c>
      <c r="D17" s="889">
        <v>1</v>
      </c>
      <c r="E17" s="890">
        <v>1275000</v>
      </c>
      <c r="F17" s="890">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89" t="s">
        <v>16182</v>
      </c>
      <c r="C18" s="893" t="s">
        <v>16180</v>
      </c>
      <c r="D18" s="889">
        <v>1</v>
      </c>
      <c r="E18" s="890">
        <v>2000000</v>
      </c>
      <c r="F18" s="890">
        <v>2177550</v>
      </c>
      <c r="G18">
        <v>2693528</v>
      </c>
      <c r="R18" s="277"/>
      <c r="S18" s="277"/>
      <c r="T18" s="277"/>
      <c r="U18" s="913"/>
      <c r="V18" s="913"/>
      <c r="W18" s="914"/>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23" t="s">
        <v>16187</v>
      </c>
      <c r="C21" s="923"/>
      <c r="D21" s="923"/>
      <c r="E21" s="923"/>
      <c r="F21" s="923"/>
      <c r="P21">
        <v>499380</v>
      </c>
      <c r="U21" s="454">
        <v>1</v>
      </c>
      <c r="V21" s="304">
        <v>4758</v>
      </c>
      <c r="W21" s="304">
        <f>V21*U21</f>
        <v>4758</v>
      </c>
    </row>
    <row r="22" spans="2:34" x14ac:dyDescent="0.25">
      <c r="B22" s="923"/>
      <c r="C22" s="923"/>
      <c r="D22" s="923"/>
      <c r="E22" s="923"/>
      <c r="F22" s="923"/>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24" t="s">
        <v>16175</v>
      </c>
      <c r="C24" s="925"/>
      <c r="D24" s="925"/>
      <c r="E24" s="925"/>
      <c r="F24" s="925"/>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7"/>
      <c r="C25" s="891"/>
      <c r="D25" s="887"/>
      <c r="E25" s="887"/>
      <c r="F25" s="887"/>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8" t="s">
        <v>3</v>
      </c>
      <c r="C26" s="892" t="s">
        <v>16177</v>
      </c>
      <c r="D26" s="888" t="s">
        <v>14948</v>
      </c>
      <c r="E26" s="888" t="s">
        <v>16176</v>
      </c>
      <c r="F26" s="894" t="s">
        <v>16188</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89" t="s">
        <v>16174</v>
      </c>
      <c r="C27" s="893" t="s">
        <v>16178</v>
      </c>
      <c r="D27" s="889">
        <v>1</v>
      </c>
      <c r="E27" s="890">
        <v>817000</v>
      </c>
      <c r="F27" s="890">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89" t="s">
        <v>16174</v>
      </c>
      <c r="C28" s="893" t="s">
        <v>16179</v>
      </c>
      <c r="D28" s="889">
        <v>2</v>
      </c>
      <c r="E28" s="890">
        <v>731000</v>
      </c>
      <c r="F28" s="890">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89" t="s">
        <v>16174</v>
      </c>
      <c r="C29" s="893" t="s">
        <v>16180</v>
      </c>
      <c r="D29" s="889">
        <v>1</v>
      </c>
      <c r="E29" s="890">
        <v>895000</v>
      </c>
      <c r="F29" s="890">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7"/>
      <c r="C30" s="891"/>
      <c r="D30" s="887"/>
      <c r="E30" s="887"/>
      <c r="F30" s="887"/>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24" t="s">
        <v>16181</v>
      </c>
      <c r="C31" s="925"/>
      <c r="D31" s="925"/>
      <c r="E31" s="925"/>
      <c r="F31" s="925"/>
      <c r="G31" s="697" t="s">
        <v>15242</v>
      </c>
      <c r="H31">
        <v>5200000</v>
      </c>
      <c r="Q31">
        <v>5200000</v>
      </c>
      <c r="Z31" s="761">
        <f>Z30*13.5%</f>
        <v>367180.56</v>
      </c>
    </row>
    <row r="32" spans="2:34" ht="28.5" x14ac:dyDescent="0.45">
      <c r="B32" s="887"/>
      <c r="C32" s="891"/>
      <c r="D32" s="887"/>
      <c r="E32" s="887"/>
      <c r="F32" s="887"/>
      <c r="G32" s="696" t="s">
        <v>15244</v>
      </c>
      <c r="H32">
        <f>H31-H30</f>
        <v>3411069</v>
      </c>
      <c r="Q32">
        <f>Q31-Q30</f>
        <v>3411069</v>
      </c>
      <c r="W32" s="277" t="e">
        <f>W14</f>
        <v>#REF!</v>
      </c>
      <c r="Z32" s="760">
        <f>Z30-Z31</f>
        <v>2352675.44</v>
      </c>
    </row>
    <row r="33" spans="2:26" ht="28.5" x14ac:dyDescent="0.25">
      <c r="B33" s="888" t="s">
        <v>3</v>
      </c>
      <c r="C33" s="892" t="s">
        <v>16177</v>
      </c>
      <c r="D33" s="888" t="s">
        <v>14948</v>
      </c>
      <c r="E33" s="888" t="s">
        <v>16176</v>
      </c>
      <c r="F33" s="894" t="s">
        <v>16188</v>
      </c>
      <c r="G33" s="698" t="s">
        <v>15246</v>
      </c>
      <c r="O33" s="696" t="s">
        <v>15238</v>
      </c>
      <c r="P33" s="696" t="s">
        <v>15228</v>
      </c>
      <c r="Z33" s="760"/>
    </row>
    <row r="34" spans="2:26" ht="28.5" x14ac:dyDescent="0.25">
      <c r="B34" s="889" t="s">
        <v>16182</v>
      </c>
      <c r="C34" s="893" t="s">
        <v>16178</v>
      </c>
      <c r="D34" s="889">
        <v>1</v>
      </c>
      <c r="E34" s="890">
        <v>1539400</v>
      </c>
      <c r="F34" s="890">
        <v>1494882</v>
      </c>
      <c r="G34" s="696" t="s">
        <v>15228</v>
      </c>
      <c r="O34" s="696" t="s">
        <v>15239</v>
      </c>
      <c r="P34" s="696" t="s">
        <v>15240</v>
      </c>
    </row>
    <row r="35" spans="2:26" ht="28.5" x14ac:dyDescent="0.25">
      <c r="B35" s="889" t="s">
        <v>16182</v>
      </c>
      <c r="C35" s="893" t="s">
        <v>16179</v>
      </c>
      <c r="D35" s="889">
        <v>2</v>
      </c>
      <c r="E35" s="890">
        <v>2386500</v>
      </c>
      <c r="F35" s="890">
        <v>2304396</v>
      </c>
      <c r="G35" s="696" t="s">
        <v>15230</v>
      </c>
      <c r="O35" s="696" t="s">
        <v>15241</v>
      </c>
      <c r="P35" s="697" t="s">
        <v>15242</v>
      </c>
    </row>
    <row r="36" spans="2:26" ht="28.5" x14ac:dyDescent="0.25">
      <c r="B36" s="889" t="s">
        <v>16182</v>
      </c>
      <c r="C36" s="893" t="s">
        <v>16180</v>
      </c>
      <c r="D36" s="889">
        <v>1</v>
      </c>
      <c r="E36" s="890">
        <v>1275000</v>
      </c>
      <c r="F36" s="926">
        <v>3119040</v>
      </c>
      <c r="G36" s="696" t="s">
        <v>15232</v>
      </c>
      <c r="O36" s="696" t="s">
        <v>15243</v>
      </c>
      <c r="P36" s="696" t="s">
        <v>15244</v>
      </c>
    </row>
    <row r="37" spans="2:26" ht="28.5" x14ac:dyDescent="0.25">
      <c r="B37" s="889" t="s">
        <v>16182</v>
      </c>
      <c r="C37" s="893" t="s">
        <v>16180</v>
      </c>
      <c r="D37" s="889">
        <v>1</v>
      </c>
      <c r="E37" s="890">
        <v>2000000</v>
      </c>
      <c r="F37" s="927"/>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28" t="s">
        <v>16205</v>
      </c>
      <c r="C40" s="928"/>
      <c r="D40" s="928"/>
      <c r="E40" s="928"/>
      <c r="F40" s="928"/>
      <c r="O40" s="696" t="s">
        <v>15231</v>
      </c>
      <c r="P40" s="696" t="s">
        <v>15232</v>
      </c>
    </row>
    <row r="41" spans="2:26" x14ac:dyDescent="0.25">
      <c r="B41" s="928"/>
      <c r="C41" s="928"/>
      <c r="D41" s="928"/>
      <c r="E41" s="928"/>
      <c r="F41" s="928"/>
      <c r="O41" s="696" t="s">
        <v>15233</v>
      </c>
      <c r="P41" s="699">
        <v>1397</v>
      </c>
    </row>
    <row r="42" spans="2:26" ht="15.75" thickBot="1" x14ac:dyDescent="0.3">
      <c r="O42" s="696" t="s">
        <v>15234</v>
      </c>
      <c r="P42" s="696" t="s">
        <v>15235</v>
      </c>
    </row>
    <row r="43" spans="2:26" ht="29.25" thickBot="1" x14ac:dyDescent="0.5">
      <c r="B43" s="924" t="s">
        <v>16181</v>
      </c>
      <c r="C43" s="925"/>
      <c r="D43" s="925"/>
      <c r="E43" s="925"/>
      <c r="F43" s="925"/>
      <c r="O43" s="696" t="s">
        <v>15236</v>
      </c>
      <c r="P43" s="696" t="s">
        <v>15237</v>
      </c>
    </row>
    <row r="44" spans="2:26" ht="28.5" x14ac:dyDescent="0.45">
      <c r="B44" s="887"/>
      <c r="C44" s="891"/>
      <c r="D44" s="887"/>
      <c r="E44" s="887"/>
      <c r="F44" s="887"/>
      <c r="V44" s="696" t="s">
        <v>15228</v>
      </c>
    </row>
    <row r="45" spans="2:26" ht="28.5" x14ac:dyDescent="0.25">
      <c r="B45" s="888" t="s">
        <v>3</v>
      </c>
      <c r="C45" s="892" t="s">
        <v>16177</v>
      </c>
      <c r="D45" s="888" t="s">
        <v>14948</v>
      </c>
      <c r="E45" s="888" t="s">
        <v>16176</v>
      </c>
      <c r="F45" s="894" t="s">
        <v>16204</v>
      </c>
      <c r="V45" s="696" t="s">
        <v>15240</v>
      </c>
    </row>
    <row r="46" spans="2:26" ht="28.5" x14ac:dyDescent="0.25">
      <c r="B46" s="889" t="s">
        <v>16182</v>
      </c>
      <c r="C46" s="893" t="s">
        <v>16178</v>
      </c>
      <c r="D46" s="889">
        <v>1</v>
      </c>
      <c r="E46" s="890">
        <v>1539400</v>
      </c>
      <c r="F46" s="890">
        <v>1200000</v>
      </c>
      <c r="V46" s="697" t="s">
        <v>15242</v>
      </c>
    </row>
    <row r="47" spans="2:26" ht="28.5" x14ac:dyDescent="0.25">
      <c r="B47" s="889" t="s">
        <v>16182</v>
      </c>
      <c r="C47" s="893" t="s">
        <v>16179</v>
      </c>
      <c r="D47" s="889">
        <v>2</v>
      </c>
      <c r="E47" s="890">
        <v>2386500</v>
      </c>
      <c r="F47" s="890">
        <v>2300000</v>
      </c>
      <c r="V47" s="696" t="s">
        <v>15244</v>
      </c>
    </row>
    <row r="48" spans="2:26" ht="28.5" x14ac:dyDescent="0.25">
      <c r="B48" s="889" t="s">
        <v>16182</v>
      </c>
      <c r="C48" s="893" t="s">
        <v>16180</v>
      </c>
      <c r="D48" s="889">
        <v>1</v>
      </c>
      <c r="E48" s="890">
        <v>1275000</v>
      </c>
      <c r="F48" s="890">
        <v>600000</v>
      </c>
      <c r="V48" s="698" t="s">
        <v>15246</v>
      </c>
    </row>
    <row r="49" spans="2:29" ht="28.5" x14ac:dyDescent="0.25">
      <c r="B49" s="889" t="s">
        <v>16182</v>
      </c>
      <c r="C49" s="893" t="s">
        <v>16180</v>
      </c>
      <c r="D49" s="889">
        <v>1</v>
      </c>
      <c r="E49" s="890">
        <v>2000000</v>
      </c>
      <c r="F49" s="890">
        <v>1700000</v>
      </c>
      <c r="V49" s="696" t="s">
        <v>15228</v>
      </c>
    </row>
    <row r="50" spans="2:29" ht="27.75" customHeight="1" x14ac:dyDescent="0.25">
      <c r="V50" s="696" t="s">
        <v>15230</v>
      </c>
    </row>
    <row r="51" spans="2:29" x14ac:dyDescent="0.25">
      <c r="G51" s="870"/>
      <c r="V51" s="696" t="s">
        <v>15232</v>
      </c>
    </row>
    <row r="52" spans="2:29" ht="18.75" x14ac:dyDescent="0.3">
      <c r="G52" s="884"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3"/>
      <c r="H56" s="884" t="s">
        <v>16073</v>
      </c>
      <c r="O56" s="813" t="s">
        <v>16075</v>
      </c>
      <c r="P56" s="813" t="s">
        <v>16072</v>
      </c>
      <c r="Q56" s="50" t="s">
        <v>16228</v>
      </c>
      <c r="R56" s="49" t="s">
        <v>14435</v>
      </c>
      <c r="S56" s="813" t="s">
        <v>16073</v>
      </c>
      <c r="T56" s="895" t="s">
        <v>11311</v>
      </c>
      <c r="U56" s="896"/>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4" t="s">
        <v>16072</v>
      </c>
      <c r="H60" s="883"/>
      <c r="O60" s="917" t="s">
        <v>16074</v>
      </c>
      <c r="P60" s="918"/>
      <c r="Q60" s="918"/>
      <c r="R60" s="918"/>
      <c r="S60" s="919"/>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1">
        <v>1265000</v>
      </c>
      <c r="R63" s="2"/>
      <c r="S63" s="2"/>
      <c r="T63" s="2"/>
    </row>
    <row r="64" spans="2:29" ht="26.25" x14ac:dyDescent="0.4">
      <c r="G64" s="881">
        <v>948750</v>
      </c>
      <c r="H64" s="884" t="s">
        <v>16073</v>
      </c>
      <c r="O64" s="902" t="s">
        <v>16282</v>
      </c>
      <c r="P64" s="902" t="s">
        <v>16272</v>
      </c>
      <c r="Q64" s="902" t="s">
        <v>16281</v>
      </c>
      <c r="R64" s="879"/>
      <c r="S64" s="896"/>
      <c r="T64" s="896"/>
    </row>
    <row r="65" spans="6:20" ht="26.25" x14ac:dyDescent="0.25">
      <c r="G65" s="881">
        <f>G63-G64</f>
        <v>316250</v>
      </c>
      <c r="H65" s="28" t="e">
        <f>G61*15%</f>
        <v>#VALUE!</v>
      </c>
      <c r="O65" s="903" t="s">
        <v>16271</v>
      </c>
      <c r="P65" s="904" t="s">
        <v>16273</v>
      </c>
      <c r="Q65" s="905" t="s">
        <v>16280</v>
      </c>
      <c r="R65" s="28"/>
      <c r="S65" s="479"/>
      <c r="T65" s="479"/>
    </row>
    <row r="66" spans="6:20" ht="26.25" x14ac:dyDescent="0.35">
      <c r="G66" s="883"/>
      <c r="H66" s="28" t="e">
        <f>G62*15%</f>
        <v>#VALUE!</v>
      </c>
      <c r="O66" s="903" t="s">
        <v>16274</v>
      </c>
      <c r="P66" s="904" t="s">
        <v>16276</v>
      </c>
      <c r="Q66" s="905" t="s">
        <v>16278</v>
      </c>
      <c r="R66" s="28"/>
      <c r="S66" s="479"/>
      <c r="T66" s="479"/>
    </row>
    <row r="67" spans="6:20" ht="26.25" x14ac:dyDescent="0.25">
      <c r="G67">
        <f>G63/4</f>
        <v>316250</v>
      </c>
      <c r="H67" s="28">
        <f>G63*15%</f>
        <v>189750</v>
      </c>
      <c r="O67" s="903" t="s">
        <v>16275</v>
      </c>
      <c r="P67" s="906" t="s">
        <v>16277</v>
      </c>
      <c r="Q67" s="905" t="s">
        <v>16279</v>
      </c>
      <c r="R67" s="28"/>
      <c r="S67" s="479"/>
      <c r="T67" s="479"/>
    </row>
    <row r="68" spans="6:20" ht="18.75" x14ac:dyDescent="0.25">
      <c r="G68">
        <f>G67*3</f>
        <v>948750</v>
      </c>
      <c r="H68" s="28"/>
      <c r="O68" s="877"/>
      <c r="P68" s="881"/>
      <c r="Q68" s="28"/>
      <c r="R68" s="28"/>
      <c r="S68" s="479"/>
      <c r="T68" s="479"/>
    </row>
    <row r="69" spans="6:20" ht="18.75" x14ac:dyDescent="0.25">
      <c r="H69" s="28"/>
      <c r="O69" s="877"/>
      <c r="P69" s="881"/>
      <c r="Q69" s="28"/>
      <c r="R69" s="28"/>
      <c r="S69" s="479"/>
      <c r="T69" s="479"/>
    </row>
    <row r="70" spans="6:20" ht="21" x14ac:dyDescent="0.35">
      <c r="H70" s="883"/>
      <c r="O70" s="911"/>
      <c r="P70" s="911"/>
      <c r="Q70" s="911"/>
      <c r="R70" s="876"/>
      <c r="S70" s="897"/>
      <c r="T70" s="897"/>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4"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3" t="s">
        <v>16074</v>
      </c>
      <c r="O80">
        <v>2</v>
      </c>
      <c r="P80">
        <v>2386500</v>
      </c>
    </row>
    <row r="81" spans="6:20" ht="18.75" x14ac:dyDescent="0.25">
      <c r="F81" s="875"/>
    </row>
    <row r="84" spans="6:20" ht="18.75" x14ac:dyDescent="0.3">
      <c r="F84" s="884"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3"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F36:F37"/>
    <mergeCell ref="B5:F5"/>
    <mergeCell ref="B12:F12"/>
    <mergeCell ref="B40:F41"/>
    <mergeCell ref="B43:F43"/>
    <mergeCell ref="M5:P5"/>
    <mergeCell ref="B2:F3"/>
    <mergeCell ref="B21:F22"/>
    <mergeCell ref="B24:F24"/>
    <mergeCell ref="B31:F31"/>
    <mergeCell ref="O70:Q70"/>
    <mergeCell ref="R6:V6"/>
    <mergeCell ref="U18:W18"/>
    <mergeCell ref="N13:O13"/>
    <mergeCell ref="O60:S60"/>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4"/>
  <sheetViews>
    <sheetView zoomScale="115" zoomScaleNormal="115" workbookViewId="0">
      <pane ySplit="1" topLeftCell="A614" activePane="bottomLeft" state="frozen"/>
      <selection activeCell="D6707" sqref="D6707"/>
      <selection pane="bottomLeft" activeCell="E626" sqref="E626"/>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5" x14ac:dyDescent="0.25">
      <c r="A593" s="630">
        <v>45709</v>
      </c>
      <c r="B593" s="292" t="s">
        <v>8573</v>
      </c>
      <c r="C593" s="454"/>
      <c r="D593" s="292" t="s">
        <v>9457</v>
      </c>
      <c r="E593" s="302">
        <v>72000</v>
      </c>
    </row>
    <row r="594" spans="1:5" x14ac:dyDescent="0.25">
      <c r="A594" s="630">
        <v>45709</v>
      </c>
      <c r="B594" s="292" t="s">
        <v>8573</v>
      </c>
      <c r="C594" s="484"/>
      <c r="D594" s="292" t="s">
        <v>9457</v>
      </c>
      <c r="E594" s="485">
        <v>5000</v>
      </c>
    </row>
    <row r="595" spans="1:5" x14ac:dyDescent="0.25">
      <c r="A595" s="630">
        <v>45726</v>
      </c>
      <c r="B595" s="627" t="s">
        <v>156</v>
      </c>
      <c r="C595" s="484"/>
      <c r="D595" s="627" t="s">
        <v>3920</v>
      </c>
      <c r="E595" s="485">
        <v>20550</v>
      </c>
    </row>
    <row r="596" spans="1:5" x14ac:dyDescent="0.25">
      <c r="A596" s="630">
        <v>45728</v>
      </c>
      <c r="B596" s="627" t="s">
        <v>8573</v>
      </c>
      <c r="C596" s="484"/>
      <c r="D596" s="627" t="s">
        <v>3920</v>
      </c>
      <c r="E596" s="485">
        <v>9900</v>
      </c>
    </row>
    <row r="597" spans="1:5" x14ac:dyDescent="0.25">
      <c r="A597" s="630">
        <v>45733</v>
      </c>
      <c r="B597" s="292" t="s">
        <v>156</v>
      </c>
      <c r="C597" s="454"/>
      <c r="D597" s="627" t="s">
        <v>3920</v>
      </c>
      <c r="E597" s="302">
        <v>6550</v>
      </c>
    </row>
    <row r="598" spans="1:5" x14ac:dyDescent="0.25">
      <c r="A598" s="630">
        <v>45728</v>
      </c>
      <c r="B598" s="627" t="s">
        <v>445</v>
      </c>
      <c r="C598" s="484"/>
      <c r="D598" s="627" t="s">
        <v>15740</v>
      </c>
      <c r="E598" s="485">
        <v>-200000</v>
      </c>
    </row>
    <row r="599" spans="1:5" x14ac:dyDescent="0.25">
      <c r="A599" s="630">
        <v>45730</v>
      </c>
      <c r="B599" s="627" t="s">
        <v>445</v>
      </c>
      <c r="C599" s="454"/>
      <c r="D599" s="627" t="s">
        <v>15740</v>
      </c>
      <c r="E599" s="302">
        <v>-200000</v>
      </c>
    </row>
    <row r="600" spans="1:5" x14ac:dyDescent="0.25">
      <c r="A600" s="630">
        <v>45751</v>
      </c>
      <c r="B600" s="292" t="s">
        <v>445</v>
      </c>
      <c r="C600" s="454"/>
      <c r="D600" s="292" t="s">
        <v>15740</v>
      </c>
      <c r="E600" s="302">
        <v>-100000</v>
      </c>
    </row>
    <row r="601" spans="1:5" x14ac:dyDescent="0.25">
      <c r="A601" s="630">
        <v>45761</v>
      </c>
      <c r="B601" s="292" t="s">
        <v>8573</v>
      </c>
      <c r="C601" s="454"/>
      <c r="D601" s="292" t="s">
        <v>15901</v>
      </c>
      <c r="E601" s="302">
        <v>-100000</v>
      </c>
    </row>
    <row r="602" spans="1:5" x14ac:dyDescent="0.25">
      <c r="A602" s="630">
        <v>45763</v>
      </c>
      <c r="B602" s="292" t="s">
        <v>9895</v>
      </c>
      <c r="C602" s="454"/>
      <c r="D602" s="292" t="s">
        <v>3920</v>
      </c>
      <c r="E602" s="302">
        <v>15380</v>
      </c>
    </row>
    <row r="603" spans="1:5" x14ac:dyDescent="0.25">
      <c r="A603" s="630">
        <v>45763</v>
      </c>
      <c r="B603" s="292" t="s">
        <v>9895</v>
      </c>
      <c r="C603" s="454"/>
      <c r="D603" s="292"/>
      <c r="E603" s="302">
        <v>-10000</v>
      </c>
    </row>
    <row r="604" spans="1:5" x14ac:dyDescent="0.25">
      <c r="A604" s="630">
        <v>45765</v>
      </c>
      <c r="B604" s="292" t="s">
        <v>445</v>
      </c>
      <c r="C604" s="454"/>
      <c r="D604" s="627" t="s">
        <v>15942</v>
      </c>
      <c r="E604" s="302">
        <v>53550</v>
      </c>
    </row>
    <row r="605" spans="1:5" x14ac:dyDescent="0.25">
      <c r="A605" s="630">
        <v>45765</v>
      </c>
      <c r="B605" s="292" t="s">
        <v>445</v>
      </c>
      <c r="C605" s="484"/>
      <c r="D605" s="627" t="s">
        <v>15942</v>
      </c>
      <c r="E605" s="485">
        <v>111905</v>
      </c>
    </row>
    <row r="606" spans="1:5" x14ac:dyDescent="0.25">
      <c r="A606" s="630">
        <v>45765</v>
      </c>
      <c r="B606" s="292" t="s">
        <v>445</v>
      </c>
      <c r="C606" s="484"/>
      <c r="D606" s="627" t="s">
        <v>15942</v>
      </c>
      <c r="E606" s="485">
        <v>149350</v>
      </c>
    </row>
    <row r="607" spans="1:5" x14ac:dyDescent="0.25">
      <c r="A607" s="630">
        <v>45765</v>
      </c>
      <c r="B607" s="292" t="s">
        <v>445</v>
      </c>
      <c r="C607" s="484"/>
      <c r="D607" s="627" t="s">
        <v>15943</v>
      </c>
      <c r="E607" s="485">
        <v>7380</v>
      </c>
    </row>
    <row r="608" spans="1:5" x14ac:dyDescent="0.25">
      <c r="A608" s="630">
        <v>45765</v>
      </c>
      <c r="B608" s="292" t="s">
        <v>445</v>
      </c>
      <c r="C608" s="484"/>
      <c r="D608" s="627" t="s">
        <v>15942</v>
      </c>
      <c r="E608" s="485">
        <v>40290</v>
      </c>
    </row>
    <row r="609" spans="1:13" x14ac:dyDescent="0.25">
      <c r="A609" s="630">
        <v>45765</v>
      </c>
      <c r="B609" s="292" t="s">
        <v>445</v>
      </c>
      <c r="C609" s="484"/>
      <c r="D609" s="627" t="s">
        <v>15942</v>
      </c>
      <c r="E609" s="485">
        <v>21570</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ht="38.25" x14ac:dyDescent="0.25">
      <c r="A614" s="630">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30">
        <v>45765</v>
      </c>
      <c r="B615" s="292" t="s">
        <v>445</v>
      </c>
      <c r="C615" s="454"/>
      <c r="D615" s="292" t="s">
        <v>15938</v>
      </c>
      <c r="E615" s="302">
        <v>3500</v>
      </c>
      <c r="G615" s="292" t="s">
        <v>9895</v>
      </c>
      <c r="H615" s="302">
        <f ca="1">SUMIF(Cash!$C$5355:$E$54958,staff!G615,Cash!$E$5355:$E$54978)+78740+15000+177050+32000+50000+50000+10000+200000+20000+15000+25000+15000</f>
        <v>3743821</v>
      </c>
      <c r="I615" s="302">
        <f ca="1">SUMIF('Bilal bhai'!$B$542:$D$5560,staff!G615,'Bilal bhai'!$D$542:$D$5590)+100000</f>
        <v>100000</v>
      </c>
      <c r="J615" s="302">
        <f ca="1">SUMIF('Nadeem bhai'!$B$1030:$D$1099,staff!G615,'Nadeem bhai'!$D$1030:$D$1099)+25000+30000+70000+40000</f>
        <v>248000</v>
      </c>
      <c r="K615" s="302">
        <f ca="1">J615+I615+H615</f>
        <v>4091821</v>
      </c>
      <c r="L615" s="302">
        <f t="shared" ref="L615:L622" ca="1" si="0">SUMIF($B$2:$E$1999,G615,$E$2:$E$1999)</f>
        <v>3998521</v>
      </c>
      <c r="M615" s="302">
        <f ca="1">K615-L615</f>
        <v>93300</v>
      </c>
    </row>
    <row r="616" spans="1:13" x14ac:dyDescent="0.25">
      <c r="A616" s="630">
        <v>45765</v>
      </c>
      <c r="B616" s="292" t="s">
        <v>445</v>
      </c>
      <c r="C616" s="454"/>
      <c r="D616" s="292" t="s">
        <v>15939</v>
      </c>
      <c r="E616" s="302">
        <v>1000</v>
      </c>
      <c r="G616" s="292" t="s">
        <v>13050</v>
      </c>
      <c r="H616" s="302">
        <f ca="1">SUMIF(Cash!$C$5355:$E$54958,staff!G616,Cash!$E$5355:$E$54978)</f>
        <v>30000</v>
      </c>
      <c r="I616" s="302">
        <f ca="1">SUMIF('Bilal bhai'!$B$542:$D$5560,staff!G616,'Bilal bhai'!$D$542:$D$5590)</f>
        <v>0</v>
      </c>
      <c r="J616" s="302">
        <f ca="1">SUMIF('Nadeem bhai'!$B$1030:$D$1099,staff!G616,'Nadeem bhai'!$D$1030:$D$1099)</f>
        <v>0</v>
      </c>
      <c r="K616" s="302"/>
      <c r="L616" s="302">
        <f t="shared" ca="1" si="0"/>
        <v>154200</v>
      </c>
      <c r="M616" s="302">
        <f ca="1">K616-L616+50000+102200+5000</f>
        <v>3000</v>
      </c>
    </row>
    <row r="617" spans="1:13" x14ac:dyDescent="0.25">
      <c r="A617" s="630">
        <v>45765</v>
      </c>
      <c r="B617" s="292" t="s">
        <v>445</v>
      </c>
      <c r="C617" s="454"/>
      <c r="D617" s="292" t="s">
        <v>15940</v>
      </c>
      <c r="E617" s="302">
        <v>50000</v>
      </c>
      <c r="G617" s="292" t="s">
        <v>9897</v>
      </c>
      <c r="H617" s="302">
        <f ca="1">SUMIF(Cash!$C$5355:$E$54959,staff!G617,Cash!$E$5355:$E$54979)+3787+9000+5000+10000+5000+5000</f>
        <v>603467</v>
      </c>
      <c r="I617" s="302">
        <f ca="1">SUMIF('Bilal bhai'!$B$542:$D$5560,staff!G617,'Bilal bhai'!$D$542:$D$5590)</f>
        <v>0</v>
      </c>
      <c r="J617" s="302">
        <f ca="1">SUMIF('Nadeem bhai'!$B$1030:$D$1099,staff!G617,'Nadeem bhai'!$D$1030:$D$1099)</f>
        <v>0</v>
      </c>
      <c r="K617" s="302">
        <f t="shared" ref="K617:K625" ca="1" si="1">J617+I617+H617</f>
        <v>603467</v>
      </c>
      <c r="L617" s="302">
        <f t="shared" ca="1" si="0"/>
        <v>603467</v>
      </c>
      <c r="M617" s="302">
        <f t="shared" ref="M617:M622" ca="1" si="2">K617-L617</f>
        <v>0</v>
      </c>
    </row>
    <row r="618" spans="1:13" x14ac:dyDescent="0.25">
      <c r="A618" s="630">
        <v>45765</v>
      </c>
      <c r="B618" s="292" t="s">
        <v>445</v>
      </c>
      <c r="C618" s="454"/>
      <c r="D618" s="292" t="s">
        <v>15941</v>
      </c>
      <c r="E618" s="302">
        <v>100000</v>
      </c>
      <c r="G618" s="292" t="s">
        <v>8928</v>
      </c>
      <c r="H618" s="302">
        <f ca="1">SUMIF(Cash!$C$5444:$E$54959,staff!G618,Cash!$E$5444:$E$54959)+19000+1000+2000+3000</f>
        <v>346500</v>
      </c>
      <c r="I618" s="302">
        <f ca="1">SUMIF('Bilal bhai'!$B$542:$D$5560,staff!G618,'Bilal bhai'!$D$542:$D$5590)</f>
        <v>0</v>
      </c>
      <c r="J618" s="302">
        <f ca="1">SUMIF('Nadeem bhai'!$B$1030:$D$1099,staff!G618,'Nadeem bhai'!$D$1030:$D$1099)</f>
        <v>0</v>
      </c>
      <c r="K618" s="302">
        <f t="shared" ca="1" si="1"/>
        <v>346500</v>
      </c>
      <c r="L618" s="302">
        <f t="shared" ca="1" si="0"/>
        <v>341000</v>
      </c>
      <c r="M618" s="302">
        <f ca="1">K618-L618</f>
        <v>5500</v>
      </c>
    </row>
    <row r="619" spans="1:13" x14ac:dyDescent="0.25">
      <c r="A619" s="630">
        <v>45769</v>
      </c>
      <c r="B619" s="292" t="s">
        <v>8573</v>
      </c>
      <c r="C619" s="454"/>
      <c r="D619" s="292" t="s">
        <v>16017</v>
      </c>
      <c r="E619" s="302">
        <v>-140000</v>
      </c>
      <c r="G619" s="292" t="s">
        <v>445</v>
      </c>
      <c r="H619" s="302">
        <f ca="1">SUMIF(Cash!$C$5355:$E$54959,staff!G619,Cash!$E$5355:$E$54979)+36480+9000+10000+5000+25000+5000+60000+80000+2000+117850+113800+100000+25000+300000+100000+100000+100000+25000+10000</f>
        <v>2555690</v>
      </c>
      <c r="I619" s="302">
        <f ca="1">SUMIF('Bilal bhai'!$B$542:$D$5560,staff!G619,'Bilal bhai'!$D$542:$D$5590)</f>
        <v>0</v>
      </c>
      <c r="J619" s="302">
        <f>5000+40000</f>
        <v>45000</v>
      </c>
      <c r="K619" s="302">
        <f t="shared" ca="1" si="1"/>
        <v>2600690</v>
      </c>
      <c r="L619" s="302">
        <f t="shared" ca="1" si="0"/>
        <v>2293396</v>
      </c>
      <c r="M619" s="302">
        <f ca="1">K619-L619</f>
        <v>307294</v>
      </c>
    </row>
    <row r="620" spans="1:13" x14ac:dyDescent="0.25">
      <c r="A620" s="630">
        <v>45773</v>
      </c>
      <c r="B620" s="292" t="s">
        <v>8573</v>
      </c>
      <c r="C620" s="454"/>
      <c r="D620" s="292" t="s">
        <v>16014</v>
      </c>
      <c r="E620" s="302">
        <v>53010</v>
      </c>
      <c r="G620" s="292" t="s">
        <v>156</v>
      </c>
      <c r="H620" s="302">
        <f ca="1">SUMIF(Cash!$C$5355:$E$54959,staff!G620,Cash!$E$5355:$E$54979)+3680</f>
        <v>531280</v>
      </c>
      <c r="I620" s="302">
        <f ca="1">SUMIF('Bilal bhai'!$B$542:$D$5560,staff!G620,'Bilal bhai'!$D$542:$D$5590)</f>
        <v>3000</v>
      </c>
      <c r="J620" s="302">
        <f ca="1">SUMIF('Nadeem bhai'!$B$1030:$D$1099,staff!G620,'Nadeem bhai'!$D$1030:$D$1099)</f>
        <v>0</v>
      </c>
      <c r="K620" s="302">
        <f t="shared" ca="1" si="1"/>
        <v>534280</v>
      </c>
      <c r="L620" s="302">
        <f t="shared" ca="1" si="0"/>
        <v>527089</v>
      </c>
      <c r="M620" s="302">
        <f t="shared" ca="1" si="2"/>
        <v>7191</v>
      </c>
    </row>
    <row r="621" spans="1:13" x14ac:dyDescent="0.25">
      <c r="A621" s="630">
        <v>45773</v>
      </c>
      <c r="B621" s="292" t="s">
        <v>8573</v>
      </c>
      <c r="C621" s="454"/>
      <c r="D621" s="292" t="s">
        <v>16015</v>
      </c>
      <c r="E621" s="302">
        <v>40210</v>
      </c>
      <c r="G621" s="292" t="s">
        <v>8573</v>
      </c>
      <c r="H621" s="302">
        <f ca="1">SUMIF(Cash!$C$5355:$E$54959,staff!G621,Cash!$E$5355:$E$54979)+12950+40000+5000+5000</f>
        <v>1704220</v>
      </c>
      <c r="I621" s="302">
        <f ca="1">SUMIF('Bilal bhai'!$B$542:$D$5560,staff!G621,'Bilal bhai'!$D$542:$D$5590)</f>
        <v>55000</v>
      </c>
      <c r="J621" s="302">
        <f ca="1">SUMIF('Nadeem bhai'!$B$1030:$D$1099,staff!G621,'Nadeem bhai'!$D$1030:$D$1099)</f>
        <v>0</v>
      </c>
      <c r="K621" s="302">
        <f t="shared" ca="1" si="1"/>
        <v>1759220</v>
      </c>
      <c r="L621" s="302">
        <f t="shared" ca="1" si="0"/>
        <v>1739579</v>
      </c>
      <c r="M621" s="302">
        <f t="shared" ca="1" si="2"/>
        <v>19641</v>
      </c>
    </row>
    <row r="622" spans="1:13" x14ac:dyDescent="0.25">
      <c r="A622" s="630">
        <v>45773</v>
      </c>
      <c r="B622" s="292" t="s">
        <v>8573</v>
      </c>
      <c r="C622" s="454"/>
      <c r="D622" s="292" t="s">
        <v>16016</v>
      </c>
      <c r="E622" s="302">
        <v>6780</v>
      </c>
      <c r="G622" s="292" t="s">
        <v>629</v>
      </c>
      <c r="H622" s="302">
        <f ca="1">SUMIF(Cash!$C$6286:$E$54959,staff!G622,Cash!$E$6286:$E$54979)</f>
        <v>78000</v>
      </c>
      <c r="I622" s="302"/>
      <c r="J622" s="302">
        <f ca="1">SUMIF('Nadeem bhai'!$B$1030:$D$1099,staff!G622,'Nadeem bhai'!$D$1030:$D$1099)</f>
        <v>0</v>
      </c>
      <c r="K622" s="302">
        <f t="shared" ca="1" si="1"/>
        <v>78000</v>
      </c>
      <c r="L622" s="302">
        <f t="shared" ca="1" si="0"/>
        <v>74420</v>
      </c>
      <c r="M622" s="302">
        <f t="shared" ca="1" si="2"/>
        <v>3580</v>
      </c>
    </row>
    <row r="623" spans="1:13" x14ac:dyDescent="0.25">
      <c r="A623" s="630">
        <v>45773</v>
      </c>
      <c r="B623" s="292" t="s">
        <v>5162</v>
      </c>
      <c r="C623" s="454"/>
      <c r="D623" s="292" t="s">
        <v>16020</v>
      </c>
      <c r="E623" s="302">
        <v>2000</v>
      </c>
      <c r="G623" s="292" t="s">
        <v>9990</v>
      </c>
      <c r="H623" s="302"/>
      <c r="I623" s="302"/>
      <c r="J623" s="302"/>
      <c r="K623" s="302"/>
      <c r="L623" s="302"/>
      <c r="M623" s="302">
        <v>13500</v>
      </c>
    </row>
    <row r="624" spans="1:13" x14ac:dyDescent="0.25">
      <c r="A624" s="630">
        <v>45777</v>
      </c>
      <c r="B624" s="292" t="s">
        <v>8573</v>
      </c>
      <c r="C624" s="454"/>
      <c r="D624" s="292" t="s">
        <v>9457</v>
      </c>
      <c r="E624" s="302">
        <v>5000</v>
      </c>
      <c r="G624" s="292" t="s">
        <v>11571</v>
      </c>
      <c r="H624" s="302">
        <f ca="1">SUMIF(Cash!$C$6317:$E$54959,staff!G624,Cash!$E$6317:$E$54979)-5000-1000+5000+5000+5000+2000+1000</f>
        <v>438000</v>
      </c>
      <c r="I624" s="302"/>
      <c r="J624" s="302">
        <f ca="1">SUMIF('Nadeem bhai'!$B$1030:$D$1099,staff!G624,'Nadeem bhai'!$D$1030:$D$1099)+5000+5000+5000+15000+1000</f>
        <v>31000</v>
      </c>
      <c r="K624" s="302">
        <f t="shared" ca="1" si="1"/>
        <v>469000</v>
      </c>
      <c r="L624" s="302">
        <f ca="1">SUMIF($B$2:$E$1999,G624,$E$2:$E$1999)</f>
        <v>465100</v>
      </c>
      <c r="M624" s="302">
        <f ca="1">K624-L624</f>
        <v>3900</v>
      </c>
    </row>
    <row r="625" spans="1:13" x14ac:dyDescent="0.25">
      <c r="A625" s="630">
        <v>45783</v>
      </c>
      <c r="B625" s="292" t="s">
        <v>8573</v>
      </c>
      <c r="C625" s="454"/>
      <c r="D625" s="292" t="s">
        <v>9457</v>
      </c>
      <c r="E625" s="302">
        <v>50000</v>
      </c>
      <c r="G625" s="574" t="s">
        <v>3554</v>
      </c>
      <c r="H625" s="302"/>
      <c r="I625" s="302"/>
      <c r="J625" s="302">
        <f ca="1">SUMIF('Nadeem bhai'!$B$1030:$D$1099,staff!G625,'Nadeem bhai'!$D$1030:$D$1099)</f>
        <v>0</v>
      </c>
      <c r="K625" s="302">
        <f t="shared" ca="1" si="1"/>
        <v>0</v>
      </c>
      <c r="L625" s="302"/>
      <c r="M625" s="302">
        <v>10000</v>
      </c>
    </row>
    <row r="626" spans="1:13" x14ac:dyDescent="0.25">
      <c r="A626" s="630">
        <v>45792</v>
      </c>
      <c r="B626" s="292" t="s">
        <v>5162</v>
      </c>
      <c r="C626" s="454"/>
      <c r="D626" s="292" t="s">
        <v>3920</v>
      </c>
      <c r="E626" s="302">
        <v>8600</v>
      </c>
      <c r="G626" s="929" t="s">
        <v>10604</v>
      </c>
      <c r="H626" s="930"/>
      <c r="I626" s="930"/>
      <c r="J626" s="930"/>
      <c r="K626" s="930"/>
      <c r="L626" s="931"/>
      <c r="M626" s="496">
        <f ca="1">SUM(M615:M625)</f>
        <v>466906</v>
      </c>
    </row>
    <row r="627" spans="1:13" s="354" customFormat="1" ht="63" x14ac:dyDescent="0.25">
      <c r="A627" s="630">
        <v>45796</v>
      </c>
      <c r="B627" s="900" t="s">
        <v>8573</v>
      </c>
      <c r="C627" s="484"/>
      <c r="D627" s="285" t="s">
        <v>16262</v>
      </c>
      <c r="E627" s="901">
        <v>100750</v>
      </c>
      <c r="G627"/>
      <c r="H627"/>
      <c r="I627"/>
      <c r="J627"/>
      <c r="K627"/>
      <c r="L627"/>
      <c r="M627"/>
    </row>
    <row r="628" spans="1:13" ht="47.25" x14ac:dyDescent="0.25">
      <c r="A628" s="630">
        <v>45796</v>
      </c>
      <c r="B628" s="900" t="s">
        <v>8573</v>
      </c>
      <c r="C628" s="484"/>
      <c r="D628" s="285" t="s">
        <v>16261</v>
      </c>
      <c r="E628" s="485">
        <v>32420</v>
      </c>
    </row>
    <row r="629" spans="1:13" ht="15.75" x14ac:dyDescent="0.25">
      <c r="A629" s="630">
        <v>45798</v>
      </c>
      <c r="B629" s="306" t="s">
        <v>9895</v>
      </c>
      <c r="C629" s="454"/>
      <c r="D629" s="285" t="s">
        <v>3920</v>
      </c>
      <c r="E629" s="302">
        <v>12430</v>
      </c>
    </row>
    <row r="630" spans="1:13" ht="15.75" x14ac:dyDescent="0.25">
      <c r="A630" s="630"/>
      <c r="B630" s="306"/>
      <c r="C630" s="454"/>
      <c r="D630" s="285"/>
      <c r="E630" s="302"/>
    </row>
    <row r="639" spans="1:13" x14ac:dyDescent="0.25">
      <c r="G639" s="277"/>
    </row>
    <row r="641" spans="7:13" x14ac:dyDescent="0.25">
      <c r="G641" s="277"/>
    </row>
    <row r="644" spans="7:13" x14ac:dyDescent="0.25">
      <c r="G644" s="354"/>
      <c r="H644" s="354"/>
      <c r="I644" s="354"/>
      <c r="J644" s="354"/>
      <c r="K644" s="354"/>
      <c r="L644" s="354"/>
      <c r="M644" s="354"/>
    </row>
  </sheetData>
  <mergeCells count="1">
    <mergeCell ref="G626:L62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646"/>
  <sheetViews>
    <sheetView showGridLines="0" tabSelected="1" zoomScaleNormal="100" zoomScaleSheetLayoutView="110" workbookViewId="0">
      <pane ySplit="1" topLeftCell="A12408" activePane="bottomLeft" state="frozen"/>
      <selection activeCell="D6707" sqref="D6707"/>
      <selection pane="bottomLeft" activeCell="F12428" sqref="F12428"/>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33"/>
      <c r="J8163" s="934"/>
      <c r="K8163" s="934"/>
    </row>
    <row r="8164" spans="1:11" x14ac:dyDescent="0.3">
      <c r="A8164" s="45">
        <v>45275</v>
      </c>
      <c r="B8164" s="396" t="s">
        <v>12710</v>
      </c>
      <c r="C8164" s="5" t="s">
        <v>4550</v>
      </c>
      <c r="D8164" s="124" t="s">
        <v>12856</v>
      </c>
      <c r="E8164" s="43">
        <v>2000</v>
      </c>
      <c r="F8164" s="43"/>
      <c r="G8164" s="48">
        <f t="shared" si="205"/>
        <v>91659.52150537612</v>
      </c>
      <c r="H8164" s="388" t="s">
        <v>9567</v>
      </c>
      <c r="I8164" s="933"/>
      <c r="J8164" s="934"/>
      <c r="K8164" s="934"/>
    </row>
    <row r="8165" spans="1:11" x14ac:dyDescent="0.3">
      <c r="A8165" s="45">
        <v>45275</v>
      </c>
      <c r="B8165" s="396"/>
      <c r="C8165" s="5" t="s">
        <v>84</v>
      </c>
      <c r="D8165" s="124" t="s">
        <v>12803</v>
      </c>
      <c r="E8165" s="43">
        <v>2000</v>
      </c>
      <c r="F8165" s="43"/>
      <c r="G8165" s="48">
        <f t="shared" si="205"/>
        <v>89659.52150537612</v>
      </c>
      <c r="H8165" s="388" t="s">
        <v>9567</v>
      </c>
      <c r="I8165" s="933"/>
      <c r="J8165" s="934"/>
      <c r="K8165" s="934"/>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35" t="s">
        <v>13344</v>
      </c>
      <c r="N8783" s="936"/>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35" t="s">
        <v>13344</v>
      </c>
      <c r="N8805" s="936"/>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37" t="s">
        <v>13892</v>
      </c>
      <c r="K9445" s="938"/>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SUMIF(C10029:E126079,"salary",E10029:E137090)</f>
        <v>23822067.488287255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-20902078.246351771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21178476.47215822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21315321.47215822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-19983321.47215822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SUMIF(C10271:E126321,"salary",E10271:E137332)</f>
        <v>21184476.47215822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-18246882.72215822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SUMIF(C10665:E126573,"salary",E10665:E137584)</f>
        <v>18364801.472158216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-15427207.722158216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2" t="s">
        <v>15102</v>
      </c>
      <c r="J10815" s="932"/>
      <c r="K10815" s="932"/>
      <c r="L10815" s="932"/>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2" t="s">
        <v>14946</v>
      </c>
      <c r="J10825" s="932"/>
      <c r="K10825" s="932"/>
      <c r="L10825" s="932"/>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SUMIF(C10952:E126795,"salary",E10952:E137806)</f>
        <v>15697822.181835635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-12760228.431835635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SUMIF(C11193:E127136,"salary",E11193:E138147)</f>
        <v>12502228.265168967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-8937729.6361367069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SUMIF(C11429:E127372,"salary",E11429:E138383)</f>
        <v>10148625.265168972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-7359297.0393625209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SUMIF(C11913:E127515,"salary",E11913:E138526)</f>
        <v>5026958.9892473109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-1490140.4408602137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0"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SUMIF(C12202:E127839,"salary",E12202:E138850)</f>
        <v>2333146.666666667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1225138.7499999995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16123</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16124</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16132</v>
      </c>
      <c r="E12296" s="28">
        <f>11500+2000+25000+28500</f>
        <v>67000</v>
      </c>
      <c r="F12296" s="43"/>
      <c r="G12296" s="48">
        <f t="shared" si="294"/>
        <v>948459.61330711353</v>
      </c>
      <c r="H12296" s="389" t="s">
        <v>9567</v>
      </c>
    </row>
    <row r="12297" spans="1:8" x14ac:dyDescent="0.3">
      <c r="A12297" s="45">
        <v>45786</v>
      </c>
      <c r="B12297" s="320" t="s">
        <v>25</v>
      </c>
      <c r="C12297" s="44" t="s">
        <v>16130</v>
      </c>
      <c r="D12297" s="44" t="s">
        <v>16131</v>
      </c>
      <c r="E12297" s="28">
        <v>1500</v>
      </c>
      <c r="F12297" s="43"/>
      <c r="G12297" s="48">
        <f t="shared" si="294"/>
        <v>946959.61330711353</v>
      </c>
      <c r="H12297" s="389" t="s">
        <v>9567</v>
      </c>
    </row>
    <row r="12298" spans="1:8" x14ac:dyDescent="0.3">
      <c r="A12298" s="45">
        <v>45786</v>
      </c>
      <c r="B12298" s="320" t="s">
        <v>12055</v>
      </c>
      <c r="C12298" s="44" t="s">
        <v>7427</v>
      </c>
      <c r="D12298" s="44" t="s">
        <v>16133</v>
      </c>
      <c r="E12298" s="28">
        <v>44750</v>
      </c>
      <c r="F12298" s="43"/>
      <c r="G12298" s="48">
        <f t="shared" si="294"/>
        <v>902209.61330711353</v>
      </c>
      <c r="H12298" s="389" t="s">
        <v>9567</v>
      </c>
    </row>
    <row r="12299" spans="1:8" x14ac:dyDescent="0.3">
      <c r="A12299" s="45">
        <v>45786</v>
      </c>
      <c r="B12299" s="320" t="s">
        <v>13321</v>
      </c>
      <c r="C12299" s="44" t="s">
        <v>7427</v>
      </c>
      <c r="D12299" s="44" t="s">
        <v>16134</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16135</v>
      </c>
      <c r="E12302" s="28">
        <v>37500</v>
      </c>
      <c r="F12302" s="43"/>
      <c r="G12302" s="48">
        <f t="shared" si="294"/>
        <v>739239.61330711353</v>
      </c>
      <c r="H12302" s="389" t="s">
        <v>9567</v>
      </c>
    </row>
    <row r="12303" spans="1:8" x14ac:dyDescent="0.3">
      <c r="A12303" s="45">
        <v>45786</v>
      </c>
      <c r="B12303" s="320" t="s">
        <v>13902</v>
      </c>
      <c r="C12303" s="44" t="s">
        <v>7427</v>
      </c>
      <c r="D12303" s="44" t="s">
        <v>16136</v>
      </c>
      <c r="E12303" s="28">
        <v>10000</v>
      </c>
      <c r="F12303" s="43"/>
      <c r="G12303" s="48">
        <f t="shared" si="294"/>
        <v>729239.61330711353</v>
      </c>
      <c r="H12303" s="389" t="s">
        <v>9567</v>
      </c>
    </row>
    <row r="12304" spans="1:8" x14ac:dyDescent="0.3">
      <c r="A12304" s="45">
        <v>45787</v>
      </c>
      <c r="B12304" s="320" t="s">
        <v>15878</v>
      </c>
      <c r="C12304" s="44" t="s">
        <v>7427</v>
      </c>
      <c r="D12304" s="44" t="s">
        <v>16137</v>
      </c>
      <c r="E12304" s="28">
        <v>73500</v>
      </c>
      <c r="F12304" s="43"/>
      <c r="G12304" s="48">
        <f t="shared" si="294"/>
        <v>655739.61330711353</v>
      </c>
      <c r="H12304" s="389" t="s">
        <v>9567</v>
      </c>
    </row>
    <row r="12305" spans="1:8" x14ac:dyDescent="0.3">
      <c r="A12305" s="45">
        <v>45787</v>
      </c>
      <c r="B12305" s="320" t="s">
        <v>15928</v>
      </c>
      <c r="C12305" s="44" t="s">
        <v>5793</v>
      </c>
      <c r="D12305" s="44" t="s">
        <v>16138</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16139</v>
      </c>
      <c r="E12307" s="28">
        <v>17500</v>
      </c>
      <c r="F12307" s="43"/>
      <c r="G12307" s="48">
        <f t="shared" si="294"/>
        <v>627239.61330711353</v>
      </c>
      <c r="H12307" s="389" t="s">
        <v>9567</v>
      </c>
    </row>
    <row r="12308" spans="1:8" x14ac:dyDescent="0.3">
      <c r="A12308" s="45">
        <v>45787</v>
      </c>
      <c r="B12308" s="320" t="s">
        <v>12080</v>
      </c>
      <c r="C12308" s="44" t="s">
        <v>7427</v>
      </c>
      <c r="D12308" s="44" t="s">
        <v>16141</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16142</v>
      </c>
      <c r="E12310" s="28">
        <v>30000</v>
      </c>
      <c r="F12310" s="43"/>
      <c r="G12310" s="48">
        <f t="shared" si="294"/>
        <v>509239.61330711353</v>
      </c>
      <c r="H12310" s="389" t="s">
        <v>9567</v>
      </c>
    </row>
    <row r="12311" spans="1:8" x14ac:dyDescent="0.3">
      <c r="A12311" s="45">
        <v>45787</v>
      </c>
      <c r="B12311" s="320" t="s">
        <v>25</v>
      </c>
      <c r="C12311" s="44" t="s">
        <v>7427</v>
      </c>
      <c r="D12311" s="44" t="s">
        <v>16143</v>
      </c>
      <c r="E12311" s="28">
        <v>23500</v>
      </c>
      <c r="F12311" s="43"/>
      <c r="G12311" s="48">
        <f t="shared" si="294"/>
        <v>485739.61330711353</v>
      </c>
      <c r="H12311" s="389" t="s">
        <v>9567</v>
      </c>
    </row>
    <row r="12312" spans="1:8" x14ac:dyDescent="0.3">
      <c r="A12312" s="45">
        <v>45787</v>
      </c>
      <c r="B12312" s="320"/>
      <c r="C12312" s="44" t="s">
        <v>14</v>
      </c>
      <c r="D12312" s="44" t="s">
        <v>16144</v>
      </c>
      <c r="E12312" s="28">
        <v>200000</v>
      </c>
      <c r="F12312" s="43"/>
      <c r="G12312" s="48">
        <f t="shared" si="294"/>
        <v>285739.61330711353</v>
      </c>
      <c r="H12312" s="389" t="s">
        <v>9567</v>
      </c>
    </row>
    <row r="12313" spans="1:8" x14ac:dyDescent="0.3">
      <c r="A12313" s="45">
        <v>45787</v>
      </c>
      <c r="B12313" s="320" t="s">
        <v>15766</v>
      </c>
      <c r="C12313" s="44" t="s">
        <v>7427</v>
      </c>
      <c r="D12313" s="44" t="s">
        <v>16145</v>
      </c>
      <c r="E12313" s="28">
        <v>27500</v>
      </c>
      <c r="F12313" s="43"/>
      <c r="G12313" s="48">
        <f t="shared" si="294"/>
        <v>258239.61330711353</v>
      </c>
      <c r="H12313" s="389" t="s">
        <v>9567</v>
      </c>
    </row>
    <row r="12314" spans="1:8" x14ac:dyDescent="0.3">
      <c r="A12314" s="45">
        <v>45787</v>
      </c>
      <c r="B12314" s="320" t="s">
        <v>15421</v>
      </c>
      <c r="C12314" s="44" t="s">
        <v>7427</v>
      </c>
      <c r="D12314" s="44" t="s">
        <v>16147</v>
      </c>
      <c r="E12314" s="28">
        <v>17500</v>
      </c>
      <c r="F12314" s="43"/>
      <c r="G12314" s="48">
        <f t="shared" si="294"/>
        <v>240739.61330711353</v>
      </c>
      <c r="H12314" s="389" t="s">
        <v>9567</v>
      </c>
    </row>
    <row r="12315" spans="1:8" x14ac:dyDescent="0.3">
      <c r="A12315" s="45">
        <v>45789</v>
      </c>
      <c r="B12315" s="320" t="s">
        <v>15878</v>
      </c>
      <c r="C12315" s="44" t="s">
        <v>11174</v>
      </c>
      <c r="D12315" s="44" t="s">
        <v>16148</v>
      </c>
      <c r="E12315" s="28">
        <v>15000</v>
      </c>
      <c r="F12315" s="43"/>
      <c r="G12315" s="48">
        <f t="shared" si="294"/>
        <v>225739.61330711353</v>
      </c>
      <c r="H12315" s="389" t="s">
        <v>9567</v>
      </c>
    </row>
    <row r="12316" spans="1:8" x14ac:dyDescent="0.3">
      <c r="A12316" s="45">
        <v>45789</v>
      </c>
      <c r="B12316" s="320" t="s">
        <v>15421</v>
      </c>
      <c r="C12316" s="44" t="s">
        <v>7427</v>
      </c>
      <c r="D12316" s="44" t="s">
        <v>16149</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16154</v>
      </c>
      <c r="E12319" s="28">
        <v>6000</v>
      </c>
      <c r="F12319" s="43"/>
      <c r="G12319" s="48">
        <f t="shared" si="294"/>
        <v>191239.61330711353</v>
      </c>
      <c r="H12319" s="389" t="s">
        <v>9567</v>
      </c>
    </row>
    <row r="12320" spans="1:8" x14ac:dyDescent="0.3">
      <c r="A12320" s="45">
        <v>45789</v>
      </c>
      <c r="B12320" s="320" t="s">
        <v>15766</v>
      </c>
      <c r="C12320" s="44" t="s">
        <v>12877</v>
      </c>
      <c r="D12320" s="44" t="s">
        <v>16155</v>
      </c>
      <c r="E12320" s="28">
        <v>10000</v>
      </c>
      <c r="F12320" s="43"/>
      <c r="G12320" s="48">
        <f t="shared" si="294"/>
        <v>181239.61330711353</v>
      </c>
      <c r="H12320" s="389" t="s">
        <v>9567</v>
      </c>
    </row>
    <row r="12321" spans="1:8" x14ac:dyDescent="0.3">
      <c r="A12321" s="45">
        <v>45789</v>
      </c>
      <c r="B12321" s="320" t="s">
        <v>15623</v>
      </c>
      <c r="C12321" s="44" t="s">
        <v>11174</v>
      </c>
      <c r="D12321" s="44" t="s">
        <v>16156</v>
      </c>
      <c r="E12321" s="28">
        <v>46500</v>
      </c>
      <c r="F12321" s="43"/>
      <c r="G12321" s="48">
        <f t="shared" si="294"/>
        <v>134739.61330711353</v>
      </c>
      <c r="H12321" s="389" t="s">
        <v>9567</v>
      </c>
    </row>
    <row r="12322" spans="1:8" x14ac:dyDescent="0.3">
      <c r="A12322" s="45">
        <v>45789</v>
      </c>
      <c r="B12322" s="320" t="s">
        <v>12055</v>
      </c>
      <c r="C12322" s="44" t="s">
        <v>11174</v>
      </c>
      <c r="D12322" s="44" t="s">
        <v>16158</v>
      </c>
      <c r="E12322" s="28">
        <v>9000</v>
      </c>
      <c r="F12322" s="43"/>
      <c r="G12322" s="48">
        <f t="shared" si="294"/>
        <v>125739.61330711353</v>
      </c>
      <c r="H12322" s="389" t="s">
        <v>9567</v>
      </c>
    </row>
    <row r="12323" spans="1:8" x14ac:dyDescent="0.3">
      <c r="A12323" s="45">
        <v>45789</v>
      </c>
      <c r="B12323" s="320" t="s">
        <v>15878</v>
      </c>
      <c r="C12323" s="44" t="s">
        <v>7427</v>
      </c>
      <c r="D12323" s="44" t="s">
        <v>16157</v>
      </c>
      <c r="E12323" s="28">
        <v>15000</v>
      </c>
      <c r="F12323" s="43"/>
      <c r="G12323" s="48">
        <f t="shared" si="294"/>
        <v>110739.61330711353</v>
      </c>
      <c r="H12323" s="389" t="s">
        <v>9567</v>
      </c>
    </row>
    <row r="12324" spans="1:8" x14ac:dyDescent="0.3">
      <c r="A12324" s="45">
        <v>45789</v>
      </c>
      <c r="B12324" s="320" t="s">
        <v>16159</v>
      </c>
      <c r="C12324" s="44" t="s">
        <v>26</v>
      </c>
      <c r="D12324" s="44" t="s">
        <v>16160</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16162</v>
      </c>
      <c r="E12328" s="28">
        <v>15000</v>
      </c>
      <c r="F12328" s="43"/>
      <c r="G12328" s="48">
        <f t="shared" si="294"/>
        <v>78099.613307113526</v>
      </c>
      <c r="H12328" s="389" t="s">
        <v>9567</v>
      </c>
    </row>
    <row r="12329" spans="1:8" x14ac:dyDescent="0.3">
      <c r="A12329" s="45">
        <v>45790</v>
      </c>
      <c r="B12329" s="320" t="s">
        <v>13833</v>
      </c>
      <c r="C12329" s="44" t="s">
        <v>7427</v>
      </c>
      <c r="D12329" s="44" t="s">
        <v>16163</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16164</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16167</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16168</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16159</v>
      </c>
      <c r="C12340" s="44" t="s">
        <v>5793</v>
      </c>
      <c r="D12340" s="44" t="s">
        <v>40</v>
      </c>
      <c r="E12340" s="28">
        <v>500</v>
      </c>
      <c r="F12340" s="43"/>
      <c r="G12340" s="48">
        <f t="shared" si="294"/>
        <v>826299.61330711353</v>
      </c>
      <c r="H12340" s="389" t="s">
        <v>9567</v>
      </c>
    </row>
    <row r="12341" spans="1:14" x14ac:dyDescent="0.3">
      <c r="A12341" s="45">
        <v>45790</v>
      </c>
      <c r="B12341" s="882" t="s">
        <v>15878</v>
      </c>
      <c r="C12341" s="5" t="s">
        <v>26</v>
      </c>
      <c r="D12341" s="5" t="s">
        <v>16169</v>
      </c>
      <c r="E12341" s="43">
        <v>1500</v>
      </c>
      <c r="F12341" s="43"/>
      <c r="G12341" s="48">
        <f t="shared" ref="G12341:G12459" si="296">G12340+F12341-E12341</f>
        <v>824799.61330711353</v>
      </c>
      <c r="H12341" s="389" t="s">
        <v>9567</v>
      </c>
    </row>
    <row r="12342" spans="1:14" x14ac:dyDescent="0.3">
      <c r="A12342" s="45">
        <v>45790</v>
      </c>
      <c r="B12342" s="885" t="s">
        <v>16171</v>
      </c>
      <c r="C12342" s="5" t="s">
        <v>26</v>
      </c>
      <c r="D12342" s="5" t="s">
        <v>16172</v>
      </c>
      <c r="E12342" s="43">
        <v>740</v>
      </c>
      <c r="F12342" s="43"/>
      <c r="G12342" s="48">
        <f t="shared" si="296"/>
        <v>824059.61330711353</v>
      </c>
      <c r="H12342" s="389" t="s">
        <v>9567</v>
      </c>
    </row>
    <row r="12343" spans="1:14" x14ac:dyDescent="0.3">
      <c r="A12343" s="45">
        <v>45791</v>
      </c>
      <c r="B12343" s="898" t="s">
        <v>10319</v>
      </c>
      <c r="C12343" s="5" t="s">
        <v>7737</v>
      </c>
      <c r="D12343" s="5" t="s">
        <v>16185</v>
      </c>
      <c r="E12343" s="43">
        <v>15000</v>
      </c>
      <c r="F12343" s="43"/>
      <c r="G12343" s="48">
        <f t="shared" si="296"/>
        <v>809059.61330711353</v>
      </c>
      <c r="H12343" s="389" t="s">
        <v>9567</v>
      </c>
    </row>
    <row r="12344" spans="1:14" x14ac:dyDescent="0.3">
      <c r="A12344" s="45">
        <v>45791</v>
      </c>
      <c r="B12344" s="885" t="s">
        <v>12230</v>
      </c>
      <c r="C12344" s="5" t="s">
        <v>11431</v>
      </c>
      <c r="D12344" s="5" t="s">
        <v>2435</v>
      </c>
      <c r="E12344" s="43">
        <v>1400</v>
      </c>
      <c r="F12344" s="43"/>
      <c r="G12344" s="48">
        <f t="shared" si="296"/>
        <v>807659.61330711353</v>
      </c>
      <c r="H12344" s="389" t="s">
        <v>9567</v>
      </c>
    </row>
    <row r="12345" spans="1:14" x14ac:dyDescent="0.3">
      <c r="A12345" s="45">
        <v>45791</v>
      </c>
      <c r="B12345" s="885" t="s">
        <v>15656</v>
      </c>
      <c r="C12345" s="5" t="s">
        <v>11174</v>
      </c>
      <c r="D12345" s="5" t="s">
        <v>16186</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16189</v>
      </c>
      <c r="E12346" s="28">
        <v>16800</v>
      </c>
      <c r="F12346" s="28"/>
      <c r="G12346" s="48">
        <f t="shared" si="296"/>
        <v>669359.61330711353</v>
      </c>
      <c r="H12346" s="389" t="s">
        <v>9567</v>
      </c>
      <c r="I12346" s="155"/>
      <c r="J12346" s="155"/>
      <c r="K12346" s="155"/>
      <c r="N12346" s="155"/>
    </row>
    <row r="12347" spans="1:14" x14ac:dyDescent="0.3">
      <c r="A12347" s="45">
        <v>45791</v>
      </c>
      <c r="B12347" s="885" t="s">
        <v>15623</v>
      </c>
      <c r="C12347" s="5" t="s">
        <v>14907</v>
      </c>
      <c r="D12347" s="5" t="s">
        <v>16192</v>
      </c>
      <c r="E12347" s="43">
        <v>10000</v>
      </c>
      <c r="F12347" s="43"/>
      <c r="G12347" s="48">
        <f t="shared" si="296"/>
        <v>659359.61330711353</v>
      </c>
      <c r="H12347" s="389" t="s">
        <v>9567</v>
      </c>
    </row>
    <row r="12348" spans="1:14" x14ac:dyDescent="0.3">
      <c r="A12348" s="45">
        <v>45791</v>
      </c>
      <c r="B12348" s="886" t="s">
        <v>13321</v>
      </c>
      <c r="C12348" s="5" t="s">
        <v>14907</v>
      </c>
      <c r="D12348" s="5" t="s">
        <v>16190</v>
      </c>
      <c r="E12348" s="43">
        <v>4000</v>
      </c>
      <c r="F12348" s="43"/>
      <c r="G12348" s="48">
        <f t="shared" si="296"/>
        <v>655359.61330711353</v>
      </c>
      <c r="H12348" s="389" t="s">
        <v>9567</v>
      </c>
    </row>
    <row r="12349" spans="1:14" x14ac:dyDescent="0.3">
      <c r="A12349" s="45">
        <v>45791</v>
      </c>
      <c r="B12349" s="886" t="s">
        <v>13138</v>
      </c>
      <c r="C12349" s="5" t="s">
        <v>14907</v>
      </c>
      <c r="D12349" s="5" t="s">
        <v>16191</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16194</v>
      </c>
      <c r="E12351" s="28">
        <v>15000</v>
      </c>
      <c r="F12351" s="43"/>
      <c r="G12351" s="48">
        <f t="shared" si="296"/>
        <v>632359.61330711353</v>
      </c>
      <c r="H12351" s="389" t="s">
        <v>9567</v>
      </c>
    </row>
    <row r="12352" spans="1:14" x14ac:dyDescent="0.3">
      <c r="A12352" s="45">
        <v>45791</v>
      </c>
      <c r="B12352" s="886" t="s">
        <v>15623</v>
      </c>
      <c r="C12352" s="5" t="s">
        <v>16195</v>
      </c>
      <c r="D12352" s="5" t="s">
        <v>16196</v>
      </c>
      <c r="E12352" s="43">
        <v>26000</v>
      </c>
      <c r="F12352" s="43"/>
      <c r="G12352" s="48">
        <f t="shared" si="296"/>
        <v>606359.61330711353</v>
      </c>
      <c r="H12352" s="389" t="s">
        <v>9567</v>
      </c>
    </row>
    <row r="12353" spans="1:8" x14ac:dyDescent="0.3">
      <c r="A12353" s="45">
        <v>45791</v>
      </c>
      <c r="B12353" s="886" t="s">
        <v>15421</v>
      </c>
      <c r="C12353" s="5" t="s">
        <v>16197</v>
      </c>
      <c r="D12353" s="5" t="s">
        <v>16198</v>
      </c>
      <c r="E12353" s="43">
        <v>4800</v>
      </c>
      <c r="F12353" s="43"/>
      <c r="G12353" s="48">
        <f t="shared" si="296"/>
        <v>601559.61330711353</v>
      </c>
      <c r="H12353" s="389" t="s">
        <v>9567</v>
      </c>
    </row>
    <row r="12354" spans="1:8" x14ac:dyDescent="0.3">
      <c r="A12354" s="45">
        <v>45791</v>
      </c>
      <c r="B12354" s="320" t="s">
        <v>25</v>
      </c>
      <c r="C12354" s="44" t="s">
        <v>26</v>
      </c>
      <c r="D12354" s="44" t="s">
        <v>16199</v>
      </c>
      <c r="E12354" s="28">
        <v>2500</v>
      </c>
      <c r="F12354" s="43"/>
      <c r="G12354" s="48">
        <f t="shared" si="296"/>
        <v>599059.61330711353</v>
      </c>
      <c r="H12354" s="389" t="s">
        <v>9567</v>
      </c>
    </row>
    <row r="12355" spans="1:8" x14ac:dyDescent="0.3">
      <c r="A12355" s="45">
        <v>45791</v>
      </c>
      <c r="B12355" s="320" t="s">
        <v>13321</v>
      </c>
      <c r="C12355" s="44" t="s">
        <v>11174</v>
      </c>
      <c r="D12355" s="44" t="s">
        <v>16200</v>
      </c>
      <c r="E12355" s="28">
        <v>4290</v>
      </c>
      <c r="F12355" s="43"/>
      <c r="G12355" s="48">
        <f t="shared" si="296"/>
        <v>594769.61330711353</v>
      </c>
      <c r="H12355" s="389" t="s">
        <v>9567</v>
      </c>
    </row>
    <row r="12356" spans="1:8" x14ac:dyDescent="0.3">
      <c r="A12356" s="45">
        <v>45791</v>
      </c>
      <c r="B12356" s="320" t="s">
        <v>15146</v>
      </c>
      <c r="C12356" s="44" t="s">
        <v>7427</v>
      </c>
      <c r="D12356" s="44" t="s">
        <v>16201</v>
      </c>
      <c r="E12356" s="28">
        <v>15000</v>
      </c>
      <c r="F12356" s="43"/>
      <c r="G12356" s="48">
        <f t="shared" si="296"/>
        <v>579769.61330711353</v>
      </c>
      <c r="H12356" s="389" t="s">
        <v>9567</v>
      </c>
    </row>
    <row r="12357" spans="1:8" x14ac:dyDescent="0.3">
      <c r="A12357" s="45">
        <v>45791</v>
      </c>
      <c r="B12357" s="320" t="s">
        <v>16171</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16202</v>
      </c>
      <c r="E12359" s="28">
        <v>550</v>
      </c>
      <c r="F12359" s="43"/>
      <c r="G12359" s="48">
        <f t="shared" si="296"/>
        <v>576719.61330711353</v>
      </c>
      <c r="H12359" s="389" t="s">
        <v>9567</v>
      </c>
    </row>
    <row r="12360" spans="1:8" x14ac:dyDescent="0.3">
      <c r="A12360" s="45">
        <v>45791</v>
      </c>
      <c r="B12360" s="320" t="s">
        <v>15146</v>
      </c>
      <c r="C12360" s="44" t="s">
        <v>11174</v>
      </c>
      <c r="D12360" s="44" t="s">
        <v>16203</v>
      </c>
      <c r="E12360" s="28">
        <v>3000</v>
      </c>
      <c r="F12360" s="43"/>
      <c r="G12360" s="48">
        <f t="shared" si="296"/>
        <v>573719.61330711353</v>
      </c>
      <c r="H12360" s="389" t="s">
        <v>9567</v>
      </c>
    </row>
    <row r="12361" spans="1:8" x14ac:dyDescent="0.3">
      <c r="A12361" s="45">
        <v>45791</v>
      </c>
      <c r="B12361" s="320" t="s">
        <v>16159</v>
      </c>
      <c r="C12361" s="44" t="s">
        <v>30</v>
      </c>
      <c r="D12361" s="44" t="s">
        <v>16201</v>
      </c>
      <c r="E12361" s="28">
        <v>250</v>
      </c>
      <c r="F12361" s="43"/>
      <c r="G12361" s="48">
        <f t="shared" si="296"/>
        <v>573469.61330711353</v>
      </c>
      <c r="H12361" s="389" t="s">
        <v>9567</v>
      </c>
    </row>
    <row r="12362" spans="1:8" x14ac:dyDescent="0.3">
      <c r="A12362" s="45">
        <v>45792</v>
      </c>
      <c r="B12362" s="320" t="s">
        <v>15878</v>
      </c>
      <c r="C12362" s="44" t="s">
        <v>11174</v>
      </c>
      <c r="D12362" s="44" t="s">
        <v>16206</v>
      </c>
      <c r="E12362" s="28">
        <v>4450</v>
      </c>
      <c r="F12362" s="43"/>
      <c r="G12362" s="48">
        <f t="shared" si="296"/>
        <v>569019.61330711353</v>
      </c>
      <c r="H12362" s="389" t="s">
        <v>9567</v>
      </c>
    </row>
    <row r="12363" spans="1:8" x14ac:dyDescent="0.3">
      <c r="A12363" s="45">
        <v>45792</v>
      </c>
      <c r="B12363" s="320" t="s">
        <v>15878</v>
      </c>
      <c r="C12363" s="44" t="s">
        <v>5162</v>
      </c>
      <c r="D12363" s="44" t="s">
        <v>16207</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16213</v>
      </c>
      <c r="E12366" s="28">
        <v>13000</v>
      </c>
      <c r="F12366" s="43"/>
      <c r="G12366" s="48">
        <f t="shared" si="296"/>
        <v>549419.61330711353</v>
      </c>
      <c r="H12366" s="389" t="s">
        <v>9567</v>
      </c>
    </row>
    <row r="12367" spans="1:8" x14ac:dyDescent="0.3">
      <c r="A12367" s="45">
        <v>45792</v>
      </c>
      <c r="B12367" s="320" t="s">
        <v>15878</v>
      </c>
      <c r="C12367" s="44" t="s">
        <v>26</v>
      </c>
      <c r="D12367" s="44" t="s">
        <v>16217</v>
      </c>
      <c r="E12367" s="28">
        <v>6000</v>
      </c>
      <c r="F12367" s="43"/>
      <c r="G12367" s="48">
        <f t="shared" si="296"/>
        <v>543419.61330711353</v>
      </c>
      <c r="H12367" s="389" t="s">
        <v>9567</v>
      </c>
    </row>
    <row r="12368" spans="1:8" x14ac:dyDescent="0.3">
      <c r="A12368" s="45">
        <v>45792</v>
      </c>
      <c r="B12368" s="320" t="s">
        <v>15808</v>
      </c>
      <c r="C12368" s="44" t="s">
        <v>11174</v>
      </c>
      <c r="D12368" s="44" t="s">
        <v>16214</v>
      </c>
      <c r="E12368" s="28">
        <v>5600</v>
      </c>
      <c r="F12368" s="43"/>
      <c r="G12368" s="48">
        <f t="shared" si="296"/>
        <v>537819.61330711353</v>
      </c>
      <c r="H12368" s="389" t="s">
        <v>9567</v>
      </c>
    </row>
    <row r="12369" spans="1:8" x14ac:dyDescent="0.3">
      <c r="A12369" s="45">
        <v>45792</v>
      </c>
      <c r="B12369" s="813" t="s">
        <v>15623</v>
      </c>
      <c r="C12369" s="665" t="s">
        <v>54</v>
      </c>
      <c r="D12369" s="665" t="s">
        <v>16215</v>
      </c>
      <c r="E12369" s="29">
        <v>14000</v>
      </c>
      <c r="F12369" s="43"/>
      <c r="G12369" s="48">
        <f t="shared" si="296"/>
        <v>523819.61330711353</v>
      </c>
      <c r="H12369" s="389" t="s">
        <v>9567</v>
      </c>
    </row>
    <row r="12370" spans="1:8" ht="37.5" x14ac:dyDescent="0.3">
      <c r="A12370" s="45">
        <v>45792</v>
      </c>
      <c r="B12370" s="320" t="s">
        <v>15162</v>
      </c>
      <c r="C12370" s="44" t="s">
        <v>11174</v>
      </c>
      <c r="D12370" s="124" t="s">
        <v>16216</v>
      </c>
      <c r="E12370" s="28">
        <v>24500</v>
      </c>
      <c r="F12370" s="43"/>
      <c r="G12370" s="48">
        <f t="shared" si="296"/>
        <v>499319.61330711353</v>
      </c>
      <c r="H12370" s="389" t="s">
        <v>9567</v>
      </c>
    </row>
    <row r="12371" spans="1:8" x14ac:dyDescent="0.3">
      <c r="A12371" s="45">
        <v>45792</v>
      </c>
      <c r="B12371" s="320" t="s">
        <v>16223</v>
      </c>
      <c r="C12371" s="44" t="s">
        <v>9758</v>
      </c>
      <c r="D12371" s="44" t="s">
        <v>16224</v>
      </c>
      <c r="E12371" s="28">
        <v>10000</v>
      </c>
      <c r="F12371" s="43"/>
      <c r="G12371" s="48">
        <f t="shared" si="296"/>
        <v>489319.61330711353</v>
      </c>
      <c r="H12371" s="389" t="s">
        <v>9567</v>
      </c>
    </row>
    <row r="12372" spans="1:8" x14ac:dyDescent="0.3">
      <c r="A12372" s="45">
        <v>45792</v>
      </c>
      <c r="B12372" s="320" t="s">
        <v>15729</v>
      </c>
      <c r="C12372" s="44" t="s">
        <v>11174</v>
      </c>
      <c r="D12372" s="44" t="s">
        <v>16225</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417" t="s">
        <v>15729</v>
      </c>
      <c r="C12374" s="239" t="s">
        <v>11174</v>
      </c>
      <c r="D12374" s="239" t="s">
        <v>16230</v>
      </c>
      <c r="E12374" s="174">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16159</v>
      </c>
      <c r="C12376" s="44" t="s">
        <v>26</v>
      </c>
      <c r="D12376" s="44" t="s">
        <v>16226</v>
      </c>
      <c r="E12376" s="28">
        <v>1000</v>
      </c>
      <c r="F12376" s="43"/>
      <c r="G12376" s="48">
        <f t="shared" si="296"/>
        <v>462119.61330711353</v>
      </c>
      <c r="H12376" s="389" t="s">
        <v>9567</v>
      </c>
    </row>
    <row r="12377" spans="1:8" x14ac:dyDescent="0.3">
      <c r="A12377" s="45">
        <v>45793</v>
      </c>
      <c r="B12377" s="320" t="s">
        <v>16159</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16233</v>
      </c>
      <c r="E12378" s="28">
        <v>50000</v>
      </c>
      <c r="F12378" s="43"/>
      <c r="G12378" s="48">
        <f t="shared" si="296"/>
        <v>409119.61330711353</v>
      </c>
      <c r="H12378" s="389" t="s">
        <v>9567</v>
      </c>
    </row>
    <row r="12379" spans="1:8" x14ac:dyDescent="0.3">
      <c r="A12379" s="45">
        <v>45793</v>
      </c>
      <c r="B12379" s="320" t="s">
        <v>13321</v>
      </c>
      <c r="C12379" s="44" t="s">
        <v>11043</v>
      </c>
      <c r="D12379" s="44" t="s">
        <v>16227</v>
      </c>
      <c r="E12379" s="28">
        <v>47300</v>
      </c>
      <c r="F12379" s="43"/>
      <c r="G12379" s="48">
        <f t="shared" si="296"/>
        <v>361819.61330711353</v>
      </c>
      <c r="H12379" s="389" t="s">
        <v>9567</v>
      </c>
    </row>
    <row r="12380" spans="1:8" x14ac:dyDescent="0.3">
      <c r="A12380" s="45">
        <v>45793</v>
      </c>
      <c r="B12380" s="320" t="s">
        <v>25</v>
      </c>
      <c r="C12380" s="44" t="s">
        <v>26</v>
      </c>
      <c r="D12380" s="44" t="s">
        <v>16229</v>
      </c>
      <c r="E12380" s="28">
        <v>2250</v>
      </c>
      <c r="F12380" s="43"/>
      <c r="G12380" s="48">
        <f t="shared" si="296"/>
        <v>359569.61330711353</v>
      </c>
      <c r="H12380" s="389" t="s">
        <v>9567</v>
      </c>
    </row>
    <row r="12381" spans="1:8" x14ac:dyDescent="0.3">
      <c r="A12381" s="45">
        <v>45793</v>
      </c>
      <c r="B12381" s="320" t="s">
        <v>15928</v>
      </c>
      <c r="C12381" s="44" t="s">
        <v>13425</v>
      </c>
      <c r="D12381" s="44" t="s">
        <v>16231</v>
      </c>
      <c r="E12381" s="28">
        <v>3100</v>
      </c>
      <c r="F12381" s="43"/>
      <c r="G12381" s="48">
        <f t="shared" si="296"/>
        <v>356469.61330711353</v>
      </c>
      <c r="H12381" s="389" t="s">
        <v>9567</v>
      </c>
    </row>
    <row r="12382" spans="1:8" x14ac:dyDescent="0.3">
      <c r="A12382" s="45">
        <v>45793</v>
      </c>
      <c r="B12382" s="320" t="s">
        <v>13321</v>
      </c>
      <c r="C12382" s="44" t="s">
        <v>84</v>
      </c>
      <c r="D12382" s="44" t="s">
        <v>16232</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16235</v>
      </c>
      <c r="E12384" s="28">
        <v>1410</v>
      </c>
      <c r="F12384" s="43"/>
      <c r="G12384" s="48">
        <f t="shared" si="296"/>
        <v>351409.61330711353</v>
      </c>
      <c r="H12384" s="389" t="s">
        <v>9567</v>
      </c>
    </row>
    <row r="12385" spans="1:8" x14ac:dyDescent="0.3">
      <c r="A12385" s="45">
        <v>45794</v>
      </c>
      <c r="B12385" s="320" t="s">
        <v>15623</v>
      </c>
      <c r="C12385" s="44" t="s">
        <v>5793</v>
      </c>
      <c r="D12385" s="44" t="s">
        <v>16236</v>
      </c>
      <c r="E12385" s="28">
        <v>600</v>
      </c>
      <c r="F12385" s="43"/>
      <c r="G12385" s="48">
        <f t="shared" si="296"/>
        <v>350809.61330711353</v>
      </c>
      <c r="H12385" s="389" t="s">
        <v>9567</v>
      </c>
    </row>
    <row r="12386" spans="1:8" x14ac:dyDescent="0.3">
      <c r="A12386" s="45">
        <v>45794</v>
      </c>
      <c r="B12386" s="320" t="s">
        <v>15623</v>
      </c>
      <c r="C12386" s="44" t="s">
        <v>11174</v>
      </c>
      <c r="D12386" s="44" t="s">
        <v>16237</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16243</v>
      </c>
      <c r="E12388" s="28">
        <v>39400</v>
      </c>
      <c r="F12388" s="43"/>
      <c r="G12388" s="48">
        <f t="shared" si="296"/>
        <v>304279.61330711353</v>
      </c>
      <c r="H12388" s="389" t="s">
        <v>9567</v>
      </c>
    </row>
    <row r="12389" spans="1:8" x14ac:dyDescent="0.3">
      <c r="A12389" s="45">
        <v>45794</v>
      </c>
      <c r="B12389" s="320" t="s">
        <v>15623</v>
      </c>
      <c r="C12389" s="44" t="s">
        <v>84</v>
      </c>
      <c r="D12389" s="44" t="s">
        <v>16244</v>
      </c>
      <c r="E12389" s="28">
        <v>8000</v>
      </c>
      <c r="F12389" s="43"/>
      <c r="G12389" s="48">
        <f t="shared" si="296"/>
        <v>296279.61330711353</v>
      </c>
      <c r="H12389" s="389" t="s">
        <v>9567</v>
      </c>
    </row>
    <row r="12390" spans="1:8" x14ac:dyDescent="0.3">
      <c r="A12390" s="45">
        <v>45794</v>
      </c>
      <c r="B12390" s="320" t="s">
        <v>13833</v>
      </c>
      <c r="C12390" s="44" t="s">
        <v>26</v>
      </c>
      <c r="D12390" s="44" t="s">
        <v>16245</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16256</v>
      </c>
      <c r="E12392" s="28">
        <v>70000</v>
      </c>
      <c r="F12392" s="43"/>
      <c r="G12392" s="48">
        <f t="shared" si="296"/>
        <v>221779.61330711353</v>
      </c>
      <c r="H12392" s="389" t="s">
        <v>9567</v>
      </c>
    </row>
    <row r="12393" spans="1:8" x14ac:dyDescent="0.3">
      <c r="A12393" s="45">
        <v>45796</v>
      </c>
      <c r="B12393" s="320" t="s">
        <v>13902</v>
      </c>
      <c r="C12393" s="44" t="s">
        <v>11174</v>
      </c>
      <c r="D12393" s="133" t="s">
        <v>16258</v>
      </c>
      <c r="E12393" s="28">
        <v>2550</v>
      </c>
      <c r="F12393" s="43"/>
      <c r="G12393" s="48">
        <f t="shared" si="296"/>
        <v>219229.61330711353</v>
      </c>
      <c r="H12393" s="389" t="s">
        <v>9567</v>
      </c>
    </row>
    <row r="12394" spans="1:8" x14ac:dyDescent="0.3">
      <c r="A12394" s="45">
        <v>45796</v>
      </c>
      <c r="B12394" s="320" t="s">
        <v>16159</v>
      </c>
      <c r="C12394" s="44" t="s">
        <v>11174</v>
      </c>
      <c r="D12394" s="133" t="s">
        <v>16288</v>
      </c>
      <c r="E12394" s="28">
        <v>6000</v>
      </c>
      <c r="F12394" s="43"/>
      <c r="G12394" s="48">
        <f t="shared" si="296"/>
        <v>213229.61330711353</v>
      </c>
      <c r="H12394" s="389" t="s">
        <v>9567</v>
      </c>
    </row>
    <row r="12395" spans="1:8" x14ac:dyDescent="0.3">
      <c r="A12395" s="45">
        <v>45796</v>
      </c>
      <c r="B12395" s="320" t="s">
        <v>15623</v>
      </c>
      <c r="C12395" s="44" t="s">
        <v>11174</v>
      </c>
      <c r="D12395" s="133" t="s">
        <v>16259</v>
      </c>
      <c r="E12395" s="28">
        <v>14400</v>
      </c>
      <c r="F12395" s="43"/>
      <c r="G12395" s="48">
        <f t="shared" si="296"/>
        <v>198829.61330711353</v>
      </c>
      <c r="H12395" s="389" t="s">
        <v>9567</v>
      </c>
    </row>
    <row r="12396" spans="1:8" ht="37.5" x14ac:dyDescent="0.3">
      <c r="A12396" s="45">
        <v>45796</v>
      </c>
      <c r="B12396" s="320" t="s">
        <v>14524</v>
      </c>
      <c r="C12396" s="44" t="s">
        <v>11174</v>
      </c>
      <c r="D12396" s="133" t="s">
        <v>16260</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16265</v>
      </c>
      <c r="E12398" s="28">
        <v>2200</v>
      </c>
      <c r="F12398" s="43"/>
      <c r="G12398" s="48">
        <f t="shared" si="296"/>
        <v>176329.61330711353</v>
      </c>
      <c r="H12398" s="389" t="s">
        <v>9567</v>
      </c>
    </row>
    <row r="12399" spans="1:8" x14ac:dyDescent="0.3">
      <c r="A12399" s="45">
        <v>45796</v>
      </c>
      <c r="B12399" s="320" t="s">
        <v>13833</v>
      </c>
      <c r="C12399" s="44" t="s">
        <v>5793</v>
      </c>
      <c r="D12399" s="133" t="s">
        <v>16266</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16267</v>
      </c>
      <c r="E12403" s="28">
        <v>5000</v>
      </c>
      <c r="F12403" s="43"/>
      <c r="G12403" s="48">
        <f t="shared" si="296"/>
        <v>149319.61330711353</v>
      </c>
      <c r="H12403" s="389" t="s">
        <v>9567</v>
      </c>
    </row>
    <row r="12404" spans="1:9" x14ac:dyDescent="0.3">
      <c r="A12404" s="45">
        <v>45796</v>
      </c>
      <c r="B12404" s="320" t="s">
        <v>25</v>
      </c>
      <c r="C12404" s="44" t="s">
        <v>26</v>
      </c>
      <c r="D12404" s="133" t="s">
        <v>16269</v>
      </c>
      <c r="E12404" s="28">
        <v>300</v>
      </c>
      <c r="F12404" s="43"/>
      <c r="G12404" s="48">
        <f t="shared" si="296"/>
        <v>149019.61330711353</v>
      </c>
      <c r="H12404" s="389" t="s">
        <v>9567</v>
      </c>
    </row>
    <row r="12405" spans="1:9" x14ac:dyDescent="0.3">
      <c r="A12405" s="45">
        <v>45797</v>
      </c>
      <c r="B12405" s="320" t="s">
        <v>15623</v>
      </c>
      <c r="C12405" s="44" t="s">
        <v>11174</v>
      </c>
      <c r="D12405" s="133" t="s">
        <v>16270</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16290</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16289</v>
      </c>
      <c r="E12413" s="28">
        <v>100000</v>
      </c>
      <c r="F12413" s="43"/>
      <c r="G12413" s="48">
        <f t="shared" si="296"/>
        <v>171912.61330711353</v>
      </c>
      <c r="H12413" s="535" t="s">
        <v>9567</v>
      </c>
    </row>
    <row r="12414" spans="1:9" x14ac:dyDescent="0.3">
      <c r="A12414" s="45">
        <v>45798</v>
      </c>
      <c r="B12414" s="320" t="s">
        <v>15623</v>
      </c>
      <c r="C12414" s="44" t="s">
        <v>11174</v>
      </c>
      <c r="D12414" s="133" t="s">
        <v>16291</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8" t="s">
        <v>14590</v>
      </c>
      <c r="C12419" s="909" t="s">
        <v>11174</v>
      </c>
      <c r="D12419" s="910" t="s">
        <v>16302</v>
      </c>
      <c r="E12419" s="48">
        <v>3700</v>
      </c>
      <c r="F12419" s="43"/>
      <c r="G12419" s="48">
        <f t="shared" si="296"/>
        <v>107172.61330711353</v>
      </c>
      <c r="H12419" s="535" t="s">
        <v>10757</v>
      </c>
    </row>
    <row r="12420" spans="1:9" x14ac:dyDescent="0.3">
      <c r="A12420" s="45">
        <v>45799</v>
      </c>
      <c r="B12420" s="320" t="s">
        <v>15928</v>
      </c>
      <c r="C12420" s="44" t="s">
        <v>11174</v>
      </c>
      <c r="D12420" s="133" t="s">
        <v>16297</v>
      </c>
      <c r="E12420" s="28">
        <v>440</v>
      </c>
      <c r="F12420" s="43"/>
      <c r="G12420" s="48">
        <f t="shared" si="296"/>
        <v>106732.61330711353</v>
      </c>
      <c r="H12420" s="535" t="s">
        <v>10757</v>
      </c>
      <c r="I12420" s="52">
        <f>I12417+I12416</f>
        <v>318600</v>
      </c>
    </row>
    <row r="12421" spans="1:9" x14ac:dyDescent="0.3">
      <c r="A12421" s="45">
        <v>45799</v>
      </c>
      <c r="B12421" s="417" t="s">
        <v>15928</v>
      </c>
      <c r="C12421" s="239" t="s">
        <v>11174</v>
      </c>
      <c r="D12421" s="907" t="s">
        <v>16298</v>
      </c>
      <c r="E12421" s="174">
        <v>4000</v>
      </c>
      <c r="F12421" s="43"/>
      <c r="G12421" s="48">
        <f t="shared" si="296"/>
        <v>102732.61330711353</v>
      </c>
      <c r="H12421" s="535" t="s">
        <v>10757</v>
      </c>
    </row>
    <row r="12422" spans="1:9" x14ac:dyDescent="0.3">
      <c r="A12422" s="45">
        <v>45799</v>
      </c>
      <c r="B12422" s="320" t="s">
        <v>14590</v>
      </c>
      <c r="C12422" s="44" t="s">
        <v>5793</v>
      </c>
      <c r="D12422" s="133" t="s">
        <v>40</v>
      </c>
      <c r="E12422" s="28">
        <v>3000</v>
      </c>
      <c r="F12422" s="43"/>
      <c r="G12422" s="48">
        <f t="shared" si="296"/>
        <v>99732.613307113526</v>
      </c>
      <c r="H12422" s="535" t="s">
        <v>10757</v>
      </c>
    </row>
    <row r="12423" spans="1:9" x14ac:dyDescent="0.3">
      <c r="A12423" s="45">
        <v>45799</v>
      </c>
      <c r="B12423" s="320" t="s">
        <v>25</v>
      </c>
      <c r="C12423" s="44" t="s">
        <v>26</v>
      </c>
      <c r="D12423" s="44" t="s">
        <v>11434</v>
      </c>
      <c r="E12423" s="28">
        <v>3000</v>
      </c>
      <c r="F12423" s="43"/>
      <c r="G12423" s="48">
        <f t="shared" si="296"/>
        <v>96732.613307113526</v>
      </c>
      <c r="H12423" s="535"/>
    </row>
    <row r="12424" spans="1:9" x14ac:dyDescent="0.3">
      <c r="A12424" s="45">
        <v>45799</v>
      </c>
      <c r="B12424" s="320" t="s">
        <v>13138</v>
      </c>
      <c r="C12424" s="44" t="s">
        <v>84</v>
      </c>
      <c r="D12424" s="133" t="s">
        <v>16301</v>
      </c>
      <c r="E12424" s="28">
        <v>5000</v>
      </c>
      <c r="F12424" s="43"/>
      <c r="G12424" s="48">
        <f t="shared" si="296"/>
        <v>91732.613307113526</v>
      </c>
      <c r="H12424" s="535" t="s">
        <v>9567</v>
      </c>
    </row>
    <row r="12425" spans="1:9" ht="37.5" x14ac:dyDescent="0.3">
      <c r="A12425" s="45">
        <v>45799</v>
      </c>
      <c r="B12425" s="320" t="s">
        <v>15623</v>
      </c>
      <c r="C12425" s="44" t="s">
        <v>15861</v>
      </c>
      <c r="D12425" s="133" t="s">
        <v>16304</v>
      </c>
      <c r="E12425" s="28">
        <v>7000</v>
      </c>
      <c r="F12425" s="43"/>
      <c r="G12425" s="48">
        <f t="shared" si="296"/>
        <v>84732.613307113526</v>
      </c>
      <c r="H12425" s="535" t="s">
        <v>10757</v>
      </c>
    </row>
    <row r="12426" spans="1:9" x14ac:dyDescent="0.3">
      <c r="A12426" s="45">
        <v>45799</v>
      </c>
      <c r="B12426" s="417"/>
      <c r="C12426" s="239" t="s">
        <v>11174</v>
      </c>
      <c r="D12426" s="907" t="s">
        <v>16078</v>
      </c>
      <c r="E12426" s="174">
        <v>4000</v>
      </c>
      <c r="F12426" s="43"/>
      <c r="G12426" s="48">
        <f t="shared" si="296"/>
        <v>80732.613307113526</v>
      </c>
      <c r="H12426" s="535" t="s">
        <v>10757</v>
      </c>
    </row>
    <row r="12427" spans="1:9" x14ac:dyDescent="0.3">
      <c r="A12427" s="45"/>
      <c r="B12427" s="320"/>
      <c r="C12427" s="44"/>
      <c r="D12427" s="133"/>
      <c r="E12427" s="28"/>
      <c r="F12427" s="43"/>
      <c r="G12427" s="48">
        <f t="shared" si="296"/>
        <v>80732.613307113526</v>
      </c>
      <c r="H12427" s="535" t="s">
        <v>10757</v>
      </c>
    </row>
    <row r="12428" spans="1:9" x14ac:dyDescent="0.3">
      <c r="A12428" s="45"/>
      <c r="B12428" s="320"/>
      <c r="C12428" s="44"/>
      <c r="D12428" s="133"/>
      <c r="E12428" s="28"/>
      <c r="F12428" s="43"/>
      <c r="G12428" s="48">
        <f t="shared" si="296"/>
        <v>80732.613307113526</v>
      </c>
      <c r="H12428" s="535" t="s">
        <v>10757</v>
      </c>
    </row>
    <row r="12429" spans="1:9" x14ac:dyDescent="0.3">
      <c r="A12429" s="45"/>
      <c r="B12429" s="320"/>
      <c r="C12429" s="44"/>
      <c r="D12429" s="133"/>
      <c r="E12429" s="28"/>
      <c r="F12429" s="43"/>
      <c r="G12429" s="48">
        <f t="shared" si="296"/>
        <v>80732.613307113526</v>
      </c>
      <c r="H12429" s="535" t="s">
        <v>10757</v>
      </c>
    </row>
    <row r="12430" spans="1:9" x14ac:dyDescent="0.3">
      <c r="A12430" s="45"/>
      <c r="B12430" s="320"/>
      <c r="C12430" s="44"/>
      <c r="D12430" s="899" t="s">
        <v>16268</v>
      </c>
      <c r="E12430" s="28"/>
      <c r="F12430" s="43"/>
      <c r="G12430" s="48">
        <f t="shared" si="296"/>
        <v>80732.613307113526</v>
      </c>
      <c r="H12430" s="535" t="s">
        <v>10757</v>
      </c>
    </row>
    <row r="12431" spans="1:9" x14ac:dyDescent="0.3">
      <c r="A12431" s="45"/>
      <c r="B12431" s="320"/>
      <c r="C12431" s="44"/>
      <c r="D12431" s="899" t="s">
        <v>16263</v>
      </c>
      <c r="E12431" s="28"/>
      <c r="F12431" s="43"/>
      <c r="G12431" s="48">
        <f t="shared" si="296"/>
        <v>80732.613307113526</v>
      </c>
      <c r="H12431" s="535" t="s">
        <v>10757</v>
      </c>
    </row>
    <row r="12432" spans="1:9" x14ac:dyDescent="0.3">
      <c r="A12432" s="45"/>
      <c r="B12432" s="320"/>
      <c r="C12432" s="44"/>
      <c r="D12432" s="899" t="s">
        <v>16285</v>
      </c>
      <c r="E12432" s="28"/>
      <c r="F12432" s="43"/>
      <c r="G12432" s="48">
        <f t="shared" si="296"/>
        <v>80732.613307113526</v>
      </c>
      <c r="H12432" s="535" t="s">
        <v>10757</v>
      </c>
    </row>
    <row r="12433" spans="1:10" x14ac:dyDescent="0.3">
      <c r="A12433" s="45"/>
      <c r="B12433" s="320"/>
      <c r="C12433" s="44"/>
      <c r="D12433" s="899" t="s">
        <v>9907</v>
      </c>
      <c r="E12433" s="28"/>
      <c r="F12433" s="43"/>
      <c r="G12433" s="48">
        <f t="shared" si="296"/>
        <v>80732.613307113526</v>
      </c>
      <c r="H12433" s="535" t="s">
        <v>10757</v>
      </c>
    </row>
    <row r="12434" spans="1:10" x14ac:dyDescent="0.3">
      <c r="A12434" s="45"/>
      <c r="B12434" s="320"/>
      <c r="C12434" s="44"/>
      <c r="D12434" s="899" t="s">
        <v>16234</v>
      </c>
      <c r="E12434" s="28"/>
      <c r="F12434" s="43"/>
      <c r="G12434" s="48">
        <f t="shared" si="296"/>
        <v>80732.613307113526</v>
      </c>
      <c r="H12434" s="535" t="s">
        <v>10757</v>
      </c>
    </row>
    <row r="12435" spans="1:10" x14ac:dyDescent="0.3">
      <c r="A12435" s="45"/>
      <c r="B12435" s="320"/>
      <c r="C12435" s="44"/>
      <c r="D12435" s="899" t="s">
        <v>16254</v>
      </c>
      <c r="E12435" s="28"/>
      <c r="F12435" s="43"/>
      <c r="G12435" s="48">
        <f t="shared" si="296"/>
        <v>80732.613307113526</v>
      </c>
      <c r="H12435" s="535" t="s">
        <v>10757</v>
      </c>
    </row>
    <row r="12436" spans="1:10" x14ac:dyDescent="0.3">
      <c r="A12436" s="45"/>
      <c r="B12436" s="320"/>
      <c r="C12436" s="44"/>
      <c r="D12436" s="899" t="s">
        <v>16255</v>
      </c>
      <c r="E12436" s="28"/>
      <c r="F12436" s="43"/>
      <c r="G12436" s="48">
        <f t="shared" si="296"/>
        <v>80732.613307113526</v>
      </c>
      <c r="H12436" s="535" t="s">
        <v>10757</v>
      </c>
    </row>
    <row r="12437" spans="1:10" x14ac:dyDescent="0.3">
      <c r="A12437" s="45"/>
      <c r="B12437" s="320"/>
      <c r="C12437" s="44"/>
      <c r="D12437" s="44" t="s">
        <v>16140</v>
      </c>
      <c r="E12437" s="28"/>
      <c r="F12437" s="43"/>
      <c r="G12437" s="48">
        <f t="shared" si="296"/>
        <v>80732.613307113526</v>
      </c>
      <c r="H12437" s="535" t="s">
        <v>10757</v>
      </c>
    </row>
    <row r="12438" spans="1:10" x14ac:dyDescent="0.3">
      <c r="A12438" s="5"/>
      <c r="B12438" s="788"/>
      <c r="C12438" s="5"/>
      <c r="D12438" s="865" t="s">
        <v>16043</v>
      </c>
      <c r="E12438" s="43"/>
      <c r="F12438" s="43"/>
      <c r="G12438" s="48">
        <f t="shared" si="296"/>
        <v>80732.613307113526</v>
      </c>
      <c r="H12438" s="535" t="s">
        <v>10757</v>
      </c>
    </row>
    <row r="12439" spans="1:10" x14ac:dyDescent="0.3">
      <c r="A12439" s="5"/>
      <c r="B12439" s="788"/>
      <c r="C12439" s="5"/>
      <c r="D12439" s="865" t="s">
        <v>16086</v>
      </c>
      <c r="E12439" s="43"/>
      <c r="F12439" s="43"/>
      <c r="G12439" s="48">
        <f t="shared" si="296"/>
        <v>80732.613307113526</v>
      </c>
      <c r="H12439" s="535" t="s">
        <v>10757</v>
      </c>
    </row>
    <row r="12440" spans="1:10" x14ac:dyDescent="0.3">
      <c r="A12440" s="5"/>
      <c r="B12440" s="788"/>
      <c r="C12440" s="5"/>
      <c r="D12440" s="5"/>
      <c r="E12440" s="43"/>
      <c r="F12440" s="43"/>
      <c r="G12440" s="48">
        <f t="shared" si="296"/>
        <v>80732.613307113526</v>
      </c>
      <c r="H12440" s="389" t="s">
        <v>10757</v>
      </c>
    </row>
    <row r="12441" spans="1:10" x14ac:dyDescent="0.3">
      <c r="A12441" s="5"/>
      <c r="B12441" s="788"/>
      <c r="C12441" s="5"/>
      <c r="D12441" s="5"/>
      <c r="E12441" s="43"/>
      <c r="F12441" s="43"/>
      <c r="G12441" s="48">
        <f t="shared" si="296"/>
        <v>80732.613307113526</v>
      </c>
      <c r="H12441" s="389" t="s">
        <v>10757</v>
      </c>
    </row>
    <row r="12442" spans="1:10" x14ac:dyDescent="0.3">
      <c r="A12442" s="5"/>
      <c r="B12442" s="788"/>
      <c r="C12442" s="5"/>
      <c r="D12442" s="5"/>
      <c r="E12442" s="43"/>
      <c r="F12442" s="43"/>
      <c r="G12442" s="48">
        <f t="shared" si="296"/>
        <v>80732.613307113526</v>
      </c>
      <c r="H12442" s="389" t="s">
        <v>10757</v>
      </c>
    </row>
    <row r="12443" spans="1:10" x14ac:dyDescent="0.3">
      <c r="A12443" s="5"/>
      <c r="B12443" s="788"/>
      <c r="C12443" s="5"/>
      <c r="D12443" s="5"/>
      <c r="E12443" s="43"/>
      <c r="F12443" s="43"/>
      <c r="G12443" s="48">
        <f t="shared" si="296"/>
        <v>80732.613307113526</v>
      </c>
      <c r="H12443" s="389" t="s">
        <v>10757</v>
      </c>
    </row>
    <row r="12444" spans="1:10" x14ac:dyDescent="0.3">
      <c r="A12444" s="5"/>
      <c r="B12444" s="788"/>
      <c r="C12444" s="5"/>
      <c r="D12444" s="5"/>
      <c r="E12444" s="43"/>
      <c r="F12444" s="43"/>
      <c r="G12444" s="48">
        <f t="shared" si="296"/>
        <v>80732.613307113526</v>
      </c>
      <c r="H12444" s="389" t="s">
        <v>10757</v>
      </c>
    </row>
    <row r="12445" spans="1:10" x14ac:dyDescent="0.3">
      <c r="A12445" s="5"/>
      <c r="B12445" s="788"/>
      <c r="C12445" s="5"/>
      <c r="D12445" s="5"/>
      <c r="E12445" s="43"/>
      <c r="F12445" s="43"/>
      <c r="G12445" s="48">
        <f t="shared" si="296"/>
        <v>80732.613307113526</v>
      </c>
      <c r="H12445" s="389" t="s">
        <v>10757</v>
      </c>
    </row>
    <row r="12446" spans="1:10" x14ac:dyDescent="0.3">
      <c r="A12446" s="5"/>
      <c r="B12446" s="788"/>
      <c r="C12446" s="5"/>
      <c r="D12446" s="5"/>
      <c r="E12446" s="43"/>
      <c r="F12446" s="43"/>
      <c r="G12446" s="48">
        <f t="shared" si="296"/>
        <v>80732.613307113526</v>
      </c>
      <c r="H12446" s="389" t="s">
        <v>10757</v>
      </c>
      <c r="I12446" s="583" t="s">
        <v>16122</v>
      </c>
      <c r="J12446" s="187">
        <v>1305250</v>
      </c>
    </row>
    <row r="12447" spans="1:10" x14ac:dyDescent="0.3">
      <c r="A12447" s="5"/>
      <c r="B12447" s="788"/>
      <c r="C12447" s="5"/>
      <c r="D12447" s="5"/>
      <c r="E12447" s="43"/>
      <c r="F12447" s="43"/>
      <c r="G12447" s="48">
        <f t="shared" si="296"/>
        <v>80732.613307113526</v>
      </c>
      <c r="H12447" s="389" t="s">
        <v>10757</v>
      </c>
      <c r="I12447" s="583" t="s">
        <v>55</v>
      </c>
      <c r="J12447" s="187">
        <f ca="1">SUMIF(C12271:E123039,"Bonus",E12271:E123039)</f>
        <v>981000</v>
      </c>
    </row>
    <row r="12448" spans="1:10" x14ac:dyDescent="0.3">
      <c r="A12448" s="5"/>
      <c r="B12448" s="788"/>
      <c r="C12448" s="5"/>
      <c r="D12448" s="5"/>
      <c r="E12448" s="43"/>
      <c r="F12448" s="43"/>
      <c r="G12448" s="48">
        <f t="shared" si="296"/>
        <v>80732.613307113526</v>
      </c>
      <c r="H12448" s="389" t="s">
        <v>10757</v>
      </c>
      <c r="I12448" s="583" t="s">
        <v>15302</v>
      </c>
      <c r="J12448" s="187">
        <f>'[1]Salary Sheets'!$E$75</f>
        <v>349250</v>
      </c>
    </row>
    <row r="12449" spans="1:10" x14ac:dyDescent="0.3">
      <c r="A12449" s="5"/>
      <c r="B12449" s="788"/>
      <c r="C12449" s="5"/>
      <c r="D12449" s="5"/>
      <c r="E12449" s="43"/>
      <c r="F12449" s="43"/>
      <c r="G12449" s="48">
        <f t="shared" si="296"/>
        <v>80732.613307113526</v>
      </c>
      <c r="H12449" s="389" t="s">
        <v>10757</v>
      </c>
      <c r="I12449" s="583" t="s">
        <v>12233</v>
      </c>
      <c r="J12449" s="43">
        <f ca="1">J12446-J12447-J12448</f>
        <v>-25000</v>
      </c>
    </row>
    <row r="12450" spans="1:10" x14ac:dyDescent="0.3">
      <c r="A12450" s="5"/>
      <c r="B12450" s="788"/>
      <c r="C12450" s="5"/>
      <c r="D12450" s="5"/>
      <c r="E12450" s="43"/>
      <c r="F12450" s="43"/>
      <c r="G12450" s="48">
        <f t="shared" si="296"/>
        <v>80732.613307113526</v>
      </c>
      <c r="H12450" s="389" t="s">
        <v>10757</v>
      </c>
    </row>
    <row r="12451" spans="1:10" x14ac:dyDescent="0.3">
      <c r="A12451" s="5"/>
      <c r="B12451" s="788"/>
      <c r="C12451" s="5"/>
      <c r="D12451" s="5"/>
      <c r="E12451" s="43"/>
      <c r="F12451" s="43"/>
      <c r="G12451" s="48">
        <f t="shared" si="296"/>
        <v>80732.613307113526</v>
      </c>
      <c r="H12451" s="389" t="s">
        <v>10757</v>
      </c>
    </row>
    <row r="12452" spans="1:10" x14ac:dyDescent="0.3">
      <c r="A12452" s="5"/>
      <c r="B12452" s="788"/>
      <c r="C12452" s="5"/>
      <c r="D12452" s="5"/>
      <c r="E12452" s="43"/>
      <c r="F12452" s="43"/>
      <c r="G12452" s="48">
        <f t="shared" si="296"/>
        <v>80732.613307113526</v>
      </c>
      <c r="H12452" s="389" t="s">
        <v>10757</v>
      </c>
    </row>
    <row r="12453" spans="1:10" x14ac:dyDescent="0.3">
      <c r="A12453" s="5"/>
      <c r="B12453" s="788"/>
      <c r="C12453" s="5"/>
      <c r="D12453" s="5"/>
      <c r="E12453" s="43"/>
      <c r="F12453" s="43"/>
      <c r="G12453" s="48">
        <f t="shared" si="296"/>
        <v>80732.613307113526</v>
      </c>
      <c r="H12453" s="389" t="s">
        <v>10757</v>
      </c>
    </row>
    <row r="12454" spans="1:10" x14ac:dyDescent="0.3">
      <c r="A12454" s="5"/>
      <c r="B12454" s="788"/>
      <c r="C12454" s="5"/>
      <c r="D12454" s="5"/>
      <c r="E12454" s="43"/>
      <c r="F12454" s="43"/>
      <c r="G12454" s="48">
        <f t="shared" si="296"/>
        <v>80732.613307113526</v>
      </c>
      <c r="H12454" s="389" t="s">
        <v>10757</v>
      </c>
    </row>
    <row r="12455" spans="1:10" x14ac:dyDescent="0.3">
      <c r="A12455" s="5"/>
      <c r="B12455" s="788"/>
      <c r="C12455" s="5"/>
      <c r="D12455" s="5"/>
      <c r="E12455" s="43"/>
      <c r="F12455" s="43"/>
      <c r="G12455" s="48">
        <f t="shared" si="296"/>
        <v>80732.613307113526</v>
      </c>
      <c r="H12455" s="389" t="s">
        <v>10757</v>
      </c>
    </row>
    <row r="12456" spans="1:10" x14ac:dyDescent="0.3">
      <c r="A12456" s="5"/>
      <c r="B12456" s="788"/>
      <c r="C12456" s="5"/>
      <c r="D12456" s="5"/>
      <c r="E12456" s="43"/>
      <c r="F12456" s="43"/>
      <c r="G12456" s="48">
        <f t="shared" si="296"/>
        <v>80732.613307113526</v>
      </c>
      <c r="H12456" s="389" t="s">
        <v>10757</v>
      </c>
    </row>
    <row r="12457" spans="1:10" x14ac:dyDescent="0.3">
      <c r="A12457" s="5"/>
      <c r="B12457" s="788"/>
      <c r="C12457" s="5"/>
      <c r="D12457" s="5"/>
      <c r="E12457" s="43"/>
      <c r="F12457" s="43"/>
      <c r="G12457" s="48">
        <f t="shared" si="296"/>
        <v>80732.613307113526</v>
      </c>
      <c r="H12457" s="389" t="s">
        <v>10757</v>
      </c>
    </row>
    <row r="12458" spans="1:10" x14ac:dyDescent="0.3">
      <c r="A12458" s="5"/>
      <c r="B12458" s="788"/>
      <c r="C12458" s="5"/>
      <c r="D12458" s="5"/>
      <c r="E12458" s="43"/>
      <c r="F12458" s="43"/>
      <c r="G12458" s="48">
        <f t="shared" si="296"/>
        <v>80732.613307113526</v>
      </c>
      <c r="H12458" s="389" t="s">
        <v>10757</v>
      </c>
    </row>
    <row r="12459" spans="1:10" x14ac:dyDescent="0.3">
      <c r="A12459" s="5"/>
      <c r="B12459" s="788"/>
      <c r="C12459" s="5"/>
      <c r="D12459" s="5"/>
      <c r="E12459" s="43"/>
      <c r="F12459" s="43"/>
      <c r="G12459" s="48">
        <f t="shared" si="296"/>
        <v>80732.613307113526</v>
      </c>
      <c r="H12459" s="389" t="s">
        <v>10757</v>
      </c>
    </row>
    <row r="12460" spans="1:10" x14ac:dyDescent="0.3">
      <c r="A12460" s="5"/>
      <c r="B12460" s="788"/>
      <c r="C12460" s="5"/>
      <c r="D12460" s="5"/>
      <c r="E12460" s="43"/>
      <c r="F12460" s="43"/>
      <c r="G12460" s="48">
        <f t="shared" ref="G12460:G12465" si="297">G12459+F12467-E12467</f>
        <v>80732.613307113526</v>
      </c>
      <c r="H12460" s="389" t="s">
        <v>10757</v>
      </c>
    </row>
    <row r="12461" spans="1:10" x14ac:dyDescent="0.3">
      <c r="A12461" s="5"/>
      <c r="B12461" s="788"/>
      <c r="C12461" s="5"/>
      <c r="D12461" s="5"/>
      <c r="E12461" s="43"/>
      <c r="F12461" s="43"/>
      <c r="G12461" s="48">
        <f t="shared" si="297"/>
        <v>80732.613307113526</v>
      </c>
      <c r="H12461" s="389" t="s">
        <v>10757</v>
      </c>
    </row>
    <row r="12462" spans="1:10" x14ac:dyDescent="0.3">
      <c r="G12462" s="48">
        <f t="shared" si="297"/>
        <v>80732.613307113526</v>
      </c>
      <c r="H12462" s="389" t="s">
        <v>10757</v>
      </c>
    </row>
    <row r="12463" spans="1:10" x14ac:dyDescent="0.3">
      <c r="G12463" s="48">
        <f t="shared" si="297"/>
        <v>80732.613307113526</v>
      </c>
      <c r="H12463" s="389" t="s">
        <v>10757</v>
      </c>
    </row>
    <row r="12464" spans="1:10" x14ac:dyDescent="0.3">
      <c r="G12464" s="48">
        <f t="shared" si="297"/>
        <v>80732.613307113526</v>
      </c>
      <c r="H12464" s="389" t="s">
        <v>10757</v>
      </c>
    </row>
    <row r="12465" spans="7:9" x14ac:dyDescent="0.3">
      <c r="G12465" s="48">
        <f t="shared" si="297"/>
        <v>80732.613307113526</v>
      </c>
      <c r="H12465" s="389" t="s">
        <v>10757</v>
      </c>
    </row>
    <row r="12466" spans="7:9" x14ac:dyDescent="0.3">
      <c r="G12466" s="48">
        <f t="shared" ref="G12466:G12529" si="298">G12465+F12473-E12473</f>
        <v>80732.613307113526</v>
      </c>
      <c r="H12466" s="389" t="s">
        <v>10757</v>
      </c>
    </row>
    <row r="12467" spans="7:9" x14ac:dyDescent="0.3">
      <c r="G12467" s="48">
        <f t="shared" si="298"/>
        <v>80732.613307113526</v>
      </c>
      <c r="H12467" s="389" t="s">
        <v>10757</v>
      </c>
    </row>
    <row r="12468" spans="7:9" x14ac:dyDescent="0.3">
      <c r="G12468" s="48">
        <f t="shared" si="298"/>
        <v>80732.613307113526</v>
      </c>
      <c r="H12468" s="389" t="s">
        <v>10757</v>
      </c>
    </row>
    <row r="12469" spans="7:9" x14ac:dyDescent="0.3">
      <c r="G12469" s="48">
        <f t="shared" si="298"/>
        <v>80732.613307113526</v>
      </c>
      <c r="H12469" s="389" t="s">
        <v>10757</v>
      </c>
    </row>
    <row r="12470" spans="7:9" x14ac:dyDescent="0.3">
      <c r="G12470" s="48">
        <f t="shared" si="298"/>
        <v>80732.613307113526</v>
      </c>
      <c r="H12470" s="389" t="s">
        <v>10757</v>
      </c>
    </row>
    <row r="12471" spans="7:9" x14ac:dyDescent="0.3">
      <c r="G12471" s="48">
        <f t="shared" si="298"/>
        <v>80732.613307113526</v>
      </c>
      <c r="H12471" s="389" t="s">
        <v>10757</v>
      </c>
    </row>
    <row r="12472" spans="7:9" x14ac:dyDescent="0.3">
      <c r="G12472" s="48">
        <f t="shared" si="298"/>
        <v>80732.613307113526</v>
      </c>
      <c r="H12472" s="389" t="s">
        <v>10757</v>
      </c>
    </row>
    <row r="12473" spans="7:9" x14ac:dyDescent="0.3">
      <c r="G12473" s="48">
        <f t="shared" si="298"/>
        <v>80732.613307113526</v>
      </c>
      <c r="H12473" s="389" t="s">
        <v>10757</v>
      </c>
    </row>
    <row r="12474" spans="7:9" x14ac:dyDescent="0.3">
      <c r="G12474" s="48">
        <f t="shared" si="298"/>
        <v>80732.613307113526</v>
      </c>
      <c r="H12474" s="389" t="s">
        <v>10757</v>
      </c>
      <c r="I12474" s="52">
        <f>I12221+I12220</f>
        <v>74750</v>
      </c>
    </row>
    <row r="12475" spans="7:9" x14ac:dyDescent="0.3">
      <c r="G12475" s="48">
        <f t="shared" si="298"/>
        <v>80732.613307113526</v>
      </c>
      <c r="H12475" s="389" t="s">
        <v>10757</v>
      </c>
    </row>
    <row r="12476" spans="7:9" x14ac:dyDescent="0.3">
      <c r="G12476" s="48">
        <f t="shared" si="298"/>
        <v>80732.613307113526</v>
      </c>
      <c r="H12476" s="389" t="s">
        <v>10757</v>
      </c>
    </row>
    <row r="12477" spans="7:9" x14ac:dyDescent="0.3">
      <c r="G12477" s="48">
        <f t="shared" si="298"/>
        <v>80732.613307113526</v>
      </c>
      <c r="H12477" s="389" t="s">
        <v>10757</v>
      </c>
    </row>
    <row r="12478" spans="7:9" x14ac:dyDescent="0.3">
      <c r="G12478" s="48">
        <f t="shared" si="298"/>
        <v>80732.613307113526</v>
      </c>
      <c r="H12478" s="389" t="s">
        <v>10757</v>
      </c>
    </row>
    <row r="12479" spans="7:9" x14ac:dyDescent="0.3">
      <c r="G12479" s="48">
        <f t="shared" si="298"/>
        <v>80732.613307113526</v>
      </c>
      <c r="H12479" s="389" t="s">
        <v>10757</v>
      </c>
    </row>
    <row r="12480" spans="7:9" x14ac:dyDescent="0.3">
      <c r="G12480" s="48">
        <f t="shared" si="298"/>
        <v>80732.613307113526</v>
      </c>
      <c r="H12480" s="389" t="s">
        <v>10757</v>
      </c>
    </row>
    <row r="12481" spans="7:8" x14ac:dyDescent="0.3">
      <c r="G12481" s="48">
        <f t="shared" si="298"/>
        <v>80732.613307113526</v>
      </c>
      <c r="H12481" s="389" t="s">
        <v>10757</v>
      </c>
    </row>
    <row r="12482" spans="7:8" x14ac:dyDescent="0.3">
      <c r="G12482" s="48">
        <f t="shared" si="298"/>
        <v>80732.613307113526</v>
      </c>
      <c r="H12482" s="389" t="s">
        <v>10757</v>
      </c>
    </row>
    <row r="12483" spans="7:8" x14ac:dyDescent="0.3">
      <c r="G12483" s="48">
        <f t="shared" si="298"/>
        <v>80732.613307113526</v>
      </c>
      <c r="H12483" s="389" t="s">
        <v>10757</v>
      </c>
    </row>
    <row r="12484" spans="7:8" x14ac:dyDescent="0.3">
      <c r="G12484" s="48">
        <f t="shared" si="298"/>
        <v>80732.613307113526</v>
      </c>
      <c r="H12484" s="389" t="s">
        <v>10757</v>
      </c>
    </row>
    <row r="12485" spans="7:8" x14ac:dyDescent="0.3">
      <c r="G12485" s="48">
        <f t="shared" si="298"/>
        <v>80732.613307113526</v>
      </c>
      <c r="H12485" s="389" t="s">
        <v>10757</v>
      </c>
    </row>
    <row r="12486" spans="7:8" x14ac:dyDescent="0.3">
      <c r="G12486" s="48">
        <f t="shared" si="298"/>
        <v>80732.613307113526</v>
      </c>
      <c r="H12486" s="389" t="s">
        <v>10757</v>
      </c>
    </row>
    <row r="12487" spans="7:8" x14ac:dyDescent="0.3">
      <c r="G12487" s="48">
        <f t="shared" si="298"/>
        <v>80732.613307113526</v>
      </c>
      <c r="H12487" s="389" t="s">
        <v>10757</v>
      </c>
    </row>
    <row r="12488" spans="7:8" x14ac:dyDescent="0.3">
      <c r="G12488" s="48">
        <f t="shared" si="298"/>
        <v>80732.613307113526</v>
      </c>
      <c r="H12488" s="389" t="s">
        <v>10757</v>
      </c>
    </row>
    <row r="12489" spans="7:8" x14ac:dyDescent="0.3">
      <c r="G12489" s="48">
        <f t="shared" si="298"/>
        <v>80732.613307113526</v>
      </c>
      <c r="H12489" s="389" t="s">
        <v>10757</v>
      </c>
    </row>
    <row r="12490" spans="7:8" x14ac:dyDescent="0.3">
      <c r="G12490" s="48">
        <f t="shared" si="298"/>
        <v>80732.613307113526</v>
      </c>
      <c r="H12490" s="389" t="s">
        <v>10757</v>
      </c>
    </row>
    <row r="12491" spans="7:8" x14ac:dyDescent="0.3">
      <c r="G12491" s="48">
        <f t="shared" si="298"/>
        <v>80732.613307113526</v>
      </c>
      <c r="H12491" s="389" t="s">
        <v>10757</v>
      </c>
    </row>
    <row r="12492" spans="7:8" x14ac:dyDescent="0.3">
      <c r="G12492" s="48">
        <f t="shared" si="298"/>
        <v>80732.613307113526</v>
      </c>
      <c r="H12492" s="389" t="s">
        <v>10757</v>
      </c>
    </row>
    <row r="12493" spans="7:8" x14ac:dyDescent="0.3">
      <c r="G12493" s="48">
        <f t="shared" si="298"/>
        <v>80732.613307113526</v>
      </c>
      <c r="H12493" s="389" t="s">
        <v>10757</v>
      </c>
    </row>
    <row r="12494" spans="7:8" x14ac:dyDescent="0.3">
      <c r="G12494" s="48">
        <f t="shared" si="298"/>
        <v>80732.613307113526</v>
      </c>
      <c r="H12494" s="389" t="s">
        <v>10757</v>
      </c>
    </row>
    <row r="12495" spans="7:8" x14ac:dyDescent="0.3">
      <c r="G12495" s="48">
        <f t="shared" si="298"/>
        <v>80732.613307113526</v>
      </c>
      <c r="H12495" s="389" t="s">
        <v>10757</v>
      </c>
    </row>
    <row r="12496" spans="7:8" x14ac:dyDescent="0.3">
      <c r="G12496" s="48">
        <f t="shared" si="298"/>
        <v>80732.613307113526</v>
      </c>
      <c r="H12496" s="389" t="s">
        <v>10757</v>
      </c>
    </row>
    <row r="12497" spans="7:8" x14ac:dyDescent="0.3">
      <c r="G12497" s="48">
        <f t="shared" si="298"/>
        <v>80732.613307113526</v>
      </c>
      <c r="H12497" s="389" t="s">
        <v>10757</v>
      </c>
    </row>
    <row r="12498" spans="7:8" x14ac:dyDescent="0.3">
      <c r="G12498" s="48">
        <f t="shared" si="298"/>
        <v>80732.613307113526</v>
      </c>
    </row>
    <row r="12499" spans="7:8" x14ac:dyDescent="0.3">
      <c r="G12499" s="48">
        <f t="shared" si="298"/>
        <v>80732.613307113526</v>
      </c>
    </row>
    <row r="12500" spans="7:8" x14ac:dyDescent="0.3">
      <c r="G12500" s="48">
        <f t="shared" si="298"/>
        <v>80732.613307113526</v>
      </c>
    </row>
    <row r="12501" spans="7:8" x14ac:dyDescent="0.3">
      <c r="G12501" s="48">
        <f t="shared" si="298"/>
        <v>80732.613307113526</v>
      </c>
    </row>
    <row r="12502" spans="7:8" x14ac:dyDescent="0.3">
      <c r="G12502" s="48">
        <f t="shared" si="298"/>
        <v>80732.613307113526</v>
      </c>
    </row>
    <row r="12503" spans="7:8" x14ac:dyDescent="0.3">
      <c r="G12503" s="48">
        <f t="shared" si="298"/>
        <v>80732.613307113526</v>
      </c>
    </row>
    <row r="12504" spans="7:8" x14ac:dyDescent="0.3">
      <c r="G12504" s="48">
        <f t="shared" si="298"/>
        <v>80732.613307113526</v>
      </c>
    </row>
    <row r="12505" spans="7:8" x14ac:dyDescent="0.3">
      <c r="G12505" s="48">
        <f t="shared" si="298"/>
        <v>80732.613307113526</v>
      </c>
    </row>
    <row r="12506" spans="7:8" x14ac:dyDescent="0.3">
      <c r="G12506" s="48">
        <f t="shared" si="298"/>
        <v>80732.613307113526</v>
      </c>
    </row>
    <row r="12507" spans="7:8" x14ac:dyDescent="0.3">
      <c r="G12507" s="48">
        <f t="shared" si="298"/>
        <v>80732.613307113526</v>
      </c>
    </row>
    <row r="12508" spans="7:8" x14ac:dyDescent="0.3">
      <c r="G12508" s="48">
        <f t="shared" si="298"/>
        <v>80732.613307113526</v>
      </c>
    </row>
    <row r="12509" spans="7:8" x14ac:dyDescent="0.3">
      <c r="G12509" s="48">
        <f t="shared" si="298"/>
        <v>80732.613307113526</v>
      </c>
    </row>
    <row r="12510" spans="7:8" x14ac:dyDescent="0.3">
      <c r="G12510" s="48">
        <f t="shared" si="298"/>
        <v>80732.613307113526</v>
      </c>
    </row>
    <row r="12511" spans="7:8" x14ac:dyDescent="0.3">
      <c r="G12511" s="48">
        <f t="shared" si="298"/>
        <v>80732.613307113526</v>
      </c>
    </row>
    <row r="12512" spans="7:8" x14ac:dyDescent="0.3">
      <c r="G12512" s="48">
        <f t="shared" si="298"/>
        <v>80732.613307113526</v>
      </c>
    </row>
    <row r="12513" spans="7:7" x14ac:dyDescent="0.3">
      <c r="G12513" s="48">
        <f t="shared" si="298"/>
        <v>80732.613307113526</v>
      </c>
    </row>
    <row r="12514" spans="7:7" x14ac:dyDescent="0.3">
      <c r="G12514" s="48">
        <f t="shared" si="298"/>
        <v>80732.613307113526</v>
      </c>
    </row>
    <row r="12515" spans="7:7" x14ac:dyDescent="0.3">
      <c r="G12515" s="48">
        <f t="shared" si="298"/>
        <v>80732.613307113526</v>
      </c>
    </row>
    <row r="12516" spans="7:7" x14ac:dyDescent="0.3">
      <c r="G12516" s="48">
        <f t="shared" si="298"/>
        <v>80732.613307113526</v>
      </c>
    </row>
    <row r="12517" spans="7:7" x14ac:dyDescent="0.3">
      <c r="G12517" s="48">
        <f t="shared" si="298"/>
        <v>80732.613307113526</v>
      </c>
    </row>
    <row r="12518" spans="7:7" x14ac:dyDescent="0.3">
      <c r="G12518" s="48">
        <f t="shared" si="298"/>
        <v>80732.613307113526</v>
      </c>
    </row>
    <row r="12519" spans="7:7" x14ac:dyDescent="0.3">
      <c r="G12519" s="48">
        <f t="shared" si="298"/>
        <v>80732.613307113526</v>
      </c>
    </row>
    <row r="12520" spans="7:7" x14ac:dyDescent="0.3">
      <c r="G12520" s="48">
        <f t="shared" si="298"/>
        <v>80732.613307113526</v>
      </c>
    </row>
    <row r="12521" spans="7:7" x14ac:dyDescent="0.3">
      <c r="G12521" s="48">
        <f t="shared" si="298"/>
        <v>80732.613307113526</v>
      </c>
    </row>
    <row r="12522" spans="7:7" x14ac:dyDescent="0.3">
      <c r="G12522" s="48">
        <f t="shared" si="298"/>
        <v>80732.613307113526</v>
      </c>
    </row>
    <row r="12523" spans="7:7" x14ac:dyDescent="0.3">
      <c r="G12523" s="48">
        <f t="shared" si="298"/>
        <v>80732.613307113526</v>
      </c>
    </row>
    <row r="12524" spans="7:7" x14ac:dyDescent="0.3">
      <c r="G12524" s="48">
        <f t="shared" si="298"/>
        <v>80732.613307113526</v>
      </c>
    </row>
    <row r="12525" spans="7:7" x14ac:dyDescent="0.3">
      <c r="G12525" s="48">
        <f t="shared" si="298"/>
        <v>80732.613307113526</v>
      </c>
    </row>
    <row r="12526" spans="7:7" x14ac:dyDescent="0.3">
      <c r="G12526" s="48">
        <f t="shared" si="298"/>
        <v>80732.613307113526</v>
      </c>
    </row>
    <row r="12527" spans="7:7" x14ac:dyDescent="0.3">
      <c r="G12527" s="48">
        <f t="shared" si="298"/>
        <v>80732.613307113526</v>
      </c>
    </row>
    <row r="12528" spans="7:7" x14ac:dyDescent="0.3">
      <c r="G12528" s="48">
        <f t="shared" si="298"/>
        <v>80732.613307113526</v>
      </c>
    </row>
    <row r="12529" spans="7:7" x14ac:dyDescent="0.3">
      <c r="G12529" s="48">
        <f t="shared" si="298"/>
        <v>80732.613307113526</v>
      </c>
    </row>
    <row r="12530" spans="7:7" x14ac:dyDescent="0.3">
      <c r="G12530" s="48">
        <f t="shared" ref="G12530:G12593" si="299">G12529+F12537-E12537</f>
        <v>80732.613307113526</v>
      </c>
    </row>
    <row r="12531" spans="7:7" x14ac:dyDescent="0.3">
      <c r="G12531" s="48">
        <f t="shared" si="299"/>
        <v>80732.613307113526</v>
      </c>
    </row>
    <row r="12532" spans="7:7" x14ac:dyDescent="0.3">
      <c r="G12532" s="48">
        <f t="shared" si="299"/>
        <v>80732.613307113526</v>
      </c>
    </row>
    <row r="12533" spans="7:7" x14ac:dyDescent="0.3">
      <c r="G12533" s="48">
        <f t="shared" si="299"/>
        <v>80732.613307113526</v>
      </c>
    </row>
    <row r="12534" spans="7:7" x14ac:dyDescent="0.3">
      <c r="G12534" s="48">
        <f t="shared" si="299"/>
        <v>80732.613307113526</v>
      </c>
    </row>
    <row r="12535" spans="7:7" x14ac:dyDescent="0.3">
      <c r="G12535" s="48">
        <f t="shared" si="299"/>
        <v>80732.613307113526</v>
      </c>
    </row>
    <row r="12536" spans="7:7" x14ac:dyDescent="0.3">
      <c r="G12536" s="48">
        <f t="shared" si="299"/>
        <v>80732.613307113526</v>
      </c>
    </row>
    <row r="12537" spans="7:7" x14ac:dyDescent="0.3">
      <c r="G12537" s="48">
        <f t="shared" si="299"/>
        <v>80732.613307113526</v>
      </c>
    </row>
    <row r="12538" spans="7:7" x14ac:dyDescent="0.3">
      <c r="G12538" s="48">
        <f t="shared" si="299"/>
        <v>80732.613307113526</v>
      </c>
    </row>
    <row r="12539" spans="7:7" x14ac:dyDescent="0.3">
      <c r="G12539" s="48">
        <f t="shared" si="299"/>
        <v>80732.613307113526</v>
      </c>
    </row>
    <row r="12540" spans="7:7" x14ac:dyDescent="0.3">
      <c r="G12540" s="48">
        <f t="shared" si="299"/>
        <v>80732.613307113526</v>
      </c>
    </row>
    <row r="12541" spans="7:7" x14ac:dyDescent="0.3">
      <c r="G12541" s="48">
        <f t="shared" si="299"/>
        <v>80732.613307113526</v>
      </c>
    </row>
    <row r="12542" spans="7:7" x14ac:dyDescent="0.3">
      <c r="G12542" s="48">
        <f t="shared" si="299"/>
        <v>80732.613307113526</v>
      </c>
    </row>
    <row r="12543" spans="7:7" x14ac:dyDescent="0.3">
      <c r="G12543" s="48">
        <f t="shared" si="299"/>
        <v>80732.613307113526</v>
      </c>
    </row>
    <row r="12544" spans="7:7" x14ac:dyDescent="0.3">
      <c r="G12544" s="48">
        <f t="shared" si="299"/>
        <v>80732.613307113526</v>
      </c>
    </row>
    <row r="12545" spans="7:7" x14ac:dyDescent="0.3">
      <c r="G12545" s="48">
        <f t="shared" si="299"/>
        <v>80732.613307113526</v>
      </c>
    </row>
    <row r="12546" spans="7:7" x14ac:dyDescent="0.3">
      <c r="G12546" s="48">
        <f t="shared" si="299"/>
        <v>80732.613307113526</v>
      </c>
    </row>
    <row r="12547" spans="7:7" x14ac:dyDescent="0.3">
      <c r="G12547" s="48">
        <f t="shared" si="299"/>
        <v>80732.613307113526</v>
      </c>
    </row>
    <row r="12548" spans="7:7" x14ac:dyDescent="0.3">
      <c r="G12548" s="48">
        <f t="shared" si="299"/>
        <v>80732.613307113526</v>
      </c>
    </row>
    <row r="12549" spans="7:7" x14ac:dyDescent="0.3">
      <c r="G12549" s="48">
        <f t="shared" si="299"/>
        <v>80732.613307113526</v>
      </c>
    </row>
    <row r="12550" spans="7:7" x14ac:dyDescent="0.3">
      <c r="G12550" s="48">
        <f t="shared" si="299"/>
        <v>80732.613307113526</v>
      </c>
    </row>
    <row r="12551" spans="7:7" x14ac:dyDescent="0.3">
      <c r="G12551" s="48">
        <f t="shared" si="299"/>
        <v>80732.613307113526</v>
      </c>
    </row>
    <row r="12552" spans="7:7" x14ac:dyDescent="0.3">
      <c r="G12552" s="48">
        <f t="shared" si="299"/>
        <v>80732.613307113526</v>
      </c>
    </row>
    <row r="12553" spans="7:7" x14ac:dyDescent="0.3">
      <c r="G12553" s="48">
        <f t="shared" si="299"/>
        <v>80732.613307113526</v>
      </c>
    </row>
    <row r="12554" spans="7:7" x14ac:dyDescent="0.3">
      <c r="G12554" s="48">
        <f t="shared" si="299"/>
        <v>80732.613307113526</v>
      </c>
    </row>
    <row r="12555" spans="7:7" x14ac:dyDescent="0.3">
      <c r="G12555" s="48">
        <f t="shared" si="299"/>
        <v>80732.613307113526</v>
      </c>
    </row>
    <row r="12556" spans="7:7" x14ac:dyDescent="0.3">
      <c r="G12556" s="48">
        <f t="shared" si="299"/>
        <v>80732.613307113526</v>
      </c>
    </row>
    <row r="12557" spans="7:7" x14ac:dyDescent="0.3">
      <c r="G12557" s="48">
        <f t="shared" si="299"/>
        <v>80732.613307113526</v>
      </c>
    </row>
    <row r="12558" spans="7:7" x14ac:dyDescent="0.3">
      <c r="G12558" s="48">
        <f t="shared" si="299"/>
        <v>80732.613307113526</v>
      </c>
    </row>
    <row r="12559" spans="7:7" x14ac:dyDescent="0.3">
      <c r="G12559" s="48">
        <f t="shared" si="299"/>
        <v>80732.613307113526</v>
      </c>
    </row>
    <row r="12560" spans="7:7" x14ac:dyDescent="0.3">
      <c r="G12560" s="48">
        <f t="shared" si="299"/>
        <v>80732.613307113526</v>
      </c>
    </row>
    <row r="12561" spans="7:7" x14ac:dyDescent="0.3">
      <c r="G12561" s="48">
        <f t="shared" si="299"/>
        <v>80732.613307113526</v>
      </c>
    </row>
    <row r="12562" spans="7:7" x14ac:dyDescent="0.3">
      <c r="G12562" s="48">
        <f t="shared" si="299"/>
        <v>80732.613307113526</v>
      </c>
    </row>
    <row r="12563" spans="7:7" x14ac:dyDescent="0.3">
      <c r="G12563" s="48">
        <f t="shared" si="299"/>
        <v>80732.613307113526</v>
      </c>
    </row>
    <row r="12564" spans="7:7" x14ac:dyDescent="0.3">
      <c r="G12564" s="48">
        <f t="shared" si="299"/>
        <v>80732.613307113526</v>
      </c>
    </row>
    <row r="12565" spans="7:7" x14ac:dyDescent="0.3">
      <c r="G12565" s="48">
        <f t="shared" si="299"/>
        <v>80732.613307113526</v>
      </c>
    </row>
    <row r="12566" spans="7:7" x14ac:dyDescent="0.3">
      <c r="G12566" s="48">
        <f t="shared" si="299"/>
        <v>80732.613307113526</v>
      </c>
    </row>
    <row r="12567" spans="7:7" x14ac:dyDescent="0.3">
      <c r="G12567" s="48">
        <f t="shared" si="299"/>
        <v>80732.613307113526</v>
      </c>
    </row>
    <row r="12568" spans="7:7" x14ac:dyDescent="0.3">
      <c r="G12568" s="48">
        <f t="shared" si="299"/>
        <v>80732.613307113526</v>
      </c>
    </row>
    <row r="12569" spans="7:7" x14ac:dyDescent="0.3">
      <c r="G12569" s="48">
        <f t="shared" si="299"/>
        <v>80732.613307113526</v>
      </c>
    </row>
    <row r="12570" spans="7:7" x14ac:dyDescent="0.3">
      <c r="G12570" s="48">
        <f t="shared" si="299"/>
        <v>80732.613307113526</v>
      </c>
    </row>
    <row r="12571" spans="7:7" x14ac:dyDescent="0.3">
      <c r="G12571" s="48">
        <f t="shared" si="299"/>
        <v>80732.613307113526</v>
      </c>
    </row>
    <row r="12572" spans="7:7" x14ac:dyDescent="0.3">
      <c r="G12572" s="48">
        <f t="shared" si="299"/>
        <v>80732.613307113526</v>
      </c>
    </row>
    <row r="12573" spans="7:7" x14ac:dyDescent="0.3">
      <c r="G12573" s="48">
        <f t="shared" si="299"/>
        <v>80732.613307113526</v>
      </c>
    </row>
    <row r="12574" spans="7:7" x14ac:dyDescent="0.3">
      <c r="G12574" s="48">
        <f t="shared" si="299"/>
        <v>80732.613307113526</v>
      </c>
    </row>
    <row r="12575" spans="7:7" x14ac:dyDescent="0.3">
      <c r="G12575" s="48">
        <f t="shared" si="299"/>
        <v>80732.613307113526</v>
      </c>
    </row>
    <row r="12576" spans="7:7" x14ac:dyDescent="0.3">
      <c r="G12576" s="48">
        <f t="shared" si="299"/>
        <v>80732.613307113526</v>
      </c>
    </row>
    <row r="12577" spans="7:7" x14ac:dyDescent="0.3">
      <c r="G12577" s="48">
        <f t="shared" si="299"/>
        <v>80732.613307113526</v>
      </c>
    </row>
    <row r="12578" spans="7:7" x14ac:dyDescent="0.3">
      <c r="G12578" s="48">
        <f t="shared" si="299"/>
        <v>80732.613307113526</v>
      </c>
    </row>
    <row r="12579" spans="7:7" x14ac:dyDescent="0.3">
      <c r="G12579" s="48">
        <f t="shared" si="299"/>
        <v>80732.613307113526</v>
      </c>
    </row>
    <row r="12580" spans="7:7" x14ac:dyDescent="0.3">
      <c r="G12580" s="48">
        <f t="shared" si="299"/>
        <v>80732.613307113526</v>
      </c>
    </row>
    <row r="12581" spans="7:7" x14ac:dyDescent="0.3">
      <c r="G12581" s="48">
        <f t="shared" si="299"/>
        <v>80732.613307113526</v>
      </c>
    </row>
    <row r="12582" spans="7:7" x14ac:dyDescent="0.3">
      <c r="G12582" s="48">
        <f t="shared" si="299"/>
        <v>80732.613307113526</v>
      </c>
    </row>
    <row r="12583" spans="7:7" x14ac:dyDescent="0.3">
      <c r="G12583" s="48">
        <f t="shared" si="299"/>
        <v>80732.613307113526</v>
      </c>
    </row>
    <row r="12584" spans="7:7" x14ac:dyDescent="0.3">
      <c r="G12584" s="48">
        <f t="shared" si="299"/>
        <v>80732.613307113526</v>
      </c>
    </row>
    <row r="12585" spans="7:7" x14ac:dyDescent="0.3">
      <c r="G12585" s="48">
        <f t="shared" si="299"/>
        <v>80732.613307113526</v>
      </c>
    </row>
    <row r="12586" spans="7:7" x14ac:dyDescent="0.3">
      <c r="G12586" s="48">
        <f t="shared" si="299"/>
        <v>80732.613307113526</v>
      </c>
    </row>
    <row r="12587" spans="7:7" x14ac:dyDescent="0.3">
      <c r="G12587" s="48">
        <f t="shared" si="299"/>
        <v>80732.613307113526</v>
      </c>
    </row>
    <row r="12588" spans="7:7" x14ac:dyDescent="0.3">
      <c r="G12588" s="48">
        <f t="shared" si="299"/>
        <v>80732.613307113526</v>
      </c>
    </row>
    <row r="12589" spans="7:7" x14ac:dyDescent="0.3">
      <c r="G12589" s="48">
        <f t="shared" si="299"/>
        <v>80732.613307113526</v>
      </c>
    </row>
    <row r="12590" spans="7:7" x14ac:dyDescent="0.3">
      <c r="G12590" s="48">
        <f t="shared" si="299"/>
        <v>80732.613307113526</v>
      </c>
    </row>
    <row r="12591" spans="7:7" x14ac:dyDescent="0.3">
      <c r="G12591" s="48">
        <f t="shared" si="299"/>
        <v>80732.613307113526</v>
      </c>
    </row>
    <row r="12592" spans="7:7" x14ac:dyDescent="0.3">
      <c r="G12592" s="48">
        <f t="shared" si="299"/>
        <v>80732.613307113526</v>
      </c>
    </row>
    <row r="12593" spans="7:7" x14ac:dyDescent="0.3">
      <c r="G12593" s="48">
        <f t="shared" si="299"/>
        <v>80732.613307113526</v>
      </c>
    </row>
    <row r="12594" spans="7:7" x14ac:dyDescent="0.3">
      <c r="G12594" s="48">
        <f t="shared" ref="G12594:G12632" si="300">G12593+F12601-E12601</f>
        <v>80732.613307113526</v>
      </c>
    </row>
    <row r="12595" spans="7:7" x14ac:dyDescent="0.3">
      <c r="G12595" s="48">
        <f t="shared" si="300"/>
        <v>80732.613307113526</v>
      </c>
    </row>
    <row r="12596" spans="7:7" x14ac:dyDescent="0.3">
      <c r="G12596" s="48">
        <f t="shared" si="300"/>
        <v>80732.613307113526</v>
      </c>
    </row>
    <row r="12597" spans="7:7" x14ac:dyDescent="0.3">
      <c r="G12597" s="48">
        <f t="shared" si="300"/>
        <v>80732.613307113526</v>
      </c>
    </row>
    <row r="12598" spans="7:7" x14ac:dyDescent="0.3">
      <c r="G12598" s="48">
        <f t="shared" si="300"/>
        <v>80732.613307113526</v>
      </c>
    </row>
    <row r="12599" spans="7:7" x14ac:dyDescent="0.3">
      <c r="G12599" s="48">
        <f t="shared" si="300"/>
        <v>80732.613307113526</v>
      </c>
    </row>
    <row r="12600" spans="7:7" x14ac:dyDescent="0.3">
      <c r="G12600" s="48">
        <f t="shared" si="300"/>
        <v>80732.613307113526</v>
      </c>
    </row>
    <row r="12601" spans="7:7" x14ac:dyDescent="0.3">
      <c r="G12601" s="48">
        <f t="shared" si="300"/>
        <v>80732.613307113526</v>
      </c>
    </row>
    <row r="12602" spans="7:7" x14ac:dyDescent="0.3">
      <c r="G12602" s="48">
        <f t="shared" si="300"/>
        <v>80732.613307113526</v>
      </c>
    </row>
    <row r="12603" spans="7:7" x14ac:dyDescent="0.3">
      <c r="G12603" s="48">
        <f t="shared" si="300"/>
        <v>80732.613307113526</v>
      </c>
    </row>
    <row r="12604" spans="7:7" x14ac:dyDescent="0.3">
      <c r="G12604" s="48">
        <f t="shared" si="300"/>
        <v>80732.613307113526</v>
      </c>
    </row>
    <row r="12605" spans="7:7" x14ac:dyDescent="0.3">
      <c r="G12605" s="48">
        <f t="shared" si="300"/>
        <v>80732.613307113526</v>
      </c>
    </row>
    <row r="12606" spans="7:7" x14ac:dyDescent="0.3">
      <c r="G12606" s="48">
        <f t="shared" si="300"/>
        <v>80732.613307113526</v>
      </c>
    </row>
    <row r="12607" spans="7:7" x14ac:dyDescent="0.3">
      <c r="G12607" s="48">
        <f t="shared" si="300"/>
        <v>80732.613307113526</v>
      </c>
    </row>
    <row r="12608" spans="7:7" x14ac:dyDescent="0.3">
      <c r="G12608" s="48">
        <f t="shared" si="300"/>
        <v>80732.613307113526</v>
      </c>
    </row>
    <row r="12609" spans="7:7" x14ac:dyDescent="0.3">
      <c r="G12609" s="48">
        <f t="shared" si="300"/>
        <v>80732.613307113526</v>
      </c>
    </row>
    <row r="12610" spans="7:7" x14ac:dyDescent="0.3">
      <c r="G12610" s="48">
        <f t="shared" si="300"/>
        <v>80732.613307113526</v>
      </c>
    </row>
    <row r="12611" spans="7:7" x14ac:dyDescent="0.3">
      <c r="G12611" s="48">
        <f t="shared" si="300"/>
        <v>80732.613307113526</v>
      </c>
    </row>
    <row r="12612" spans="7:7" x14ac:dyDescent="0.3">
      <c r="G12612" s="48">
        <f t="shared" si="300"/>
        <v>80732.613307113526</v>
      </c>
    </row>
    <row r="12613" spans="7:7" x14ac:dyDescent="0.3">
      <c r="G12613" s="48">
        <f t="shared" si="300"/>
        <v>80732.613307113526</v>
      </c>
    </row>
    <row r="12614" spans="7:7" x14ac:dyDescent="0.3">
      <c r="G12614" s="48">
        <f t="shared" si="300"/>
        <v>80732.613307113526</v>
      </c>
    </row>
    <row r="12615" spans="7:7" x14ac:dyDescent="0.3">
      <c r="G12615" s="48">
        <f t="shared" si="300"/>
        <v>80732.613307113526</v>
      </c>
    </row>
    <row r="12616" spans="7:7" x14ac:dyDescent="0.3">
      <c r="G12616" s="48">
        <f t="shared" si="300"/>
        <v>80732.613307113526</v>
      </c>
    </row>
    <row r="12617" spans="7:7" x14ac:dyDescent="0.3">
      <c r="G12617" s="48">
        <f t="shared" si="300"/>
        <v>80732.613307113526</v>
      </c>
    </row>
    <row r="12618" spans="7:7" x14ac:dyDescent="0.3">
      <c r="G12618" s="48">
        <f t="shared" si="300"/>
        <v>80732.613307113526</v>
      </c>
    </row>
    <row r="12619" spans="7:7" x14ac:dyDescent="0.3">
      <c r="G12619" s="48">
        <f t="shared" si="300"/>
        <v>80732.613307113526</v>
      </c>
    </row>
    <row r="12620" spans="7:7" x14ac:dyDescent="0.3">
      <c r="G12620" s="48">
        <f t="shared" si="300"/>
        <v>80732.613307113526</v>
      </c>
    </row>
    <row r="12621" spans="7:7" x14ac:dyDescent="0.3">
      <c r="G12621" s="48">
        <f t="shared" si="300"/>
        <v>80732.613307113526</v>
      </c>
    </row>
    <row r="12622" spans="7:7" x14ac:dyDescent="0.3">
      <c r="G12622" s="48">
        <f t="shared" si="300"/>
        <v>80732.613307113526</v>
      </c>
    </row>
    <row r="12623" spans="7:7" x14ac:dyDescent="0.3">
      <c r="G12623" s="48">
        <f t="shared" si="300"/>
        <v>80732.613307113526</v>
      </c>
    </row>
    <row r="12624" spans="7:7" x14ac:dyDescent="0.3">
      <c r="G12624" s="48">
        <f t="shared" si="300"/>
        <v>80732.613307113526</v>
      </c>
    </row>
    <row r="12625" spans="7:7" x14ac:dyDescent="0.3">
      <c r="G12625" s="48">
        <f t="shared" si="300"/>
        <v>80732.613307113526</v>
      </c>
    </row>
    <row r="12626" spans="7:7" x14ac:dyDescent="0.3">
      <c r="G12626" s="48">
        <f t="shared" si="300"/>
        <v>80732.613307113526</v>
      </c>
    </row>
    <row r="12627" spans="7:7" x14ac:dyDescent="0.3">
      <c r="G12627" s="48">
        <f t="shared" si="300"/>
        <v>80732.613307113526</v>
      </c>
    </row>
    <row r="12628" spans="7:7" x14ac:dyDescent="0.3">
      <c r="G12628" s="48">
        <f t="shared" si="300"/>
        <v>80732.613307113526</v>
      </c>
    </row>
    <row r="12629" spans="7:7" x14ac:dyDescent="0.3">
      <c r="G12629" s="48">
        <f t="shared" si="300"/>
        <v>80732.613307113526</v>
      </c>
    </row>
    <row r="12630" spans="7:7" x14ac:dyDescent="0.3">
      <c r="G12630" s="48">
        <f t="shared" si="300"/>
        <v>80732.613307113526</v>
      </c>
    </row>
    <row r="12631" spans="7:7" x14ac:dyDescent="0.3">
      <c r="G12631" s="48">
        <f t="shared" si="300"/>
        <v>80732.613307113526</v>
      </c>
    </row>
    <row r="12632" spans="7:7" x14ac:dyDescent="0.3">
      <c r="G12632" s="48">
        <f t="shared" si="300"/>
        <v>80732.613307113526</v>
      </c>
    </row>
    <row r="12646" spans="4:4" x14ac:dyDescent="0.3">
      <c r="D12646" s="5" t="s">
        <v>14843</v>
      </c>
    </row>
  </sheetData>
  <sheetProtection formatColumns="0" formatRows="0" insertColumns="0" insertRows="0" insertHyperlinks="0" deleteColumns="0" deleteRows="0" sort="0" autoFilter="0" pivotTables="0"/>
  <autoFilter ref="A1:O12620"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7" priority="53" operator="equal">
      <formula>"Posted"</formula>
    </cfRule>
  </conditionalFormatting>
  <conditionalFormatting sqref="H11475:H11488">
    <cfRule type="cellIs" dxfId="16" priority="48" operator="equal">
      <formula>"Posted"</formula>
    </cfRule>
  </conditionalFormatting>
  <conditionalFormatting sqref="H11505:H11533">
    <cfRule type="cellIs" dxfId="15" priority="47" operator="equal">
      <formula>"Posted"</formula>
    </cfRule>
  </conditionalFormatting>
  <conditionalFormatting sqref="H11596:H11618">
    <cfRule type="cellIs" dxfId="14" priority="41" operator="equal">
      <formula>"Posted"</formula>
    </cfRule>
  </conditionalFormatting>
  <conditionalFormatting sqref="H11619:H11627">
    <cfRule type="cellIs" dxfId="13" priority="39" operator="equal">
      <formula>"Posted"</formula>
    </cfRule>
  </conditionalFormatting>
  <conditionalFormatting sqref="H11681:H11698">
    <cfRule type="cellIs" dxfId="12" priority="37" operator="equal">
      <formula>"Posted"</formula>
    </cfRule>
  </conditionalFormatting>
  <conditionalFormatting sqref="H11699:H11722">
    <cfRule type="cellIs" dxfId="11" priority="36" operator="equal">
      <formula>"Posted"</formula>
    </cfRule>
  </conditionalFormatting>
  <conditionalFormatting sqref="H11762:H11797">
    <cfRule type="cellIs" dxfId="10" priority="33" operator="equal">
      <formula>"Posted"</formula>
    </cfRule>
  </conditionalFormatting>
  <conditionalFormatting sqref="H11798:H11858">
    <cfRule type="cellIs" dxfId="9" priority="29" operator="equal">
      <formula>"Posted"</formula>
    </cfRule>
  </conditionalFormatting>
  <conditionalFormatting sqref="H12135:H12151">
    <cfRule type="cellIs" dxfId="8" priority="12" operator="equal">
      <formula>"Posted"</formula>
    </cfRule>
  </conditionalFormatting>
  <conditionalFormatting sqref="H12179:H12214">
    <cfRule type="cellIs" dxfId="7" priority="11" operator="equal">
      <formula>"Posted"</formula>
    </cfRule>
  </conditionalFormatting>
  <conditionalFormatting sqref="H12215:H12219">
    <cfRule type="cellIs" dxfId="6" priority="10" operator="equal">
      <formula>"Posted"</formula>
    </cfRule>
  </conditionalFormatting>
  <conditionalFormatting sqref="H12252">
    <cfRule type="cellIs" dxfId="5" priority="7"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31" activePane="bottomLeft" state="frozen"/>
      <selection activeCell="D6707" sqref="D6707"/>
      <selection pane="bottomLeft" activeCell="C1549" sqref="C1549"/>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45783</v>
      </c>
      <c r="C1540" s="5" t="s">
        <v>15868</v>
      </c>
      <c r="D1540" s="65"/>
      <c r="E1540" s="65">
        <v>9338</v>
      </c>
      <c r="F1540" s="46">
        <f t="shared" si="33"/>
        <v>627669</v>
      </c>
      <c r="G1540" s="388" t="s">
        <v>9567</v>
      </c>
    </row>
    <row r="1541" spans="1:7" x14ac:dyDescent="0.3">
      <c r="A1541" s="54">
        <v>45787</v>
      </c>
      <c r="C1541" s="5" t="s">
        <v>16144</v>
      </c>
      <c r="D1541" s="65"/>
      <c r="E1541" s="65">
        <v>200000</v>
      </c>
      <c r="F1541" s="46">
        <f t="shared" si="33"/>
        <v>827669</v>
      </c>
      <c r="G1541" s="388" t="s">
        <v>9567</v>
      </c>
    </row>
    <row r="1542" spans="1:7" x14ac:dyDescent="0.3">
      <c r="A1542" s="54">
        <v>45794</v>
      </c>
      <c r="C1542" s="5" t="s">
        <v>16238</v>
      </c>
      <c r="D1542" s="65">
        <v>10000</v>
      </c>
      <c r="E1542" s="65"/>
      <c r="F1542" s="46">
        <f t="shared" si="33"/>
        <v>817669</v>
      </c>
      <c r="G1542" s="388" t="s">
        <v>9567</v>
      </c>
    </row>
    <row r="1543" spans="1:7" x14ac:dyDescent="0.3">
      <c r="A1543" s="54">
        <v>45794</v>
      </c>
      <c r="C1543" s="5" t="s">
        <v>16239</v>
      </c>
      <c r="D1543" s="65">
        <v>100000</v>
      </c>
      <c r="E1543" s="65"/>
      <c r="F1543" s="46">
        <f t="shared" si="33"/>
        <v>717669</v>
      </c>
      <c r="G1543" s="388" t="s">
        <v>9567</v>
      </c>
    </row>
    <row r="1544" spans="1:7" x14ac:dyDescent="0.3">
      <c r="A1544" s="54">
        <v>45794</v>
      </c>
      <c r="C1544" s="5" t="s">
        <v>16240</v>
      </c>
      <c r="D1544" s="65">
        <v>3000</v>
      </c>
      <c r="E1544" s="65"/>
      <c r="F1544" s="46">
        <f t="shared" si="33"/>
        <v>714669</v>
      </c>
      <c r="G1544" s="388" t="s">
        <v>9567</v>
      </c>
    </row>
    <row r="1545" spans="1:7" x14ac:dyDescent="0.3">
      <c r="A1545" s="54">
        <v>45794</v>
      </c>
      <c r="C1545" s="5" t="s">
        <v>16241</v>
      </c>
      <c r="D1545" s="65">
        <v>2000</v>
      </c>
      <c r="E1545" s="65"/>
      <c r="F1545" s="46">
        <f t="shared" si="33"/>
        <v>712669</v>
      </c>
      <c r="G1545" s="388" t="s">
        <v>9567</v>
      </c>
    </row>
    <row r="1546" spans="1:7" x14ac:dyDescent="0.3">
      <c r="A1546" s="54">
        <v>45797</v>
      </c>
      <c r="C1546" s="5" t="s">
        <v>582</v>
      </c>
      <c r="D1546" s="65"/>
      <c r="E1546" s="65">
        <v>50000</v>
      </c>
      <c r="F1546" s="46">
        <f t="shared" si="33"/>
        <v>762669</v>
      </c>
      <c r="G1546" s="388" t="s">
        <v>9567</v>
      </c>
    </row>
    <row r="1547" spans="1:7" x14ac:dyDescent="0.3">
      <c r="A1547" s="54">
        <v>45798</v>
      </c>
      <c r="C1547" s="5" t="s">
        <v>16292</v>
      </c>
      <c r="D1547" s="65">
        <v>10000</v>
      </c>
      <c r="E1547" s="65"/>
      <c r="F1547" s="46">
        <f t="shared" si="33"/>
        <v>752669</v>
      </c>
      <c r="G1547" s="388" t="s">
        <v>9566</v>
      </c>
    </row>
    <row r="1548" spans="1:7" x14ac:dyDescent="0.3">
      <c r="A1548" s="54">
        <v>45798</v>
      </c>
      <c r="C1548" s="5" t="s">
        <v>16293</v>
      </c>
      <c r="D1548" s="65">
        <v>10000</v>
      </c>
      <c r="E1548" s="65"/>
      <c r="F1548" s="46">
        <f t="shared" si="33"/>
        <v>742669</v>
      </c>
      <c r="G1548" s="388" t="s">
        <v>9566</v>
      </c>
    </row>
    <row r="1549" spans="1:7" x14ac:dyDescent="0.3">
      <c r="A1549" s="54">
        <v>45798</v>
      </c>
      <c r="C1549" s="5" t="s">
        <v>16294</v>
      </c>
      <c r="D1549" s="65">
        <v>7000</v>
      </c>
      <c r="E1549" s="65"/>
      <c r="F1549" s="46">
        <f t="shared" si="33"/>
        <v>735669</v>
      </c>
      <c r="G1549" s="388" t="s">
        <v>9566</v>
      </c>
    </row>
    <row r="1550" spans="1:7" x14ac:dyDescent="0.3">
      <c r="A1550" s="54">
        <v>45798</v>
      </c>
      <c r="C1550" s="5" t="s">
        <v>16295</v>
      </c>
      <c r="D1550" s="65">
        <v>5000</v>
      </c>
      <c r="E1550" s="65"/>
      <c r="F1550" s="46">
        <f t="shared" si="33"/>
        <v>730669</v>
      </c>
      <c r="G1550" s="388" t="s">
        <v>9566</v>
      </c>
    </row>
    <row r="1551" spans="1:7" x14ac:dyDescent="0.3">
      <c r="A1551" s="54">
        <v>45798</v>
      </c>
      <c r="C1551" s="5" t="s">
        <v>16296</v>
      </c>
      <c r="D1551" s="65">
        <v>6100</v>
      </c>
      <c r="E1551" s="65"/>
      <c r="F1551" s="46">
        <f t="shared" si="33"/>
        <v>724569</v>
      </c>
      <c r="G1551" s="388" t="s">
        <v>9566</v>
      </c>
    </row>
    <row r="1552" spans="1:7" x14ac:dyDescent="0.3">
      <c r="A1552" s="54"/>
      <c r="C1552" s="5"/>
      <c r="D1552" s="65"/>
      <c r="E1552" s="65"/>
      <c r="F1552" s="46">
        <f t="shared" si="33"/>
        <v>724569</v>
      </c>
      <c r="G1552" s="388" t="s">
        <v>9566</v>
      </c>
    </row>
    <row r="1553" spans="1:7" x14ac:dyDescent="0.3">
      <c r="A1553" s="54"/>
      <c r="C1553" s="5"/>
      <c r="D1553" s="65"/>
      <c r="E1553" s="65"/>
      <c r="F1553" s="46">
        <f t="shared" si="33"/>
        <v>724569</v>
      </c>
      <c r="G1553" s="388" t="s">
        <v>9566</v>
      </c>
    </row>
    <row r="1554" spans="1:7" x14ac:dyDescent="0.3">
      <c r="A1554" s="54"/>
      <c r="C1554" s="5"/>
      <c r="D1554" s="65"/>
      <c r="E1554" s="65"/>
      <c r="F1554" s="46">
        <f t="shared" ref="F1554:F1617" si="34">F1553+E1554-D1554</f>
        <v>724569</v>
      </c>
      <c r="G1554" s="388" t="s">
        <v>9566</v>
      </c>
    </row>
    <row r="1555" spans="1:7" x14ac:dyDescent="0.3">
      <c r="A1555" s="54"/>
      <c r="C1555" s="5"/>
      <c r="D1555" s="65"/>
      <c r="E1555" s="65"/>
      <c r="F1555" s="46">
        <f t="shared" si="34"/>
        <v>724569</v>
      </c>
      <c r="G1555" s="388" t="s">
        <v>9566</v>
      </c>
    </row>
    <row r="1556" spans="1:7" x14ac:dyDescent="0.3">
      <c r="A1556" s="54"/>
      <c r="C1556" s="5"/>
      <c r="D1556" s="65"/>
      <c r="E1556" s="65"/>
      <c r="F1556" s="46">
        <f t="shared" si="34"/>
        <v>724569</v>
      </c>
      <c r="G1556" s="388" t="s">
        <v>9566</v>
      </c>
    </row>
    <row r="1557" spans="1:7" x14ac:dyDescent="0.3">
      <c r="A1557" s="54"/>
      <c r="C1557" s="5"/>
      <c r="D1557" s="65"/>
      <c r="E1557" s="65"/>
      <c r="F1557" s="46">
        <f t="shared" si="34"/>
        <v>724569</v>
      </c>
      <c r="G1557" s="388" t="s">
        <v>9566</v>
      </c>
    </row>
    <row r="1558" spans="1:7" x14ac:dyDescent="0.3">
      <c r="A1558" s="54"/>
      <c r="C1558" s="5"/>
      <c r="D1558" s="65"/>
      <c r="E1558" s="65"/>
      <c r="F1558" s="46">
        <f t="shared" si="34"/>
        <v>724569</v>
      </c>
      <c r="G1558" s="388" t="s">
        <v>9566</v>
      </c>
    </row>
    <row r="1559" spans="1:7" x14ac:dyDescent="0.3">
      <c r="A1559" s="54"/>
      <c r="C1559" s="5"/>
      <c r="D1559" s="65"/>
      <c r="E1559" s="65"/>
      <c r="F1559" s="46">
        <f t="shared" si="34"/>
        <v>724569</v>
      </c>
      <c r="G1559" s="388" t="s">
        <v>9566</v>
      </c>
    </row>
    <row r="1560" spans="1:7" x14ac:dyDescent="0.3">
      <c r="A1560" s="54"/>
      <c r="C1560" s="5"/>
      <c r="D1560" s="65"/>
      <c r="E1560" s="65"/>
      <c r="F1560" s="46">
        <f t="shared" si="34"/>
        <v>724569</v>
      </c>
      <c r="G1560" s="388" t="s">
        <v>9566</v>
      </c>
    </row>
    <row r="1561" spans="1:7" x14ac:dyDescent="0.3">
      <c r="A1561" s="54"/>
      <c r="C1561" s="5"/>
      <c r="D1561" s="65"/>
      <c r="E1561" s="65"/>
      <c r="F1561" s="46">
        <f t="shared" si="34"/>
        <v>724569</v>
      </c>
      <c r="G1561" s="388" t="s">
        <v>9566</v>
      </c>
    </row>
    <row r="1562" spans="1:7" x14ac:dyDescent="0.3">
      <c r="A1562" s="54"/>
      <c r="C1562" s="5"/>
      <c r="D1562" s="65"/>
      <c r="E1562" s="65"/>
      <c r="F1562" s="46">
        <f t="shared" si="34"/>
        <v>724569</v>
      </c>
      <c r="G1562" s="388" t="s">
        <v>9566</v>
      </c>
    </row>
    <row r="1563" spans="1:7" x14ac:dyDescent="0.3">
      <c r="A1563" s="54"/>
      <c r="C1563" s="5"/>
      <c r="D1563" s="65"/>
      <c r="E1563" s="65"/>
      <c r="F1563" s="46">
        <f t="shared" si="34"/>
        <v>724569</v>
      </c>
      <c r="G1563" s="388" t="s">
        <v>9566</v>
      </c>
    </row>
    <row r="1564" spans="1:7" x14ac:dyDescent="0.3">
      <c r="A1564" s="54"/>
      <c r="C1564" s="5"/>
      <c r="D1564" s="65"/>
      <c r="E1564" s="65"/>
      <c r="F1564" s="46">
        <f t="shared" si="34"/>
        <v>724569</v>
      </c>
      <c r="G1564" s="388" t="s">
        <v>9566</v>
      </c>
    </row>
    <row r="1565" spans="1:7" x14ac:dyDescent="0.3">
      <c r="A1565" s="54"/>
      <c r="C1565" s="5"/>
      <c r="D1565" s="65"/>
      <c r="E1565" s="65"/>
      <c r="F1565" s="46">
        <f t="shared" si="34"/>
        <v>724569</v>
      </c>
      <c r="G1565" s="388" t="s">
        <v>9566</v>
      </c>
    </row>
    <row r="1566" spans="1:7" x14ac:dyDescent="0.3">
      <c r="A1566" s="54"/>
      <c r="C1566" s="5"/>
      <c r="D1566" s="65"/>
      <c r="E1566" s="65"/>
      <c r="F1566" s="46">
        <f t="shared" si="34"/>
        <v>724569</v>
      </c>
      <c r="G1566" s="388" t="s">
        <v>9566</v>
      </c>
    </row>
    <row r="1567" spans="1:7" x14ac:dyDescent="0.3">
      <c r="A1567" s="54"/>
      <c r="C1567" s="5"/>
      <c r="D1567" s="65"/>
      <c r="E1567" s="65"/>
      <c r="F1567" s="46">
        <f t="shared" si="34"/>
        <v>724569</v>
      </c>
      <c r="G1567" s="388" t="s">
        <v>9566</v>
      </c>
    </row>
    <row r="1568" spans="1:7" x14ac:dyDescent="0.3">
      <c r="A1568" s="54"/>
      <c r="C1568" s="5"/>
      <c r="D1568" s="65"/>
      <c r="E1568" s="65"/>
      <c r="F1568" s="46">
        <f t="shared" si="34"/>
        <v>724569</v>
      </c>
      <c r="G1568" s="388" t="s">
        <v>9566</v>
      </c>
    </row>
    <row r="1569" spans="1:7" x14ac:dyDescent="0.3">
      <c r="A1569" s="54"/>
      <c r="C1569" s="5"/>
      <c r="D1569" s="65"/>
      <c r="E1569" s="65"/>
      <c r="F1569" s="46">
        <f t="shared" si="34"/>
        <v>724569</v>
      </c>
      <c r="G1569" s="388" t="s">
        <v>9566</v>
      </c>
    </row>
    <row r="1570" spans="1:7" x14ac:dyDescent="0.3">
      <c r="A1570" s="54"/>
      <c r="C1570" s="5"/>
      <c r="D1570" s="65"/>
      <c r="E1570" s="65"/>
      <c r="F1570" s="46">
        <f t="shared" si="34"/>
        <v>724569</v>
      </c>
      <c r="G1570" s="388" t="s">
        <v>9566</v>
      </c>
    </row>
    <row r="1571" spans="1:7" x14ac:dyDescent="0.3">
      <c r="A1571" s="54"/>
      <c r="C1571" s="5"/>
      <c r="D1571" s="65"/>
      <c r="E1571" s="65"/>
      <c r="F1571" s="46">
        <f t="shared" si="34"/>
        <v>724569</v>
      </c>
      <c r="G1571" s="388" t="s">
        <v>9566</v>
      </c>
    </row>
    <row r="1572" spans="1:7" x14ac:dyDescent="0.3">
      <c r="A1572" s="54"/>
      <c r="C1572" s="5"/>
      <c r="D1572" s="65"/>
      <c r="E1572" s="65"/>
      <c r="F1572" s="46">
        <f t="shared" si="34"/>
        <v>724569</v>
      </c>
      <c r="G1572" s="388" t="s">
        <v>9566</v>
      </c>
    </row>
    <row r="1573" spans="1:7" x14ac:dyDescent="0.3">
      <c r="A1573" s="54"/>
      <c r="C1573" s="5"/>
      <c r="D1573" s="65"/>
      <c r="E1573" s="65"/>
      <c r="F1573" s="46">
        <f t="shared" si="34"/>
        <v>724569</v>
      </c>
      <c r="G1573" s="388" t="s">
        <v>9566</v>
      </c>
    </row>
    <row r="1574" spans="1:7" x14ac:dyDescent="0.3">
      <c r="A1574" s="54"/>
      <c r="C1574" s="5"/>
      <c r="D1574" s="65"/>
      <c r="E1574" s="65"/>
      <c r="F1574" s="46">
        <f t="shared" si="34"/>
        <v>724569</v>
      </c>
      <c r="G1574" s="388" t="s">
        <v>9566</v>
      </c>
    </row>
    <row r="1575" spans="1:7" x14ac:dyDescent="0.3">
      <c r="A1575" s="54"/>
      <c r="C1575" s="5"/>
      <c r="D1575" s="65"/>
      <c r="E1575" s="65"/>
      <c r="F1575" s="46">
        <f t="shared" si="34"/>
        <v>724569</v>
      </c>
      <c r="G1575" s="388" t="s">
        <v>9566</v>
      </c>
    </row>
    <row r="1576" spans="1:7" x14ac:dyDescent="0.3">
      <c r="A1576" s="54"/>
      <c r="C1576" s="5"/>
      <c r="D1576" s="65"/>
      <c r="E1576" s="65"/>
      <c r="F1576" s="46">
        <f t="shared" si="34"/>
        <v>724569</v>
      </c>
      <c r="G1576" s="388" t="s">
        <v>9566</v>
      </c>
    </row>
    <row r="1577" spans="1:7" x14ac:dyDescent="0.3">
      <c r="A1577" s="54"/>
      <c r="C1577" s="5"/>
      <c r="D1577" s="65"/>
      <c r="E1577" s="65"/>
      <c r="F1577" s="46">
        <f t="shared" si="34"/>
        <v>724569</v>
      </c>
      <c r="G1577" s="388" t="s">
        <v>9566</v>
      </c>
    </row>
    <row r="1578" spans="1:7" x14ac:dyDescent="0.3">
      <c r="A1578" s="54"/>
      <c r="C1578" s="5"/>
      <c r="D1578" s="65"/>
      <c r="E1578" s="65"/>
      <c r="F1578" s="46">
        <f t="shared" si="34"/>
        <v>724569</v>
      </c>
      <c r="G1578" s="388" t="s">
        <v>9566</v>
      </c>
    </row>
    <row r="1579" spans="1:7" x14ac:dyDescent="0.3">
      <c r="A1579" s="54"/>
      <c r="C1579" s="5"/>
      <c r="D1579" s="65"/>
      <c r="E1579" s="65"/>
      <c r="F1579" s="46">
        <f t="shared" si="34"/>
        <v>724569</v>
      </c>
      <c r="G1579" s="388" t="s">
        <v>9566</v>
      </c>
    </row>
    <row r="1580" spans="1:7" x14ac:dyDescent="0.3">
      <c r="A1580" s="54"/>
      <c r="C1580" s="5"/>
      <c r="D1580" s="65"/>
      <c r="E1580" s="65"/>
      <c r="F1580" s="46">
        <f t="shared" si="34"/>
        <v>724569</v>
      </c>
      <c r="G1580" s="388" t="s">
        <v>9566</v>
      </c>
    </row>
    <row r="1581" spans="1:7" x14ac:dyDescent="0.3">
      <c r="A1581" s="54"/>
      <c r="C1581" s="5"/>
      <c r="D1581" s="65"/>
      <c r="E1581" s="65"/>
      <c r="F1581" s="46">
        <f t="shared" si="34"/>
        <v>724569</v>
      </c>
      <c r="G1581" s="388" t="s">
        <v>9566</v>
      </c>
    </row>
    <row r="1582" spans="1:7" x14ac:dyDescent="0.3">
      <c r="A1582" s="54"/>
      <c r="C1582" s="5"/>
      <c r="D1582" s="65"/>
      <c r="E1582" s="65"/>
      <c r="F1582" s="46">
        <f t="shared" si="34"/>
        <v>724569</v>
      </c>
      <c r="G1582" s="388" t="s">
        <v>9566</v>
      </c>
    </row>
    <row r="1583" spans="1:7" x14ac:dyDescent="0.3">
      <c r="A1583" s="54"/>
      <c r="C1583" s="5"/>
      <c r="D1583" s="65"/>
      <c r="E1583" s="65"/>
      <c r="F1583" s="46">
        <f t="shared" si="34"/>
        <v>724569</v>
      </c>
      <c r="G1583" s="388" t="s">
        <v>9566</v>
      </c>
    </row>
    <row r="1584" spans="1:7" x14ac:dyDescent="0.3">
      <c r="A1584" s="54"/>
      <c r="C1584" s="5"/>
      <c r="D1584" s="65"/>
      <c r="E1584" s="65"/>
      <c r="F1584" s="46">
        <f t="shared" si="34"/>
        <v>724569</v>
      </c>
      <c r="G1584" s="388" t="s">
        <v>9566</v>
      </c>
    </row>
    <row r="1585" spans="1:7" x14ac:dyDescent="0.3">
      <c r="A1585" s="54"/>
      <c r="C1585" s="5"/>
      <c r="D1585" s="65"/>
      <c r="E1585" s="65"/>
      <c r="F1585" s="46">
        <f t="shared" si="34"/>
        <v>724569</v>
      </c>
      <c r="G1585" s="388" t="s">
        <v>9566</v>
      </c>
    </row>
    <row r="1586" spans="1:7" x14ac:dyDescent="0.3">
      <c r="A1586" s="54"/>
      <c r="C1586" s="5"/>
      <c r="D1586" s="65"/>
      <c r="E1586" s="65"/>
      <c r="F1586" s="46">
        <f t="shared" si="34"/>
        <v>724569</v>
      </c>
      <c r="G1586" s="388" t="s">
        <v>9566</v>
      </c>
    </row>
    <row r="1587" spans="1:7" x14ac:dyDescent="0.3">
      <c r="A1587" s="54"/>
      <c r="C1587" s="5"/>
      <c r="D1587" s="65"/>
      <c r="E1587" s="65"/>
      <c r="F1587" s="46">
        <f t="shared" si="34"/>
        <v>724569</v>
      </c>
      <c r="G1587" s="388" t="s">
        <v>9566</v>
      </c>
    </row>
    <row r="1588" spans="1:7" x14ac:dyDescent="0.3">
      <c r="A1588" s="54"/>
      <c r="C1588" s="5"/>
      <c r="D1588" s="65"/>
      <c r="E1588" s="65"/>
      <c r="F1588" s="46">
        <f t="shared" si="34"/>
        <v>724569</v>
      </c>
      <c r="G1588" s="388" t="s">
        <v>9566</v>
      </c>
    </row>
    <row r="1589" spans="1:7" x14ac:dyDescent="0.3">
      <c r="A1589" s="54"/>
      <c r="C1589" s="5"/>
      <c r="D1589" s="65"/>
      <c r="E1589" s="65"/>
      <c r="F1589" s="46">
        <f t="shared" si="34"/>
        <v>724569</v>
      </c>
      <c r="G1589" s="388" t="s">
        <v>9566</v>
      </c>
    </row>
    <row r="1590" spans="1:7" x14ac:dyDescent="0.3">
      <c r="A1590" s="54"/>
      <c r="C1590" s="5"/>
      <c r="D1590" s="65"/>
      <c r="E1590" s="65"/>
      <c r="F1590" s="46">
        <f t="shared" si="34"/>
        <v>724569</v>
      </c>
      <c r="G1590" s="388" t="s">
        <v>9566</v>
      </c>
    </row>
    <row r="1591" spans="1:7" x14ac:dyDescent="0.3">
      <c r="A1591" s="54"/>
      <c r="C1591" s="5"/>
      <c r="D1591" s="65"/>
      <c r="E1591" s="65"/>
      <c r="F1591" s="46">
        <f t="shared" si="34"/>
        <v>724569</v>
      </c>
      <c r="G1591" s="388" t="s">
        <v>9566</v>
      </c>
    </row>
    <row r="1592" spans="1:7" x14ac:dyDescent="0.3">
      <c r="A1592" s="54"/>
      <c r="C1592" s="5"/>
      <c r="D1592" s="65"/>
      <c r="E1592" s="65"/>
      <c r="F1592" s="46">
        <f t="shared" si="34"/>
        <v>724569</v>
      </c>
      <c r="G1592" s="388" t="s">
        <v>9566</v>
      </c>
    </row>
    <row r="1593" spans="1:7" x14ac:dyDescent="0.3">
      <c r="A1593" s="54"/>
      <c r="C1593" s="5"/>
      <c r="D1593" s="65"/>
      <c r="E1593" s="65"/>
      <c r="F1593" s="46">
        <f t="shared" si="34"/>
        <v>724569</v>
      </c>
      <c r="G1593" s="388" t="s">
        <v>9566</v>
      </c>
    </row>
    <row r="1594" spans="1:7" x14ac:dyDescent="0.3">
      <c r="A1594" s="54"/>
      <c r="C1594" s="5"/>
      <c r="D1594" s="65"/>
      <c r="E1594" s="65"/>
      <c r="F1594" s="46">
        <f t="shared" si="34"/>
        <v>724569</v>
      </c>
      <c r="G1594" s="388" t="s">
        <v>9566</v>
      </c>
    </row>
    <row r="1595" spans="1:7" x14ac:dyDescent="0.3">
      <c r="A1595" s="54"/>
      <c r="C1595" s="5"/>
      <c r="D1595" s="65"/>
      <c r="E1595" s="65"/>
      <c r="F1595" s="46">
        <f t="shared" si="34"/>
        <v>724569</v>
      </c>
      <c r="G1595" s="388" t="s">
        <v>9566</v>
      </c>
    </row>
    <row r="1596" spans="1:7" x14ac:dyDescent="0.3">
      <c r="A1596" s="54"/>
      <c r="C1596" s="5"/>
      <c r="D1596" s="65"/>
      <c r="E1596" s="65"/>
      <c r="F1596" s="46">
        <f t="shared" si="34"/>
        <v>724569</v>
      </c>
      <c r="G1596" s="388" t="s">
        <v>9566</v>
      </c>
    </row>
    <row r="1597" spans="1:7" x14ac:dyDescent="0.3">
      <c r="A1597" s="54"/>
      <c r="C1597" s="5"/>
      <c r="D1597" s="65"/>
      <c r="E1597" s="65"/>
      <c r="F1597" s="46">
        <f t="shared" si="34"/>
        <v>724569</v>
      </c>
      <c r="G1597" s="388" t="s">
        <v>9566</v>
      </c>
    </row>
    <row r="1598" spans="1:7" x14ac:dyDescent="0.3">
      <c r="A1598" s="54"/>
      <c r="C1598" s="5"/>
      <c r="D1598" s="65"/>
      <c r="E1598" s="65"/>
      <c r="F1598" s="46">
        <f t="shared" si="34"/>
        <v>724569</v>
      </c>
      <c r="G1598" s="388" t="s">
        <v>9566</v>
      </c>
    </row>
    <row r="1599" spans="1:7" x14ac:dyDescent="0.3">
      <c r="A1599" s="54"/>
      <c r="C1599" s="5"/>
      <c r="D1599" s="65"/>
      <c r="E1599" s="65"/>
      <c r="F1599" s="46">
        <f t="shared" si="34"/>
        <v>724569</v>
      </c>
      <c r="G1599" s="388" t="s">
        <v>9566</v>
      </c>
    </row>
    <row r="1600" spans="1:7" x14ac:dyDescent="0.3">
      <c r="A1600" s="54"/>
      <c r="C1600" s="5"/>
      <c r="D1600" s="65"/>
      <c r="E1600" s="65"/>
      <c r="F1600" s="46">
        <f t="shared" si="34"/>
        <v>724569</v>
      </c>
      <c r="G1600" s="388" t="s">
        <v>9566</v>
      </c>
    </row>
    <row r="1601" spans="1:7" x14ac:dyDescent="0.3">
      <c r="A1601" s="54"/>
      <c r="C1601" s="5"/>
      <c r="D1601" s="65"/>
      <c r="E1601" s="65"/>
      <c r="F1601" s="46">
        <f t="shared" si="34"/>
        <v>724569</v>
      </c>
      <c r="G1601" s="388" t="s">
        <v>9566</v>
      </c>
    </row>
    <row r="1602" spans="1:7" x14ac:dyDescent="0.3">
      <c r="A1602" s="54"/>
      <c r="C1602" s="5"/>
      <c r="D1602" s="65"/>
      <c r="E1602" s="65"/>
      <c r="F1602" s="46">
        <f t="shared" si="34"/>
        <v>724569</v>
      </c>
      <c r="G1602" s="388" t="s">
        <v>9566</v>
      </c>
    </row>
    <row r="1603" spans="1:7" x14ac:dyDescent="0.3">
      <c r="A1603" s="54"/>
      <c r="C1603" s="5"/>
      <c r="D1603" s="65"/>
      <c r="E1603" s="65"/>
      <c r="F1603" s="46">
        <f t="shared" si="34"/>
        <v>724569</v>
      </c>
      <c r="G1603" s="388" t="s">
        <v>9566</v>
      </c>
    </row>
    <row r="1604" spans="1:7" x14ac:dyDescent="0.3">
      <c r="A1604" s="54"/>
      <c r="C1604" s="5"/>
      <c r="D1604" s="65"/>
      <c r="E1604" s="65"/>
      <c r="F1604" s="46">
        <f t="shared" si="34"/>
        <v>724569</v>
      </c>
      <c r="G1604" s="388" t="s">
        <v>9566</v>
      </c>
    </row>
    <row r="1605" spans="1:7" x14ac:dyDescent="0.3">
      <c r="A1605" s="54"/>
      <c r="C1605" s="5"/>
      <c r="D1605" s="65"/>
      <c r="E1605" s="65"/>
      <c r="F1605" s="46">
        <f t="shared" si="34"/>
        <v>724569</v>
      </c>
      <c r="G1605" s="388" t="s">
        <v>9566</v>
      </c>
    </row>
    <row r="1606" spans="1:7" x14ac:dyDescent="0.3">
      <c r="A1606" s="54"/>
      <c r="C1606" s="5"/>
      <c r="D1606" s="65"/>
      <c r="E1606" s="65"/>
      <c r="F1606" s="46">
        <f t="shared" si="34"/>
        <v>724569</v>
      </c>
      <c r="G1606" s="388" t="s">
        <v>9566</v>
      </c>
    </row>
    <row r="1607" spans="1:7" x14ac:dyDescent="0.3">
      <c r="A1607" s="54"/>
      <c r="C1607" s="5"/>
      <c r="D1607" s="65"/>
      <c r="E1607" s="65"/>
      <c r="F1607" s="46">
        <f t="shared" si="34"/>
        <v>724569</v>
      </c>
      <c r="G1607" s="388" t="s">
        <v>9566</v>
      </c>
    </row>
    <row r="1608" spans="1:7" x14ac:dyDescent="0.3">
      <c r="A1608" s="54"/>
      <c r="C1608" s="5"/>
      <c r="D1608" s="65"/>
      <c r="E1608" s="65"/>
      <c r="F1608" s="46">
        <f t="shared" si="34"/>
        <v>724569</v>
      </c>
      <c r="G1608" s="388" t="s">
        <v>9566</v>
      </c>
    </row>
    <row r="1609" spans="1:7" x14ac:dyDescent="0.3">
      <c r="A1609" s="54"/>
      <c r="C1609" s="5"/>
      <c r="D1609" s="65"/>
      <c r="E1609" s="65"/>
      <c r="F1609" s="46">
        <f t="shared" si="34"/>
        <v>724569</v>
      </c>
      <c r="G1609" s="388" t="s">
        <v>9566</v>
      </c>
    </row>
    <row r="1610" spans="1:7" x14ac:dyDescent="0.3">
      <c r="A1610" s="54"/>
      <c r="C1610" s="5"/>
      <c r="D1610" s="65"/>
      <c r="E1610" s="65"/>
      <c r="F1610" s="46">
        <f t="shared" si="34"/>
        <v>724569</v>
      </c>
      <c r="G1610" s="388" t="s">
        <v>9566</v>
      </c>
    </row>
    <row r="1611" spans="1:7" x14ac:dyDescent="0.3">
      <c r="A1611" s="54"/>
      <c r="C1611" s="5"/>
      <c r="D1611" s="65"/>
      <c r="E1611" s="65"/>
      <c r="F1611" s="46">
        <f t="shared" si="34"/>
        <v>724569</v>
      </c>
      <c r="G1611" s="388" t="s">
        <v>9566</v>
      </c>
    </row>
    <row r="1612" spans="1:7" x14ac:dyDescent="0.3">
      <c r="A1612" s="54"/>
      <c r="C1612" s="5"/>
      <c r="D1612" s="65"/>
      <c r="E1612" s="65"/>
      <c r="F1612" s="46">
        <f t="shared" si="34"/>
        <v>724569</v>
      </c>
      <c r="G1612" s="388" t="s">
        <v>9566</v>
      </c>
    </row>
    <row r="1613" spans="1:7" x14ac:dyDescent="0.3">
      <c r="A1613" s="54"/>
      <c r="C1613" s="5"/>
      <c r="D1613" s="65"/>
      <c r="E1613" s="65"/>
      <c r="F1613" s="46">
        <f t="shared" si="34"/>
        <v>724569</v>
      </c>
      <c r="G1613" s="388" t="s">
        <v>9566</v>
      </c>
    </row>
    <row r="1614" spans="1:7" x14ac:dyDescent="0.3">
      <c r="A1614" s="54"/>
      <c r="C1614" s="5"/>
      <c r="D1614" s="65"/>
      <c r="E1614" s="65"/>
      <c r="F1614" s="46">
        <f t="shared" si="34"/>
        <v>724569</v>
      </c>
      <c r="G1614" s="388" t="s">
        <v>9566</v>
      </c>
    </row>
    <row r="1615" spans="1:7" x14ac:dyDescent="0.3">
      <c r="A1615" s="54"/>
      <c r="C1615" s="5"/>
      <c r="D1615" s="65"/>
      <c r="E1615" s="65"/>
      <c r="F1615" s="46">
        <f t="shared" si="34"/>
        <v>724569</v>
      </c>
      <c r="G1615" s="388" t="s">
        <v>9566</v>
      </c>
    </row>
    <row r="1616" spans="1:7" x14ac:dyDescent="0.3">
      <c r="A1616" s="54"/>
      <c r="C1616" s="5"/>
      <c r="D1616" s="65"/>
      <c r="E1616" s="65"/>
      <c r="F1616" s="46">
        <f t="shared" si="34"/>
        <v>724569</v>
      </c>
      <c r="G1616" s="388" t="s">
        <v>9566</v>
      </c>
    </row>
    <row r="1617" spans="1:7" x14ac:dyDescent="0.3">
      <c r="A1617" s="54"/>
      <c r="C1617" s="5"/>
      <c r="D1617" s="65"/>
      <c r="E1617" s="65"/>
      <c r="F1617" s="46">
        <f t="shared" si="34"/>
        <v>724569</v>
      </c>
      <c r="G1617" s="388" t="s">
        <v>9566</v>
      </c>
    </row>
    <row r="1618" spans="1:7" x14ac:dyDescent="0.3">
      <c r="A1618" s="54"/>
      <c r="C1618" s="5"/>
      <c r="D1618" s="65"/>
      <c r="E1618" s="65"/>
      <c r="F1618" s="46">
        <f t="shared" ref="F1618:F1681" si="35">F1617+E1618-D1618</f>
        <v>724569</v>
      </c>
      <c r="G1618" s="388" t="s">
        <v>9566</v>
      </c>
    </row>
    <row r="1619" spans="1:7" x14ac:dyDescent="0.3">
      <c r="A1619" s="54"/>
      <c r="C1619" s="5"/>
      <c r="D1619" s="65"/>
      <c r="E1619" s="65"/>
      <c r="F1619" s="46">
        <f t="shared" si="35"/>
        <v>724569</v>
      </c>
      <c r="G1619" s="388" t="s">
        <v>9566</v>
      </c>
    </row>
    <row r="1620" spans="1:7" x14ac:dyDescent="0.3">
      <c r="A1620" s="54"/>
      <c r="C1620" s="5"/>
      <c r="D1620" s="65"/>
      <c r="E1620" s="65"/>
      <c r="F1620" s="46">
        <f t="shared" si="35"/>
        <v>724569</v>
      </c>
      <c r="G1620" s="388" t="s">
        <v>9566</v>
      </c>
    </row>
    <row r="1621" spans="1:7" x14ac:dyDescent="0.3">
      <c r="A1621" s="54"/>
      <c r="C1621" s="5"/>
      <c r="D1621" s="65"/>
      <c r="E1621" s="65"/>
      <c r="F1621" s="46">
        <f t="shared" si="35"/>
        <v>724569</v>
      </c>
      <c r="G1621" s="388" t="s">
        <v>9566</v>
      </c>
    </row>
    <row r="1622" spans="1:7" x14ac:dyDescent="0.3">
      <c r="A1622" s="54"/>
      <c r="C1622" s="5"/>
      <c r="D1622" s="65"/>
      <c r="E1622" s="65"/>
      <c r="F1622" s="46">
        <f t="shared" si="35"/>
        <v>724569</v>
      </c>
      <c r="G1622" s="388" t="s">
        <v>9566</v>
      </c>
    </row>
    <row r="1623" spans="1:7" x14ac:dyDescent="0.3">
      <c r="A1623" s="54"/>
      <c r="C1623" s="5"/>
      <c r="D1623" s="65"/>
      <c r="E1623" s="65"/>
      <c r="F1623" s="46">
        <f t="shared" si="35"/>
        <v>724569</v>
      </c>
      <c r="G1623" s="388" t="s">
        <v>9566</v>
      </c>
    </row>
    <row r="1624" spans="1:7" x14ac:dyDescent="0.3">
      <c r="A1624" s="54"/>
      <c r="C1624" s="5"/>
      <c r="D1624" s="65"/>
      <c r="E1624" s="65"/>
      <c r="F1624" s="46">
        <f t="shared" si="35"/>
        <v>724569</v>
      </c>
      <c r="G1624" s="388" t="s">
        <v>9566</v>
      </c>
    </row>
    <row r="1625" spans="1:7" x14ac:dyDescent="0.3">
      <c r="A1625" s="54"/>
      <c r="C1625" s="5"/>
      <c r="D1625" s="65"/>
      <c r="E1625" s="65"/>
      <c r="F1625" s="46">
        <f t="shared" si="35"/>
        <v>724569</v>
      </c>
      <c r="G1625" s="388" t="s">
        <v>9566</v>
      </c>
    </row>
    <row r="1626" spans="1:7" x14ac:dyDescent="0.3">
      <c r="A1626" s="54"/>
      <c r="C1626" s="5"/>
      <c r="D1626" s="65"/>
      <c r="E1626" s="65"/>
      <c r="F1626" s="46">
        <f t="shared" si="35"/>
        <v>724569</v>
      </c>
      <c r="G1626" s="388" t="s">
        <v>9566</v>
      </c>
    </row>
    <row r="1627" spans="1:7" x14ac:dyDescent="0.3">
      <c r="A1627" s="54"/>
      <c r="C1627" s="5"/>
      <c r="D1627" s="65"/>
      <c r="E1627" s="65"/>
      <c r="F1627" s="46">
        <f t="shared" si="35"/>
        <v>724569</v>
      </c>
      <c r="G1627" s="388" t="s">
        <v>9566</v>
      </c>
    </row>
    <row r="1628" spans="1:7" x14ac:dyDescent="0.3">
      <c r="A1628" s="54"/>
      <c r="C1628" s="5"/>
      <c r="D1628" s="65"/>
      <c r="E1628" s="65"/>
      <c r="F1628" s="46">
        <f t="shared" si="35"/>
        <v>724569</v>
      </c>
      <c r="G1628" s="388" t="s">
        <v>9566</v>
      </c>
    </row>
    <row r="1629" spans="1:7" x14ac:dyDescent="0.3">
      <c r="A1629" s="54"/>
      <c r="C1629" s="5"/>
      <c r="D1629" s="65"/>
      <c r="E1629" s="65"/>
      <c r="F1629" s="46">
        <f t="shared" si="35"/>
        <v>724569</v>
      </c>
      <c r="G1629" s="388" t="s">
        <v>9566</v>
      </c>
    </row>
    <row r="1630" spans="1:7" x14ac:dyDescent="0.3">
      <c r="A1630" s="54"/>
      <c r="C1630" s="5"/>
      <c r="D1630" s="65"/>
      <c r="E1630" s="65"/>
      <c r="F1630" s="46">
        <f t="shared" si="35"/>
        <v>724569</v>
      </c>
      <c r="G1630" s="388" t="s">
        <v>9566</v>
      </c>
    </row>
    <row r="1631" spans="1:7" x14ac:dyDescent="0.3">
      <c r="A1631" s="54"/>
      <c r="C1631" s="5"/>
      <c r="D1631" s="65"/>
      <c r="E1631" s="65"/>
      <c r="F1631" s="46">
        <f t="shared" si="35"/>
        <v>724569</v>
      </c>
      <c r="G1631" s="388" t="s">
        <v>9566</v>
      </c>
    </row>
    <row r="1632" spans="1:7" x14ac:dyDescent="0.3">
      <c r="A1632" s="54"/>
      <c r="C1632" s="5"/>
      <c r="D1632" s="65"/>
      <c r="E1632" s="65"/>
      <c r="F1632" s="46">
        <f t="shared" si="35"/>
        <v>724569</v>
      </c>
      <c r="G1632" s="388" t="s">
        <v>9566</v>
      </c>
    </row>
    <row r="1633" spans="1:7" x14ac:dyDescent="0.3">
      <c r="A1633" s="54"/>
      <c r="C1633" s="5"/>
      <c r="D1633" s="65"/>
      <c r="E1633" s="65"/>
      <c r="F1633" s="46">
        <f t="shared" si="35"/>
        <v>724569</v>
      </c>
      <c r="G1633" s="388" t="s">
        <v>9566</v>
      </c>
    </row>
    <row r="1634" spans="1:7" x14ac:dyDescent="0.3">
      <c r="A1634" s="54"/>
      <c r="C1634" s="5"/>
      <c r="D1634" s="65"/>
      <c r="E1634" s="65"/>
      <c r="F1634" s="46">
        <f t="shared" si="35"/>
        <v>724569</v>
      </c>
      <c r="G1634" s="388" t="s">
        <v>9566</v>
      </c>
    </row>
    <row r="1635" spans="1:7" x14ac:dyDescent="0.3">
      <c r="A1635" s="54"/>
      <c r="C1635" s="5"/>
      <c r="D1635" s="65"/>
      <c r="E1635" s="65"/>
      <c r="F1635" s="46">
        <f t="shared" si="35"/>
        <v>724569</v>
      </c>
      <c r="G1635" s="388" t="s">
        <v>9566</v>
      </c>
    </row>
    <row r="1636" spans="1:7" x14ac:dyDescent="0.3">
      <c r="A1636" s="54"/>
      <c r="C1636" s="5"/>
      <c r="D1636" s="65"/>
      <c r="E1636" s="65"/>
      <c r="F1636" s="46">
        <f t="shared" si="35"/>
        <v>724569</v>
      </c>
      <c r="G1636" s="388" t="s">
        <v>9566</v>
      </c>
    </row>
    <row r="1637" spans="1:7" x14ac:dyDescent="0.3">
      <c r="A1637" s="54"/>
      <c r="C1637" s="5"/>
      <c r="D1637" s="65"/>
      <c r="E1637" s="65"/>
      <c r="F1637" s="46">
        <f t="shared" si="35"/>
        <v>724569</v>
      </c>
      <c r="G1637" s="388" t="s">
        <v>9566</v>
      </c>
    </row>
    <row r="1638" spans="1:7" x14ac:dyDescent="0.3">
      <c r="A1638" s="54"/>
      <c r="C1638" s="5"/>
      <c r="D1638" s="65"/>
      <c r="E1638" s="65"/>
      <c r="F1638" s="46">
        <f t="shared" si="35"/>
        <v>724569</v>
      </c>
      <c r="G1638" s="388" t="s">
        <v>9566</v>
      </c>
    </row>
    <row r="1639" spans="1:7" x14ac:dyDescent="0.3">
      <c r="A1639" s="54"/>
      <c r="C1639" s="5"/>
      <c r="D1639" s="65"/>
      <c r="E1639" s="65"/>
      <c r="F1639" s="46">
        <f t="shared" si="35"/>
        <v>724569</v>
      </c>
      <c r="G1639" s="388" t="s">
        <v>9566</v>
      </c>
    </row>
    <row r="1640" spans="1:7" x14ac:dyDescent="0.3">
      <c r="A1640" s="54"/>
      <c r="C1640" s="5"/>
      <c r="D1640" s="65"/>
      <c r="E1640" s="65"/>
      <c r="F1640" s="46">
        <f t="shared" si="35"/>
        <v>724569</v>
      </c>
      <c r="G1640" s="388" t="s">
        <v>9566</v>
      </c>
    </row>
    <row r="1641" spans="1:7" x14ac:dyDescent="0.3">
      <c r="A1641" s="54"/>
      <c r="C1641" s="5"/>
      <c r="D1641" s="65"/>
      <c r="E1641" s="65"/>
      <c r="F1641" s="46">
        <f t="shared" si="35"/>
        <v>724569</v>
      </c>
      <c r="G1641" s="388" t="s">
        <v>9566</v>
      </c>
    </row>
    <row r="1642" spans="1:7" x14ac:dyDescent="0.3">
      <c r="A1642" s="54"/>
      <c r="C1642" s="5"/>
      <c r="D1642" s="65"/>
      <c r="E1642" s="65"/>
      <c r="F1642" s="46">
        <f t="shared" si="35"/>
        <v>724569</v>
      </c>
      <c r="G1642" s="388" t="s">
        <v>9566</v>
      </c>
    </row>
    <row r="1643" spans="1:7" x14ac:dyDescent="0.3">
      <c r="A1643" s="54"/>
      <c r="C1643" s="5"/>
      <c r="D1643" s="65"/>
      <c r="E1643" s="65"/>
      <c r="F1643" s="46">
        <f t="shared" si="35"/>
        <v>724569</v>
      </c>
      <c r="G1643" s="388" t="s">
        <v>9566</v>
      </c>
    </row>
    <row r="1644" spans="1:7" x14ac:dyDescent="0.3">
      <c r="A1644" s="54"/>
      <c r="C1644" s="5"/>
      <c r="D1644" s="65"/>
      <c r="E1644" s="65"/>
      <c r="F1644" s="46">
        <f t="shared" si="35"/>
        <v>724569</v>
      </c>
      <c r="G1644" s="388" t="s">
        <v>9566</v>
      </c>
    </row>
    <row r="1645" spans="1:7" x14ac:dyDescent="0.3">
      <c r="A1645" s="54"/>
      <c r="C1645" s="5"/>
      <c r="D1645" s="65"/>
      <c r="E1645" s="65"/>
      <c r="F1645" s="46">
        <f t="shared" si="35"/>
        <v>724569</v>
      </c>
      <c r="G1645" s="388" t="s">
        <v>9566</v>
      </c>
    </row>
    <row r="1646" spans="1:7" x14ac:dyDescent="0.3">
      <c r="A1646" s="54"/>
      <c r="C1646" s="5"/>
      <c r="D1646" s="65"/>
      <c r="E1646" s="65"/>
      <c r="F1646" s="46">
        <f t="shared" si="35"/>
        <v>724569</v>
      </c>
      <c r="G1646" s="388" t="s">
        <v>9566</v>
      </c>
    </row>
    <row r="1647" spans="1:7" x14ac:dyDescent="0.3">
      <c r="A1647" s="54"/>
      <c r="C1647" s="5"/>
      <c r="D1647" s="65"/>
      <c r="E1647" s="65"/>
      <c r="F1647" s="46">
        <f t="shared" si="35"/>
        <v>724569</v>
      </c>
      <c r="G1647" s="388" t="s">
        <v>9566</v>
      </c>
    </row>
    <row r="1648" spans="1:7" x14ac:dyDescent="0.3">
      <c r="A1648" s="54"/>
      <c r="C1648" s="5"/>
      <c r="D1648" s="65"/>
      <c r="E1648" s="65"/>
      <c r="F1648" s="46">
        <f t="shared" si="35"/>
        <v>724569</v>
      </c>
      <c r="G1648" s="388" t="s">
        <v>9566</v>
      </c>
    </row>
    <row r="1649" spans="1:7" x14ac:dyDescent="0.3">
      <c r="A1649" s="54"/>
      <c r="C1649" s="5"/>
      <c r="D1649" s="65"/>
      <c r="E1649" s="65"/>
      <c r="F1649" s="46">
        <f t="shared" si="35"/>
        <v>724569</v>
      </c>
      <c r="G1649" s="388" t="s">
        <v>9566</v>
      </c>
    </row>
    <row r="1650" spans="1:7" x14ac:dyDescent="0.3">
      <c r="A1650" s="54"/>
      <c r="C1650" s="5"/>
      <c r="D1650" s="65"/>
      <c r="E1650" s="65"/>
      <c r="F1650" s="46">
        <f t="shared" si="35"/>
        <v>724569</v>
      </c>
      <c r="G1650" s="388" t="s">
        <v>9566</v>
      </c>
    </row>
    <row r="1651" spans="1:7" x14ac:dyDescent="0.3">
      <c r="A1651" s="54"/>
      <c r="C1651" s="5"/>
      <c r="D1651" s="65"/>
      <c r="E1651" s="65"/>
      <c r="F1651" s="46">
        <f t="shared" si="35"/>
        <v>724569</v>
      </c>
      <c r="G1651" s="388" t="s">
        <v>9566</v>
      </c>
    </row>
    <row r="1652" spans="1:7" x14ac:dyDescent="0.3">
      <c r="A1652" s="54"/>
      <c r="C1652" s="5"/>
      <c r="D1652" s="65"/>
      <c r="E1652" s="65"/>
      <c r="F1652" s="46">
        <f t="shared" si="35"/>
        <v>724569</v>
      </c>
      <c r="G1652" s="388" t="s">
        <v>9566</v>
      </c>
    </row>
    <row r="1653" spans="1:7" x14ac:dyDescent="0.3">
      <c r="A1653" s="54"/>
      <c r="C1653" s="5"/>
      <c r="D1653" s="65"/>
      <c r="E1653" s="65"/>
      <c r="F1653" s="46">
        <f t="shared" si="35"/>
        <v>724569</v>
      </c>
      <c r="G1653" s="388" t="s">
        <v>9566</v>
      </c>
    </row>
    <row r="1654" spans="1:7" x14ac:dyDescent="0.3">
      <c r="A1654" s="54"/>
      <c r="C1654" s="5"/>
      <c r="D1654" s="65"/>
      <c r="E1654" s="65"/>
      <c r="F1654" s="46">
        <f t="shared" si="35"/>
        <v>724569</v>
      </c>
      <c r="G1654" s="388" t="s">
        <v>9566</v>
      </c>
    </row>
    <row r="1655" spans="1:7" x14ac:dyDescent="0.3">
      <c r="A1655" s="54"/>
      <c r="C1655" s="5"/>
      <c r="D1655" s="65"/>
      <c r="E1655" s="65"/>
      <c r="F1655" s="46">
        <f t="shared" si="35"/>
        <v>724569</v>
      </c>
      <c r="G1655" s="388" t="s">
        <v>9566</v>
      </c>
    </row>
    <row r="1656" spans="1:7" x14ac:dyDescent="0.3">
      <c r="A1656" s="54"/>
      <c r="C1656" s="5"/>
      <c r="D1656" s="65"/>
      <c r="E1656" s="65"/>
      <c r="F1656" s="46">
        <f t="shared" si="35"/>
        <v>724569</v>
      </c>
      <c r="G1656" s="388" t="s">
        <v>9566</v>
      </c>
    </row>
    <row r="1657" spans="1:7" x14ac:dyDescent="0.3">
      <c r="A1657" s="54"/>
      <c r="C1657" s="5"/>
      <c r="D1657" s="65"/>
      <c r="E1657" s="65"/>
      <c r="F1657" s="46">
        <f t="shared" si="35"/>
        <v>724569</v>
      </c>
      <c r="G1657" s="388" t="s">
        <v>9566</v>
      </c>
    </row>
    <row r="1658" spans="1:7" x14ac:dyDescent="0.3">
      <c r="A1658" s="54"/>
      <c r="C1658" s="5"/>
      <c r="D1658" s="65"/>
      <c r="E1658" s="65"/>
      <c r="F1658" s="46">
        <f t="shared" si="35"/>
        <v>724569</v>
      </c>
      <c r="G1658" s="388" t="s">
        <v>9566</v>
      </c>
    </row>
    <row r="1659" spans="1:7" x14ac:dyDescent="0.3">
      <c r="A1659" s="54"/>
      <c r="C1659" s="5"/>
      <c r="D1659" s="65"/>
      <c r="E1659" s="65"/>
      <c r="F1659" s="46">
        <f t="shared" si="35"/>
        <v>724569</v>
      </c>
      <c r="G1659" s="388" t="s">
        <v>9566</v>
      </c>
    </row>
    <row r="1660" spans="1:7" x14ac:dyDescent="0.3">
      <c r="A1660" s="54"/>
      <c r="C1660" s="5"/>
      <c r="D1660" s="65"/>
      <c r="E1660" s="65"/>
      <c r="F1660" s="46">
        <f t="shared" si="35"/>
        <v>724569</v>
      </c>
      <c r="G1660" s="388" t="s">
        <v>9566</v>
      </c>
    </row>
    <row r="1661" spans="1:7" x14ac:dyDescent="0.3">
      <c r="A1661" s="54"/>
      <c r="C1661" s="5"/>
      <c r="D1661" s="65"/>
      <c r="E1661" s="65"/>
      <c r="F1661" s="46">
        <f t="shared" si="35"/>
        <v>724569</v>
      </c>
      <c r="G1661" s="388" t="s">
        <v>9566</v>
      </c>
    </row>
    <row r="1662" spans="1:7" x14ac:dyDescent="0.3">
      <c r="A1662" s="54"/>
      <c r="C1662" s="5"/>
      <c r="D1662" s="65"/>
      <c r="E1662" s="65"/>
      <c r="F1662" s="46">
        <f t="shared" si="35"/>
        <v>724569</v>
      </c>
      <c r="G1662" s="388" t="s">
        <v>9566</v>
      </c>
    </row>
    <row r="1663" spans="1:7" x14ac:dyDescent="0.3">
      <c r="A1663" s="54"/>
      <c r="C1663" s="5"/>
      <c r="D1663" s="65"/>
      <c r="E1663" s="65"/>
      <c r="F1663" s="46">
        <f t="shared" si="35"/>
        <v>724569</v>
      </c>
      <c r="G1663" s="388" t="s">
        <v>9566</v>
      </c>
    </row>
    <row r="1664" spans="1:7" x14ac:dyDescent="0.3">
      <c r="A1664" s="54"/>
      <c r="C1664" s="5"/>
      <c r="D1664" s="65"/>
      <c r="E1664" s="65"/>
      <c r="F1664" s="46">
        <f t="shared" si="35"/>
        <v>724569</v>
      </c>
      <c r="G1664" s="388" t="s">
        <v>9566</v>
      </c>
    </row>
    <row r="1665" spans="1:7" x14ac:dyDescent="0.3">
      <c r="A1665" s="54"/>
      <c r="C1665" s="5"/>
      <c r="D1665" s="65"/>
      <c r="E1665" s="65"/>
      <c r="F1665" s="46">
        <f t="shared" si="35"/>
        <v>724569</v>
      </c>
      <c r="G1665" s="388" t="s">
        <v>9566</v>
      </c>
    </row>
    <row r="1666" spans="1:7" x14ac:dyDescent="0.3">
      <c r="A1666" s="54"/>
      <c r="C1666" s="5"/>
      <c r="D1666" s="65"/>
      <c r="E1666" s="65"/>
      <c r="F1666" s="46">
        <f t="shared" si="35"/>
        <v>724569</v>
      </c>
      <c r="G1666" s="388" t="s">
        <v>9566</v>
      </c>
    </row>
    <row r="1667" spans="1:7" x14ac:dyDescent="0.3">
      <c r="A1667" s="54"/>
      <c r="C1667" s="5"/>
      <c r="D1667" s="65"/>
      <c r="E1667" s="65"/>
      <c r="F1667" s="46">
        <f t="shared" si="35"/>
        <v>724569</v>
      </c>
      <c r="G1667" s="388" t="s">
        <v>9566</v>
      </c>
    </row>
    <row r="1668" spans="1:7" x14ac:dyDescent="0.3">
      <c r="A1668" s="54"/>
      <c r="C1668" s="5"/>
      <c r="D1668" s="65"/>
      <c r="E1668" s="65"/>
      <c r="F1668" s="46">
        <f t="shared" si="35"/>
        <v>724569</v>
      </c>
      <c r="G1668" s="388" t="s">
        <v>9566</v>
      </c>
    </row>
    <row r="1669" spans="1:7" x14ac:dyDescent="0.3">
      <c r="A1669" s="54"/>
      <c r="C1669" s="5"/>
      <c r="D1669" s="65"/>
      <c r="E1669" s="65"/>
      <c r="F1669" s="46">
        <f t="shared" si="35"/>
        <v>724569</v>
      </c>
      <c r="G1669" s="388" t="s">
        <v>9566</v>
      </c>
    </row>
    <row r="1670" spans="1:7" x14ac:dyDescent="0.3">
      <c r="A1670" s="54"/>
      <c r="C1670" s="5"/>
      <c r="D1670" s="65"/>
      <c r="E1670" s="65"/>
      <c r="F1670" s="46">
        <f t="shared" si="35"/>
        <v>724569</v>
      </c>
      <c r="G1670" s="388" t="s">
        <v>9566</v>
      </c>
    </row>
    <row r="1671" spans="1:7" x14ac:dyDescent="0.3">
      <c r="A1671" s="54"/>
      <c r="C1671" s="5"/>
      <c r="D1671" s="65"/>
      <c r="E1671" s="65"/>
      <c r="F1671" s="46">
        <f t="shared" si="35"/>
        <v>724569</v>
      </c>
      <c r="G1671" s="388" t="s">
        <v>9566</v>
      </c>
    </row>
    <row r="1672" spans="1:7" x14ac:dyDescent="0.3">
      <c r="D1672" s="65"/>
      <c r="E1672" s="65"/>
      <c r="F1672" s="46">
        <f t="shared" si="35"/>
        <v>724569</v>
      </c>
      <c r="G1672" s="388" t="s">
        <v>9566</v>
      </c>
    </row>
    <row r="1673" spans="1:7" x14ac:dyDescent="0.3">
      <c r="D1673" s="65"/>
      <c r="E1673" s="65"/>
      <c r="F1673" s="46">
        <f t="shared" si="35"/>
        <v>724569</v>
      </c>
      <c r="G1673" s="388" t="s">
        <v>9566</v>
      </c>
    </row>
    <row r="1674" spans="1:7" x14ac:dyDescent="0.3">
      <c r="D1674" s="65"/>
      <c r="E1674" s="65"/>
      <c r="F1674" s="46">
        <f t="shared" si="35"/>
        <v>724569</v>
      </c>
      <c r="G1674" s="388" t="s">
        <v>9566</v>
      </c>
    </row>
    <row r="1675" spans="1:7" x14ac:dyDescent="0.3">
      <c r="D1675" s="65"/>
      <c r="E1675" s="65"/>
      <c r="F1675" s="46">
        <f t="shared" si="35"/>
        <v>724569</v>
      </c>
      <c r="G1675" s="388" t="s">
        <v>9566</v>
      </c>
    </row>
    <row r="1676" spans="1:7" x14ac:dyDescent="0.3">
      <c r="D1676" s="65"/>
      <c r="E1676" s="65"/>
      <c r="F1676" s="46">
        <f t="shared" si="35"/>
        <v>724569</v>
      </c>
      <c r="G1676" s="388" t="s">
        <v>9566</v>
      </c>
    </row>
    <row r="1677" spans="1:7" x14ac:dyDescent="0.3">
      <c r="D1677" s="65"/>
      <c r="E1677" s="65"/>
      <c r="F1677" s="46">
        <f t="shared" si="35"/>
        <v>724569</v>
      </c>
      <c r="G1677" s="388" t="s">
        <v>9566</v>
      </c>
    </row>
    <row r="1678" spans="1:7" x14ac:dyDescent="0.3">
      <c r="D1678" s="65"/>
      <c r="E1678" s="65"/>
      <c r="F1678" s="46">
        <f t="shared" si="35"/>
        <v>724569</v>
      </c>
      <c r="G1678" s="388" t="s">
        <v>9566</v>
      </c>
    </row>
    <row r="1679" spans="1:7" x14ac:dyDescent="0.3">
      <c r="D1679" s="65"/>
      <c r="E1679" s="65"/>
      <c r="F1679" s="46">
        <f t="shared" si="35"/>
        <v>724569</v>
      </c>
      <c r="G1679" s="388" t="s">
        <v>9566</v>
      </c>
    </row>
    <row r="1680" spans="1:7" x14ac:dyDescent="0.3">
      <c r="D1680" s="65"/>
      <c r="E1680" s="65"/>
      <c r="F1680" s="46">
        <f t="shared" si="35"/>
        <v>724569</v>
      </c>
      <c r="G1680" s="388" t="s">
        <v>9566</v>
      </c>
    </row>
    <row r="1681" spans="4:7" x14ac:dyDescent="0.3">
      <c r="D1681" s="65"/>
      <c r="E1681" s="65"/>
      <c r="F1681" s="46">
        <f t="shared" si="35"/>
        <v>724569</v>
      </c>
      <c r="G1681" s="388" t="s">
        <v>9566</v>
      </c>
    </row>
    <row r="1682" spans="4:7" x14ac:dyDescent="0.3">
      <c r="D1682" s="65"/>
      <c r="E1682" s="65"/>
      <c r="F1682" s="46">
        <f t="shared" ref="F1682:F1745" si="36">F1681+E1682-D1682</f>
        <v>724569</v>
      </c>
      <c r="G1682" s="388" t="s">
        <v>9566</v>
      </c>
    </row>
    <row r="1683" spans="4:7" x14ac:dyDescent="0.3">
      <c r="D1683" s="65"/>
      <c r="E1683" s="65"/>
      <c r="F1683" s="46">
        <f t="shared" si="36"/>
        <v>724569</v>
      </c>
      <c r="G1683" s="388" t="s">
        <v>9566</v>
      </c>
    </row>
    <row r="1684" spans="4:7" x14ac:dyDescent="0.3">
      <c r="D1684" s="65"/>
      <c r="E1684" s="65"/>
      <c r="F1684" s="46">
        <f t="shared" si="36"/>
        <v>724569</v>
      </c>
      <c r="G1684" s="388" t="s">
        <v>9566</v>
      </c>
    </row>
    <row r="1685" spans="4:7" x14ac:dyDescent="0.3">
      <c r="D1685" s="65"/>
      <c r="E1685" s="65"/>
      <c r="F1685" s="46">
        <f t="shared" si="36"/>
        <v>724569</v>
      </c>
      <c r="G1685" s="388" t="s">
        <v>9566</v>
      </c>
    </row>
    <row r="1686" spans="4:7" x14ac:dyDescent="0.3">
      <c r="D1686" s="65"/>
      <c r="E1686" s="65"/>
      <c r="F1686" s="46">
        <f t="shared" si="36"/>
        <v>724569</v>
      </c>
      <c r="G1686" s="388" t="s">
        <v>9566</v>
      </c>
    </row>
    <row r="1687" spans="4:7" x14ac:dyDescent="0.3">
      <c r="D1687" s="65"/>
      <c r="E1687" s="65"/>
      <c r="F1687" s="46">
        <f t="shared" si="36"/>
        <v>724569</v>
      </c>
      <c r="G1687" s="388" t="s">
        <v>9566</v>
      </c>
    </row>
    <row r="1688" spans="4:7" x14ac:dyDescent="0.3">
      <c r="D1688" s="65"/>
      <c r="E1688" s="65"/>
      <c r="F1688" s="46">
        <f t="shared" si="36"/>
        <v>724569</v>
      </c>
      <c r="G1688" s="388" t="s">
        <v>9566</v>
      </c>
    </row>
    <row r="1689" spans="4:7" x14ac:dyDescent="0.3">
      <c r="D1689" s="65"/>
      <c r="E1689" s="65"/>
      <c r="F1689" s="46">
        <f t="shared" si="36"/>
        <v>724569</v>
      </c>
      <c r="G1689" s="388" t="s">
        <v>9566</v>
      </c>
    </row>
    <row r="1690" spans="4:7" x14ac:dyDescent="0.3">
      <c r="D1690" s="65"/>
      <c r="E1690" s="65"/>
      <c r="F1690" s="46">
        <f t="shared" si="36"/>
        <v>724569</v>
      </c>
      <c r="G1690" s="388" t="s">
        <v>9566</v>
      </c>
    </row>
    <row r="1691" spans="4:7" x14ac:dyDescent="0.3">
      <c r="D1691" s="65"/>
      <c r="E1691" s="65"/>
      <c r="F1691" s="46">
        <f t="shared" si="36"/>
        <v>724569</v>
      </c>
      <c r="G1691" s="388" t="s">
        <v>9566</v>
      </c>
    </row>
    <row r="1692" spans="4:7" x14ac:dyDescent="0.3">
      <c r="D1692" s="65"/>
      <c r="E1692" s="65"/>
      <c r="F1692" s="46">
        <f t="shared" si="36"/>
        <v>724569</v>
      </c>
      <c r="G1692" s="388" t="s">
        <v>9566</v>
      </c>
    </row>
    <row r="1693" spans="4:7" x14ac:dyDescent="0.3">
      <c r="D1693" s="65"/>
      <c r="E1693" s="65"/>
      <c r="F1693" s="46">
        <f t="shared" si="36"/>
        <v>724569</v>
      </c>
      <c r="G1693" s="388" t="s">
        <v>9566</v>
      </c>
    </row>
    <row r="1694" spans="4:7" x14ac:dyDescent="0.3">
      <c r="D1694" s="65"/>
      <c r="E1694" s="65"/>
      <c r="F1694" s="46">
        <f t="shared" si="36"/>
        <v>724569</v>
      </c>
      <c r="G1694" s="388" t="s">
        <v>9566</v>
      </c>
    </row>
    <row r="1695" spans="4:7" x14ac:dyDescent="0.3">
      <c r="D1695" s="65"/>
      <c r="E1695" s="65"/>
      <c r="F1695" s="46">
        <f t="shared" si="36"/>
        <v>724569</v>
      </c>
      <c r="G1695" s="388" t="s">
        <v>9566</v>
      </c>
    </row>
    <row r="1696" spans="4:7" x14ac:dyDescent="0.3">
      <c r="D1696" s="65"/>
      <c r="E1696" s="65"/>
      <c r="F1696" s="46">
        <f t="shared" si="36"/>
        <v>724569</v>
      </c>
      <c r="G1696" s="388" t="s">
        <v>9566</v>
      </c>
    </row>
    <row r="1697" spans="4:7" x14ac:dyDescent="0.3">
      <c r="D1697" s="65"/>
      <c r="E1697" s="65"/>
      <c r="F1697" s="46">
        <f t="shared" si="36"/>
        <v>724569</v>
      </c>
      <c r="G1697" s="388" t="s">
        <v>9566</v>
      </c>
    </row>
    <row r="1698" spans="4:7" x14ac:dyDescent="0.3">
      <c r="D1698" s="65"/>
      <c r="E1698" s="65"/>
      <c r="F1698" s="46">
        <f t="shared" si="36"/>
        <v>724569</v>
      </c>
      <c r="G1698" s="388" t="s">
        <v>9566</v>
      </c>
    </row>
    <row r="1699" spans="4:7" x14ac:dyDescent="0.3">
      <c r="D1699" s="65"/>
      <c r="E1699" s="65"/>
      <c r="F1699" s="46">
        <f t="shared" si="36"/>
        <v>724569</v>
      </c>
      <c r="G1699" s="388" t="s">
        <v>9566</v>
      </c>
    </row>
    <row r="1700" spans="4:7" x14ac:dyDescent="0.3">
      <c r="D1700" s="65"/>
      <c r="E1700" s="65"/>
      <c r="F1700" s="46">
        <f t="shared" si="36"/>
        <v>724569</v>
      </c>
      <c r="G1700" s="388" t="s">
        <v>9566</v>
      </c>
    </row>
    <row r="1701" spans="4:7" x14ac:dyDescent="0.3">
      <c r="D1701" s="65"/>
      <c r="E1701" s="65"/>
      <c r="F1701" s="46">
        <f t="shared" si="36"/>
        <v>724569</v>
      </c>
      <c r="G1701" s="388" t="s">
        <v>9566</v>
      </c>
    </row>
    <row r="1702" spans="4:7" x14ac:dyDescent="0.3">
      <c r="D1702" s="65"/>
      <c r="E1702" s="65"/>
      <c r="F1702" s="46">
        <f t="shared" si="36"/>
        <v>724569</v>
      </c>
      <c r="G1702" s="388" t="s">
        <v>9566</v>
      </c>
    </row>
    <row r="1703" spans="4:7" x14ac:dyDescent="0.3">
      <c r="D1703" s="65"/>
      <c r="E1703" s="65"/>
      <c r="F1703" s="46">
        <f t="shared" si="36"/>
        <v>724569</v>
      </c>
      <c r="G1703" s="388" t="s">
        <v>9566</v>
      </c>
    </row>
    <row r="1704" spans="4:7" x14ac:dyDescent="0.3">
      <c r="D1704" s="65"/>
      <c r="E1704" s="65"/>
      <c r="F1704" s="46">
        <f t="shared" si="36"/>
        <v>724569</v>
      </c>
      <c r="G1704" s="388" t="s">
        <v>9566</v>
      </c>
    </row>
    <row r="1705" spans="4:7" x14ac:dyDescent="0.3">
      <c r="D1705" s="65"/>
      <c r="E1705" s="65"/>
      <c r="F1705" s="46">
        <f t="shared" si="36"/>
        <v>724569</v>
      </c>
      <c r="G1705" s="388" t="s">
        <v>9566</v>
      </c>
    </row>
    <row r="1706" spans="4:7" x14ac:dyDescent="0.3">
      <c r="D1706" s="65"/>
      <c r="E1706" s="65"/>
      <c r="F1706" s="46">
        <f t="shared" si="36"/>
        <v>724569</v>
      </c>
      <c r="G1706" s="388" t="s">
        <v>9566</v>
      </c>
    </row>
    <row r="1707" spans="4:7" x14ac:dyDescent="0.3">
      <c r="D1707" s="65"/>
      <c r="E1707" s="65"/>
      <c r="F1707" s="46">
        <f t="shared" si="36"/>
        <v>724569</v>
      </c>
      <c r="G1707" s="388" t="s">
        <v>9566</v>
      </c>
    </row>
    <row r="1708" spans="4:7" x14ac:dyDescent="0.3">
      <c r="D1708" s="65"/>
      <c r="E1708" s="65"/>
      <c r="F1708" s="46">
        <f t="shared" si="36"/>
        <v>724569</v>
      </c>
      <c r="G1708" s="388" t="s">
        <v>9566</v>
      </c>
    </row>
    <row r="1709" spans="4:7" x14ac:dyDescent="0.3">
      <c r="D1709" s="65"/>
      <c r="E1709" s="65"/>
      <c r="F1709" s="46">
        <f t="shared" si="36"/>
        <v>724569</v>
      </c>
      <c r="G1709" s="388" t="s">
        <v>9566</v>
      </c>
    </row>
    <row r="1710" spans="4:7" x14ac:dyDescent="0.3">
      <c r="D1710" s="65"/>
      <c r="E1710" s="65"/>
      <c r="F1710" s="46">
        <f t="shared" si="36"/>
        <v>724569</v>
      </c>
      <c r="G1710" s="388" t="s">
        <v>9566</v>
      </c>
    </row>
    <row r="1711" spans="4:7" x14ac:dyDescent="0.3">
      <c r="D1711" s="65"/>
      <c r="E1711" s="65"/>
      <c r="F1711" s="46">
        <f t="shared" si="36"/>
        <v>724569</v>
      </c>
      <c r="G1711" s="388" t="s">
        <v>9566</v>
      </c>
    </row>
    <row r="1712" spans="4:7" x14ac:dyDescent="0.3">
      <c r="D1712" s="65"/>
      <c r="E1712" s="65"/>
      <c r="F1712" s="46">
        <f t="shared" si="36"/>
        <v>724569</v>
      </c>
      <c r="G1712" s="388" t="s">
        <v>9566</v>
      </c>
    </row>
    <row r="1713" spans="4:7" x14ac:dyDescent="0.3">
      <c r="D1713" s="65"/>
      <c r="E1713" s="65"/>
      <c r="F1713" s="46">
        <f t="shared" si="36"/>
        <v>724569</v>
      </c>
      <c r="G1713" s="388" t="s">
        <v>9566</v>
      </c>
    </row>
    <row r="1714" spans="4:7" x14ac:dyDescent="0.3">
      <c r="D1714" s="65"/>
      <c r="E1714" s="65"/>
      <c r="F1714" s="46">
        <f t="shared" si="36"/>
        <v>724569</v>
      </c>
      <c r="G1714" s="388" t="s">
        <v>9566</v>
      </c>
    </row>
    <row r="1715" spans="4:7" x14ac:dyDescent="0.3">
      <c r="D1715" s="65"/>
      <c r="E1715" s="65"/>
      <c r="F1715" s="46">
        <f t="shared" si="36"/>
        <v>724569</v>
      </c>
      <c r="G1715" s="388" t="s">
        <v>9566</v>
      </c>
    </row>
    <row r="1716" spans="4:7" x14ac:dyDescent="0.3">
      <c r="D1716" s="65"/>
      <c r="E1716" s="65"/>
      <c r="F1716" s="46">
        <f t="shared" si="36"/>
        <v>724569</v>
      </c>
      <c r="G1716" s="388" t="s">
        <v>9566</v>
      </c>
    </row>
    <row r="1717" spans="4:7" x14ac:dyDescent="0.3">
      <c r="D1717" s="65"/>
      <c r="E1717" s="65"/>
      <c r="F1717" s="46">
        <f t="shared" si="36"/>
        <v>724569</v>
      </c>
      <c r="G1717" s="388" t="s">
        <v>9566</v>
      </c>
    </row>
    <row r="1718" spans="4:7" x14ac:dyDescent="0.3">
      <c r="D1718" s="65"/>
      <c r="E1718" s="65"/>
      <c r="F1718" s="46">
        <f t="shared" si="36"/>
        <v>724569</v>
      </c>
      <c r="G1718" s="388" t="s">
        <v>9566</v>
      </c>
    </row>
    <row r="1719" spans="4:7" x14ac:dyDescent="0.3">
      <c r="D1719" s="65"/>
      <c r="E1719" s="65"/>
      <c r="F1719" s="46">
        <f t="shared" si="36"/>
        <v>724569</v>
      </c>
      <c r="G1719" s="388" t="s">
        <v>9566</v>
      </c>
    </row>
    <row r="1720" spans="4:7" x14ac:dyDescent="0.3">
      <c r="D1720" s="65"/>
      <c r="E1720" s="65"/>
      <c r="F1720" s="46">
        <f t="shared" si="36"/>
        <v>724569</v>
      </c>
      <c r="G1720" s="388" t="s">
        <v>9566</v>
      </c>
    </row>
    <row r="1721" spans="4:7" x14ac:dyDescent="0.3">
      <c r="D1721" s="65"/>
      <c r="E1721" s="65"/>
      <c r="F1721" s="46">
        <f t="shared" si="36"/>
        <v>724569</v>
      </c>
      <c r="G1721" s="388" t="s">
        <v>9566</v>
      </c>
    </row>
    <row r="1722" spans="4:7" x14ac:dyDescent="0.3">
      <c r="D1722" s="65"/>
      <c r="E1722" s="65"/>
      <c r="F1722" s="46">
        <f t="shared" si="36"/>
        <v>724569</v>
      </c>
      <c r="G1722" s="388" t="s">
        <v>9566</v>
      </c>
    </row>
    <row r="1723" spans="4:7" x14ac:dyDescent="0.3">
      <c r="D1723" s="65"/>
      <c r="E1723" s="65"/>
      <c r="F1723" s="46">
        <f t="shared" si="36"/>
        <v>724569</v>
      </c>
      <c r="G1723" s="388" t="s">
        <v>9566</v>
      </c>
    </row>
    <row r="1724" spans="4:7" x14ac:dyDescent="0.3">
      <c r="D1724" s="65"/>
      <c r="E1724" s="65"/>
      <c r="F1724" s="46">
        <f t="shared" si="36"/>
        <v>724569</v>
      </c>
      <c r="G1724" s="388" t="s">
        <v>9566</v>
      </c>
    </row>
    <row r="1725" spans="4:7" x14ac:dyDescent="0.3">
      <c r="D1725" s="65"/>
      <c r="E1725" s="65"/>
      <c r="F1725" s="46">
        <f t="shared" si="36"/>
        <v>724569</v>
      </c>
      <c r="G1725" s="388" t="s">
        <v>9566</v>
      </c>
    </row>
    <row r="1726" spans="4:7" x14ac:dyDescent="0.3">
      <c r="D1726" s="65"/>
      <c r="E1726" s="65"/>
      <c r="F1726" s="46">
        <f t="shared" si="36"/>
        <v>724569</v>
      </c>
      <c r="G1726" s="388" t="s">
        <v>9566</v>
      </c>
    </row>
    <row r="1727" spans="4:7" x14ac:dyDescent="0.3">
      <c r="D1727" s="65"/>
      <c r="E1727" s="65"/>
      <c r="F1727" s="46">
        <f t="shared" si="36"/>
        <v>724569</v>
      </c>
      <c r="G1727" s="388" t="s">
        <v>9566</v>
      </c>
    </row>
    <row r="1728" spans="4:7" x14ac:dyDescent="0.3">
      <c r="D1728" s="65"/>
      <c r="E1728" s="65"/>
      <c r="F1728" s="46">
        <f t="shared" si="36"/>
        <v>724569</v>
      </c>
      <c r="G1728" s="388" t="s">
        <v>9566</v>
      </c>
    </row>
    <row r="1729" spans="4:7" x14ac:dyDescent="0.3">
      <c r="D1729" s="65"/>
      <c r="E1729" s="65"/>
      <c r="F1729" s="46">
        <f t="shared" si="36"/>
        <v>724569</v>
      </c>
      <c r="G1729" s="388" t="s">
        <v>9566</v>
      </c>
    </row>
    <row r="1730" spans="4:7" x14ac:dyDescent="0.3">
      <c r="D1730" s="65"/>
      <c r="E1730" s="65"/>
      <c r="F1730" s="46">
        <f t="shared" si="36"/>
        <v>724569</v>
      </c>
      <c r="G1730" s="388" t="s">
        <v>9566</v>
      </c>
    </row>
    <row r="1731" spans="4:7" x14ac:dyDescent="0.3">
      <c r="D1731" s="65"/>
      <c r="E1731" s="65"/>
      <c r="F1731" s="46">
        <f t="shared" si="36"/>
        <v>724569</v>
      </c>
      <c r="G1731" s="388" t="s">
        <v>9566</v>
      </c>
    </row>
    <row r="1732" spans="4:7" x14ac:dyDescent="0.3">
      <c r="D1732" s="65"/>
      <c r="E1732" s="65"/>
      <c r="F1732" s="46">
        <f t="shared" si="36"/>
        <v>724569</v>
      </c>
      <c r="G1732" s="388" t="s">
        <v>9566</v>
      </c>
    </row>
    <row r="1733" spans="4:7" x14ac:dyDescent="0.3">
      <c r="D1733" s="65"/>
      <c r="E1733" s="65"/>
      <c r="F1733" s="46">
        <f t="shared" si="36"/>
        <v>724569</v>
      </c>
      <c r="G1733" s="388" t="s">
        <v>9566</v>
      </c>
    </row>
    <row r="1734" spans="4:7" x14ac:dyDescent="0.3">
      <c r="D1734" s="65"/>
      <c r="E1734" s="65"/>
      <c r="F1734" s="46">
        <f t="shared" si="36"/>
        <v>724569</v>
      </c>
      <c r="G1734" s="388" t="s">
        <v>9566</v>
      </c>
    </row>
    <row r="1735" spans="4:7" x14ac:dyDescent="0.3">
      <c r="D1735" s="65"/>
      <c r="E1735" s="65"/>
      <c r="F1735" s="46">
        <f t="shared" si="36"/>
        <v>724569</v>
      </c>
      <c r="G1735" s="388" t="s">
        <v>9566</v>
      </c>
    </row>
    <row r="1736" spans="4:7" x14ac:dyDescent="0.3">
      <c r="D1736" s="65"/>
      <c r="E1736" s="65"/>
      <c r="F1736" s="46">
        <f t="shared" si="36"/>
        <v>724569</v>
      </c>
      <c r="G1736" s="388" t="s">
        <v>9566</v>
      </c>
    </row>
    <row r="1737" spans="4:7" x14ac:dyDescent="0.3">
      <c r="D1737" s="65"/>
      <c r="E1737" s="65"/>
      <c r="F1737" s="46">
        <f t="shared" si="36"/>
        <v>724569</v>
      </c>
      <c r="G1737" s="388" t="s">
        <v>9566</v>
      </c>
    </row>
    <row r="1738" spans="4:7" x14ac:dyDescent="0.3">
      <c r="D1738" s="65"/>
      <c r="E1738" s="65"/>
      <c r="F1738" s="46">
        <f t="shared" si="36"/>
        <v>724569</v>
      </c>
      <c r="G1738" s="388" t="s">
        <v>9566</v>
      </c>
    </row>
    <row r="1739" spans="4:7" x14ac:dyDescent="0.3">
      <c r="D1739" s="65"/>
      <c r="E1739" s="65"/>
      <c r="F1739" s="46">
        <f t="shared" si="36"/>
        <v>724569</v>
      </c>
      <c r="G1739" s="388" t="s">
        <v>9566</v>
      </c>
    </row>
    <row r="1740" spans="4:7" x14ac:dyDescent="0.3">
      <c r="D1740" s="65"/>
      <c r="E1740" s="65"/>
      <c r="F1740" s="46">
        <f t="shared" si="36"/>
        <v>724569</v>
      </c>
      <c r="G1740" s="388" t="s">
        <v>9566</v>
      </c>
    </row>
    <row r="1741" spans="4:7" x14ac:dyDescent="0.3">
      <c r="D1741" s="65"/>
      <c r="E1741" s="65"/>
      <c r="F1741" s="46">
        <f t="shared" si="36"/>
        <v>724569</v>
      </c>
      <c r="G1741" s="388" t="s">
        <v>9566</v>
      </c>
    </row>
    <row r="1742" spans="4:7" x14ac:dyDescent="0.3">
      <c r="D1742" s="65"/>
      <c r="E1742" s="65"/>
      <c r="F1742" s="46">
        <f t="shared" si="36"/>
        <v>724569</v>
      </c>
      <c r="G1742" s="388" t="s">
        <v>9566</v>
      </c>
    </row>
    <row r="1743" spans="4:7" x14ac:dyDescent="0.3">
      <c r="D1743" s="65"/>
      <c r="E1743" s="65"/>
      <c r="F1743" s="46">
        <f t="shared" si="36"/>
        <v>724569</v>
      </c>
      <c r="G1743" s="388" t="s">
        <v>9566</v>
      </c>
    </row>
    <row r="1744" spans="4:7" x14ac:dyDescent="0.3">
      <c r="D1744" s="65"/>
      <c r="E1744" s="65"/>
      <c r="F1744" s="46">
        <f t="shared" si="36"/>
        <v>724569</v>
      </c>
      <c r="G1744" s="388" t="s">
        <v>9566</v>
      </c>
    </row>
    <row r="1745" spans="4:7" x14ac:dyDescent="0.3">
      <c r="D1745" s="65"/>
      <c r="E1745" s="65"/>
      <c r="F1745" s="46">
        <f t="shared" si="36"/>
        <v>724569</v>
      </c>
      <c r="G1745" s="388" t="s">
        <v>9566</v>
      </c>
    </row>
    <row r="1746" spans="4:7" x14ac:dyDescent="0.3">
      <c r="D1746" s="65"/>
      <c r="E1746" s="65"/>
      <c r="F1746" s="46">
        <f t="shared" ref="F1746:F1809" si="37">F1745+E1746-D1746</f>
        <v>724569</v>
      </c>
      <c r="G1746" s="388" t="s">
        <v>9566</v>
      </c>
    </row>
    <row r="1747" spans="4:7" x14ac:dyDescent="0.3">
      <c r="D1747" s="65"/>
      <c r="E1747" s="65"/>
      <c r="F1747" s="46">
        <f t="shared" si="37"/>
        <v>724569</v>
      </c>
      <c r="G1747" s="388" t="s">
        <v>9566</v>
      </c>
    </row>
    <row r="1748" spans="4:7" x14ac:dyDescent="0.3">
      <c r="D1748" s="65"/>
      <c r="E1748" s="65"/>
      <c r="F1748" s="46">
        <f t="shared" si="37"/>
        <v>724569</v>
      </c>
      <c r="G1748" s="388" t="s">
        <v>9566</v>
      </c>
    </row>
    <row r="1749" spans="4:7" x14ac:dyDescent="0.3">
      <c r="D1749" s="65"/>
      <c r="E1749" s="65"/>
      <c r="F1749" s="46">
        <f t="shared" si="37"/>
        <v>724569</v>
      </c>
      <c r="G1749" s="388" t="s">
        <v>9566</v>
      </c>
    </row>
    <row r="1750" spans="4:7" x14ac:dyDescent="0.3">
      <c r="D1750" s="65"/>
      <c r="E1750" s="65"/>
      <c r="F1750" s="46">
        <f t="shared" si="37"/>
        <v>724569</v>
      </c>
      <c r="G1750" s="388" t="s">
        <v>9566</v>
      </c>
    </row>
    <row r="1751" spans="4:7" x14ac:dyDescent="0.3">
      <c r="D1751" s="65"/>
      <c r="E1751" s="65"/>
      <c r="F1751" s="46">
        <f t="shared" si="37"/>
        <v>724569</v>
      </c>
      <c r="G1751" s="388" t="s">
        <v>9566</v>
      </c>
    </row>
    <row r="1752" spans="4:7" x14ac:dyDescent="0.3">
      <c r="D1752" s="65"/>
      <c r="E1752" s="65"/>
      <c r="F1752" s="46">
        <f t="shared" si="37"/>
        <v>724569</v>
      </c>
      <c r="G1752" s="388" t="s">
        <v>9566</v>
      </c>
    </row>
    <row r="1753" spans="4:7" x14ac:dyDescent="0.3">
      <c r="D1753" s="65"/>
      <c r="E1753" s="65"/>
      <c r="F1753" s="46">
        <f t="shared" si="37"/>
        <v>724569</v>
      </c>
      <c r="G1753" s="388" t="s">
        <v>9566</v>
      </c>
    </row>
    <row r="1754" spans="4:7" x14ac:dyDescent="0.3">
      <c r="D1754" s="65"/>
      <c r="E1754" s="65"/>
      <c r="F1754" s="46">
        <f t="shared" si="37"/>
        <v>724569</v>
      </c>
      <c r="G1754" s="388" t="s">
        <v>9566</v>
      </c>
    </row>
    <row r="1755" spans="4:7" x14ac:dyDescent="0.3">
      <c r="D1755" s="65"/>
      <c r="E1755" s="65"/>
      <c r="F1755" s="46">
        <f t="shared" si="37"/>
        <v>724569</v>
      </c>
      <c r="G1755" s="388" t="s">
        <v>9566</v>
      </c>
    </row>
    <row r="1756" spans="4:7" x14ac:dyDescent="0.3">
      <c r="D1756" s="65"/>
      <c r="E1756" s="65"/>
      <c r="F1756" s="46">
        <f t="shared" si="37"/>
        <v>724569</v>
      </c>
      <c r="G1756" s="388" t="s">
        <v>9566</v>
      </c>
    </row>
    <row r="1757" spans="4:7" x14ac:dyDescent="0.3">
      <c r="D1757" s="65"/>
      <c r="E1757" s="65"/>
      <c r="F1757" s="46">
        <f t="shared" si="37"/>
        <v>724569</v>
      </c>
      <c r="G1757" s="388" t="s">
        <v>9566</v>
      </c>
    </row>
    <row r="1758" spans="4:7" x14ac:dyDescent="0.3">
      <c r="D1758" s="65"/>
      <c r="E1758" s="65"/>
      <c r="F1758" s="46">
        <f t="shared" si="37"/>
        <v>724569</v>
      </c>
      <c r="G1758" s="388" t="s">
        <v>9566</v>
      </c>
    </row>
    <row r="1759" spans="4:7" x14ac:dyDescent="0.3">
      <c r="D1759" s="65"/>
      <c r="E1759" s="65"/>
      <c r="F1759" s="46">
        <f t="shared" si="37"/>
        <v>724569</v>
      </c>
      <c r="G1759" s="388" t="s">
        <v>9566</v>
      </c>
    </row>
    <row r="1760" spans="4:7" x14ac:dyDescent="0.3">
      <c r="D1760" s="65"/>
      <c r="E1760" s="65"/>
      <c r="F1760" s="46">
        <f t="shared" si="37"/>
        <v>724569</v>
      </c>
      <c r="G1760" s="388" t="s">
        <v>9566</v>
      </c>
    </row>
    <row r="1761" spans="4:7" x14ac:dyDescent="0.3">
      <c r="D1761" s="65"/>
      <c r="E1761" s="65"/>
      <c r="F1761" s="46">
        <f t="shared" si="37"/>
        <v>724569</v>
      </c>
      <c r="G1761" s="388" t="s">
        <v>9566</v>
      </c>
    </row>
    <row r="1762" spans="4:7" x14ac:dyDescent="0.3">
      <c r="D1762" s="65"/>
      <c r="E1762" s="65"/>
      <c r="F1762" s="46">
        <f t="shared" si="37"/>
        <v>724569</v>
      </c>
      <c r="G1762" s="388" t="s">
        <v>9566</v>
      </c>
    </row>
    <row r="1763" spans="4:7" x14ac:dyDescent="0.3">
      <c r="D1763" s="65"/>
      <c r="E1763" s="65"/>
      <c r="F1763" s="46">
        <f t="shared" si="37"/>
        <v>724569</v>
      </c>
      <c r="G1763" s="388" t="s">
        <v>9566</v>
      </c>
    </row>
    <row r="1764" spans="4:7" x14ac:dyDescent="0.3">
      <c r="D1764" s="65"/>
      <c r="E1764" s="65"/>
      <c r="F1764" s="46">
        <f t="shared" si="37"/>
        <v>724569</v>
      </c>
      <c r="G1764" s="388" t="s">
        <v>9566</v>
      </c>
    </row>
    <row r="1765" spans="4:7" x14ac:dyDescent="0.3">
      <c r="D1765" s="65"/>
      <c r="E1765" s="65"/>
      <c r="F1765" s="46">
        <f t="shared" si="37"/>
        <v>724569</v>
      </c>
      <c r="G1765" s="388" t="s">
        <v>9566</v>
      </c>
    </row>
    <row r="1766" spans="4:7" x14ac:dyDescent="0.3">
      <c r="D1766" s="65"/>
      <c r="E1766" s="65"/>
      <c r="F1766" s="46">
        <f t="shared" si="37"/>
        <v>724569</v>
      </c>
      <c r="G1766" s="388" t="s">
        <v>9566</v>
      </c>
    </row>
    <row r="1767" spans="4:7" x14ac:dyDescent="0.3">
      <c r="D1767" s="65"/>
      <c r="E1767" s="65"/>
      <c r="F1767" s="46">
        <f t="shared" si="37"/>
        <v>724569</v>
      </c>
      <c r="G1767" s="388" t="s">
        <v>9566</v>
      </c>
    </row>
    <row r="1768" spans="4:7" x14ac:dyDescent="0.3">
      <c r="D1768" s="65"/>
      <c r="E1768" s="65"/>
      <c r="F1768" s="46">
        <f t="shared" si="37"/>
        <v>724569</v>
      </c>
      <c r="G1768" s="388" t="s">
        <v>9566</v>
      </c>
    </row>
    <row r="1769" spans="4:7" x14ac:dyDescent="0.3">
      <c r="D1769" s="65"/>
      <c r="E1769" s="65"/>
      <c r="F1769" s="46">
        <f t="shared" si="37"/>
        <v>724569</v>
      </c>
      <c r="G1769" s="388" t="s">
        <v>9566</v>
      </c>
    </row>
    <row r="1770" spans="4:7" x14ac:dyDescent="0.3">
      <c r="D1770" s="65"/>
      <c r="E1770" s="65"/>
      <c r="F1770" s="46">
        <f t="shared" si="37"/>
        <v>724569</v>
      </c>
      <c r="G1770" s="388" t="s">
        <v>9566</v>
      </c>
    </row>
    <row r="1771" spans="4:7" x14ac:dyDescent="0.3">
      <c r="D1771" s="65"/>
      <c r="E1771" s="65"/>
      <c r="F1771" s="46">
        <f t="shared" si="37"/>
        <v>724569</v>
      </c>
      <c r="G1771" s="388" t="s">
        <v>9566</v>
      </c>
    </row>
    <row r="1772" spans="4:7" x14ac:dyDescent="0.3">
      <c r="D1772" s="65"/>
      <c r="E1772" s="65"/>
      <c r="F1772" s="46">
        <f t="shared" si="37"/>
        <v>724569</v>
      </c>
      <c r="G1772" s="388" t="s">
        <v>9566</v>
      </c>
    </row>
    <row r="1773" spans="4:7" x14ac:dyDescent="0.3">
      <c r="D1773" s="65"/>
      <c r="E1773" s="65"/>
      <c r="F1773" s="46">
        <f t="shared" si="37"/>
        <v>724569</v>
      </c>
      <c r="G1773" s="388" t="s">
        <v>9566</v>
      </c>
    </row>
    <row r="1774" spans="4:7" x14ac:dyDescent="0.3">
      <c r="D1774" s="65"/>
      <c r="E1774" s="65"/>
      <c r="F1774" s="46">
        <f t="shared" si="37"/>
        <v>724569</v>
      </c>
      <c r="G1774" s="388" t="s">
        <v>9566</v>
      </c>
    </row>
    <row r="1775" spans="4:7" x14ac:dyDescent="0.3">
      <c r="D1775" s="65"/>
      <c r="E1775" s="65"/>
      <c r="F1775" s="46">
        <f t="shared" si="37"/>
        <v>724569</v>
      </c>
      <c r="G1775" s="388" t="s">
        <v>9566</v>
      </c>
    </row>
    <row r="1776" spans="4:7" x14ac:dyDescent="0.3">
      <c r="D1776" s="65"/>
      <c r="E1776" s="65"/>
      <c r="F1776" s="46">
        <f t="shared" si="37"/>
        <v>724569</v>
      </c>
      <c r="G1776" s="388" t="s">
        <v>9566</v>
      </c>
    </row>
    <row r="1777" spans="4:7" x14ac:dyDescent="0.3">
      <c r="D1777" s="65"/>
      <c r="E1777" s="65"/>
      <c r="F1777" s="46">
        <f t="shared" si="37"/>
        <v>724569</v>
      </c>
      <c r="G1777" s="388" t="s">
        <v>9566</v>
      </c>
    </row>
    <row r="1778" spans="4:7" x14ac:dyDescent="0.3">
      <c r="D1778" s="65"/>
      <c r="E1778" s="65"/>
      <c r="F1778" s="46">
        <f t="shared" si="37"/>
        <v>724569</v>
      </c>
      <c r="G1778" s="388" t="s">
        <v>9566</v>
      </c>
    </row>
    <row r="1779" spans="4:7" x14ac:dyDescent="0.3">
      <c r="D1779" s="65"/>
      <c r="E1779" s="65"/>
      <c r="F1779" s="46">
        <f t="shared" si="37"/>
        <v>724569</v>
      </c>
      <c r="G1779" s="388" t="s">
        <v>9566</v>
      </c>
    </row>
    <row r="1780" spans="4:7" x14ac:dyDescent="0.3">
      <c r="D1780" s="65"/>
      <c r="E1780" s="65"/>
      <c r="F1780" s="46">
        <f t="shared" si="37"/>
        <v>724569</v>
      </c>
      <c r="G1780" s="388" t="s">
        <v>9566</v>
      </c>
    </row>
    <row r="1781" spans="4:7" x14ac:dyDescent="0.3">
      <c r="D1781" s="65"/>
      <c r="E1781" s="65"/>
      <c r="F1781" s="46">
        <f t="shared" si="37"/>
        <v>724569</v>
      </c>
      <c r="G1781" s="388" t="s">
        <v>9566</v>
      </c>
    </row>
    <row r="1782" spans="4:7" x14ac:dyDescent="0.3">
      <c r="D1782" s="65"/>
      <c r="E1782" s="65"/>
      <c r="F1782" s="46">
        <f t="shared" si="37"/>
        <v>724569</v>
      </c>
      <c r="G1782" s="388" t="s">
        <v>9566</v>
      </c>
    </row>
    <row r="1783" spans="4:7" x14ac:dyDescent="0.3">
      <c r="D1783" s="65"/>
      <c r="E1783" s="65"/>
      <c r="F1783" s="46">
        <f t="shared" si="37"/>
        <v>724569</v>
      </c>
      <c r="G1783" s="388" t="s">
        <v>9566</v>
      </c>
    </row>
    <row r="1784" spans="4:7" x14ac:dyDescent="0.3">
      <c r="D1784" s="65"/>
      <c r="E1784" s="65"/>
      <c r="F1784" s="46">
        <f t="shared" si="37"/>
        <v>724569</v>
      </c>
      <c r="G1784" s="388" t="s">
        <v>9566</v>
      </c>
    </row>
    <row r="1785" spans="4:7" x14ac:dyDescent="0.3">
      <c r="D1785" s="65"/>
      <c r="E1785" s="65"/>
      <c r="F1785" s="46">
        <f t="shared" si="37"/>
        <v>724569</v>
      </c>
      <c r="G1785" s="388" t="s">
        <v>9566</v>
      </c>
    </row>
    <row r="1786" spans="4:7" x14ac:dyDescent="0.3">
      <c r="D1786" s="65"/>
      <c r="E1786" s="65"/>
      <c r="F1786" s="46">
        <f t="shared" si="37"/>
        <v>724569</v>
      </c>
      <c r="G1786" s="388" t="s">
        <v>9566</v>
      </c>
    </row>
    <row r="1787" spans="4:7" x14ac:dyDescent="0.3">
      <c r="D1787" s="65"/>
      <c r="E1787" s="65"/>
      <c r="F1787" s="46">
        <f t="shared" si="37"/>
        <v>724569</v>
      </c>
      <c r="G1787" s="388" t="s">
        <v>9566</v>
      </c>
    </row>
    <row r="1788" spans="4:7" x14ac:dyDescent="0.3">
      <c r="D1788" s="65"/>
      <c r="E1788" s="65"/>
      <c r="F1788" s="46">
        <f t="shared" si="37"/>
        <v>724569</v>
      </c>
      <c r="G1788" s="388" t="s">
        <v>9566</v>
      </c>
    </row>
    <row r="1789" spans="4:7" x14ac:dyDescent="0.3">
      <c r="D1789" s="65"/>
      <c r="E1789" s="65"/>
      <c r="F1789" s="46">
        <f t="shared" si="37"/>
        <v>724569</v>
      </c>
      <c r="G1789" s="388" t="s">
        <v>9566</v>
      </c>
    </row>
    <row r="1790" spans="4:7" x14ac:dyDescent="0.3">
      <c r="D1790" s="65"/>
      <c r="E1790" s="65"/>
      <c r="F1790" s="46">
        <f t="shared" si="37"/>
        <v>724569</v>
      </c>
      <c r="G1790" s="388" t="s">
        <v>9566</v>
      </c>
    </row>
    <row r="1791" spans="4:7" x14ac:dyDescent="0.3">
      <c r="D1791" s="65"/>
      <c r="E1791" s="65"/>
      <c r="F1791" s="46">
        <f t="shared" si="37"/>
        <v>724569</v>
      </c>
      <c r="G1791" s="388" t="s">
        <v>9566</v>
      </c>
    </row>
    <row r="1792" spans="4:7" x14ac:dyDescent="0.3">
      <c r="D1792" s="65"/>
      <c r="E1792" s="65"/>
      <c r="F1792" s="46">
        <f t="shared" si="37"/>
        <v>724569</v>
      </c>
      <c r="G1792" s="388" t="s">
        <v>9566</v>
      </c>
    </row>
    <row r="1793" spans="4:7" x14ac:dyDescent="0.3">
      <c r="D1793" s="65"/>
      <c r="E1793" s="65"/>
      <c r="F1793" s="46">
        <f t="shared" si="37"/>
        <v>724569</v>
      </c>
      <c r="G1793" s="388" t="s">
        <v>9566</v>
      </c>
    </row>
    <row r="1794" spans="4:7" x14ac:dyDescent="0.3">
      <c r="D1794" s="65"/>
      <c r="E1794" s="65"/>
      <c r="F1794" s="46">
        <f t="shared" si="37"/>
        <v>724569</v>
      </c>
      <c r="G1794" s="388" t="s">
        <v>9566</v>
      </c>
    </row>
    <row r="1795" spans="4:7" x14ac:dyDescent="0.3">
      <c r="D1795" s="65"/>
      <c r="E1795" s="65"/>
      <c r="F1795" s="46">
        <f t="shared" si="37"/>
        <v>724569</v>
      </c>
      <c r="G1795" s="388" t="s">
        <v>9566</v>
      </c>
    </row>
    <row r="1796" spans="4:7" x14ac:dyDescent="0.3">
      <c r="D1796" s="65"/>
      <c r="E1796" s="65"/>
      <c r="F1796" s="46">
        <f t="shared" si="37"/>
        <v>724569</v>
      </c>
      <c r="G1796" s="388" t="s">
        <v>9566</v>
      </c>
    </row>
    <row r="1797" spans="4:7" x14ac:dyDescent="0.3">
      <c r="D1797" s="65"/>
      <c r="E1797" s="65"/>
      <c r="F1797" s="46">
        <f t="shared" si="37"/>
        <v>724569</v>
      </c>
      <c r="G1797" s="388" t="s">
        <v>9566</v>
      </c>
    </row>
    <row r="1798" spans="4:7" x14ac:dyDescent="0.3">
      <c r="D1798" s="65"/>
      <c r="E1798" s="65"/>
      <c r="F1798" s="46">
        <f t="shared" si="37"/>
        <v>724569</v>
      </c>
      <c r="G1798" s="388" t="s">
        <v>9566</v>
      </c>
    </row>
    <row r="1799" spans="4:7" x14ac:dyDescent="0.3">
      <c r="D1799" s="65"/>
      <c r="E1799" s="65"/>
      <c r="F1799" s="46">
        <f t="shared" si="37"/>
        <v>724569</v>
      </c>
      <c r="G1799" s="388" t="s">
        <v>9566</v>
      </c>
    </row>
    <row r="1800" spans="4:7" x14ac:dyDescent="0.3">
      <c r="D1800" s="65"/>
      <c r="E1800" s="65"/>
      <c r="F1800" s="46">
        <f t="shared" si="37"/>
        <v>724569</v>
      </c>
      <c r="G1800" s="388" t="s">
        <v>9566</v>
      </c>
    </row>
    <row r="1801" spans="4:7" x14ac:dyDescent="0.3">
      <c r="D1801" s="65"/>
      <c r="E1801" s="65"/>
      <c r="F1801" s="46">
        <f t="shared" si="37"/>
        <v>724569</v>
      </c>
      <c r="G1801" s="388" t="s">
        <v>9566</v>
      </c>
    </row>
    <row r="1802" spans="4:7" x14ac:dyDescent="0.3">
      <c r="D1802" s="65"/>
      <c r="E1802" s="65"/>
      <c r="F1802" s="46">
        <f t="shared" si="37"/>
        <v>724569</v>
      </c>
      <c r="G1802" s="388" t="s">
        <v>9566</v>
      </c>
    </row>
    <row r="1803" spans="4:7" x14ac:dyDescent="0.3">
      <c r="D1803" s="65"/>
      <c r="E1803" s="65"/>
      <c r="F1803" s="46">
        <f t="shared" si="37"/>
        <v>724569</v>
      </c>
      <c r="G1803" s="388" t="s">
        <v>9566</v>
      </c>
    </row>
    <row r="1804" spans="4:7" x14ac:dyDescent="0.3">
      <c r="D1804" s="65"/>
      <c r="E1804" s="65"/>
      <c r="F1804" s="46">
        <f t="shared" si="37"/>
        <v>724569</v>
      </c>
      <c r="G1804" s="388" t="s">
        <v>9566</v>
      </c>
    </row>
    <row r="1805" spans="4:7" x14ac:dyDescent="0.3">
      <c r="D1805" s="65"/>
      <c r="E1805" s="65"/>
      <c r="F1805" s="46">
        <f t="shared" si="37"/>
        <v>724569</v>
      </c>
      <c r="G1805" s="388" t="s">
        <v>9566</v>
      </c>
    </row>
    <row r="1806" spans="4:7" x14ac:dyDescent="0.3">
      <c r="D1806" s="65"/>
      <c r="E1806" s="65"/>
      <c r="F1806" s="46">
        <f t="shared" si="37"/>
        <v>724569</v>
      </c>
      <c r="G1806" s="388" t="s">
        <v>9566</v>
      </c>
    </row>
    <row r="1807" spans="4:7" x14ac:dyDescent="0.3">
      <c r="D1807" s="65"/>
      <c r="E1807" s="65"/>
      <c r="F1807" s="46">
        <f t="shared" si="37"/>
        <v>724569</v>
      </c>
      <c r="G1807" s="388" t="s">
        <v>9566</v>
      </c>
    </row>
    <row r="1808" spans="4:7" x14ac:dyDescent="0.3">
      <c r="D1808" s="65"/>
      <c r="E1808" s="65"/>
      <c r="F1808" s="46">
        <f t="shared" si="37"/>
        <v>724569</v>
      </c>
      <c r="G1808" s="388" t="s">
        <v>9566</v>
      </c>
    </row>
    <row r="1809" spans="4:7" x14ac:dyDescent="0.3">
      <c r="D1809" s="65"/>
      <c r="E1809" s="65"/>
      <c r="F1809" s="46">
        <f t="shared" si="37"/>
        <v>724569</v>
      </c>
      <c r="G1809" s="388" t="s">
        <v>9566</v>
      </c>
    </row>
    <row r="1810" spans="4:7" x14ac:dyDescent="0.3">
      <c r="D1810" s="65"/>
      <c r="E1810" s="65"/>
      <c r="F1810" s="46">
        <f t="shared" ref="F1810:F1873" si="38">F1809+E1810-D1810</f>
        <v>724569</v>
      </c>
      <c r="G1810" s="388" t="s">
        <v>9566</v>
      </c>
    </row>
    <row r="1811" spans="4:7" x14ac:dyDescent="0.3">
      <c r="D1811" s="65"/>
      <c r="E1811" s="65"/>
      <c r="F1811" s="46">
        <f t="shared" si="38"/>
        <v>724569</v>
      </c>
      <c r="G1811" s="388" t="s">
        <v>9566</v>
      </c>
    </row>
    <row r="1812" spans="4:7" x14ac:dyDescent="0.3">
      <c r="D1812" s="65"/>
      <c r="E1812" s="65"/>
      <c r="F1812" s="46">
        <f t="shared" si="38"/>
        <v>724569</v>
      </c>
      <c r="G1812" s="388" t="s">
        <v>9566</v>
      </c>
    </row>
    <row r="1813" spans="4:7" x14ac:dyDescent="0.3">
      <c r="D1813" s="65"/>
      <c r="E1813" s="65"/>
      <c r="F1813" s="46">
        <f t="shared" si="38"/>
        <v>724569</v>
      </c>
      <c r="G1813" s="388" t="s">
        <v>9566</v>
      </c>
    </row>
    <row r="1814" spans="4:7" x14ac:dyDescent="0.3">
      <c r="D1814" s="65"/>
      <c r="E1814" s="65"/>
      <c r="F1814" s="46">
        <f t="shared" si="38"/>
        <v>724569</v>
      </c>
      <c r="G1814" s="388" t="s">
        <v>9566</v>
      </c>
    </row>
    <row r="1815" spans="4:7" x14ac:dyDescent="0.3">
      <c r="D1815" s="65"/>
      <c r="E1815" s="65"/>
      <c r="F1815" s="46">
        <f t="shared" si="38"/>
        <v>724569</v>
      </c>
      <c r="G1815" s="388" t="s">
        <v>9566</v>
      </c>
    </row>
    <row r="1816" spans="4:7" x14ac:dyDescent="0.3">
      <c r="D1816" s="65"/>
      <c r="E1816" s="65"/>
      <c r="F1816" s="46">
        <f t="shared" si="38"/>
        <v>724569</v>
      </c>
      <c r="G1816" s="388" t="s">
        <v>9566</v>
      </c>
    </row>
    <row r="1817" spans="4:7" x14ac:dyDescent="0.3">
      <c r="D1817" s="65"/>
      <c r="E1817" s="65"/>
      <c r="F1817" s="46">
        <f t="shared" si="38"/>
        <v>724569</v>
      </c>
      <c r="G1817" s="388" t="s">
        <v>9566</v>
      </c>
    </row>
    <row r="1818" spans="4:7" x14ac:dyDescent="0.3">
      <c r="D1818" s="65"/>
      <c r="E1818" s="65"/>
      <c r="F1818" s="46">
        <f t="shared" si="38"/>
        <v>724569</v>
      </c>
      <c r="G1818" s="388" t="s">
        <v>9566</v>
      </c>
    </row>
    <row r="1819" spans="4:7" x14ac:dyDescent="0.3">
      <c r="D1819" s="65"/>
      <c r="E1819" s="65"/>
      <c r="F1819" s="46">
        <f t="shared" si="38"/>
        <v>724569</v>
      </c>
      <c r="G1819" s="388" t="s">
        <v>9566</v>
      </c>
    </row>
    <row r="1820" spans="4:7" x14ac:dyDescent="0.3">
      <c r="D1820" s="65"/>
      <c r="E1820" s="65"/>
      <c r="F1820" s="46">
        <f t="shared" si="38"/>
        <v>724569</v>
      </c>
      <c r="G1820" s="388" t="s">
        <v>9566</v>
      </c>
    </row>
    <row r="1821" spans="4:7" x14ac:dyDescent="0.3">
      <c r="D1821" s="65"/>
      <c r="E1821" s="65"/>
      <c r="F1821" s="46">
        <f t="shared" si="38"/>
        <v>724569</v>
      </c>
      <c r="G1821" s="388" t="s">
        <v>9566</v>
      </c>
    </row>
    <row r="1822" spans="4:7" x14ac:dyDescent="0.3">
      <c r="D1822" s="65"/>
      <c r="E1822" s="65"/>
      <c r="F1822" s="46">
        <f t="shared" si="38"/>
        <v>724569</v>
      </c>
      <c r="G1822" s="388" t="s">
        <v>9566</v>
      </c>
    </row>
    <row r="1823" spans="4:7" x14ac:dyDescent="0.3">
      <c r="D1823" s="65"/>
      <c r="E1823" s="65"/>
      <c r="F1823" s="46">
        <f t="shared" si="38"/>
        <v>724569</v>
      </c>
      <c r="G1823" s="388" t="s">
        <v>9566</v>
      </c>
    </row>
    <row r="1824" spans="4:7" x14ac:dyDescent="0.3">
      <c r="D1824" s="65"/>
      <c r="E1824" s="65"/>
      <c r="F1824" s="46">
        <f t="shared" si="38"/>
        <v>724569</v>
      </c>
      <c r="G1824" s="388" t="s">
        <v>9566</v>
      </c>
    </row>
    <row r="1825" spans="4:7" x14ac:dyDescent="0.3">
      <c r="D1825" s="65"/>
      <c r="E1825" s="65"/>
      <c r="F1825" s="46">
        <f t="shared" si="38"/>
        <v>724569</v>
      </c>
      <c r="G1825" s="388" t="s">
        <v>9566</v>
      </c>
    </row>
    <row r="1826" spans="4:7" x14ac:dyDescent="0.3">
      <c r="D1826" s="65"/>
      <c r="E1826" s="65"/>
      <c r="F1826" s="46">
        <f t="shared" si="38"/>
        <v>724569</v>
      </c>
      <c r="G1826" s="388" t="s">
        <v>9566</v>
      </c>
    </row>
    <row r="1827" spans="4:7" x14ac:dyDescent="0.3">
      <c r="D1827" s="65"/>
      <c r="E1827" s="65"/>
      <c r="F1827" s="46">
        <f t="shared" si="38"/>
        <v>724569</v>
      </c>
      <c r="G1827" s="388" t="s">
        <v>9566</v>
      </c>
    </row>
    <row r="1828" spans="4:7" x14ac:dyDescent="0.3">
      <c r="D1828" s="65"/>
      <c r="E1828" s="65"/>
      <c r="F1828" s="46">
        <f t="shared" si="38"/>
        <v>724569</v>
      </c>
      <c r="G1828" s="388" t="s">
        <v>9566</v>
      </c>
    </row>
    <row r="1829" spans="4:7" x14ac:dyDescent="0.3">
      <c r="D1829" s="65"/>
      <c r="E1829" s="65"/>
      <c r="F1829" s="46">
        <f t="shared" si="38"/>
        <v>724569</v>
      </c>
      <c r="G1829" s="388" t="s">
        <v>9566</v>
      </c>
    </row>
    <row r="1830" spans="4:7" x14ac:dyDescent="0.3">
      <c r="D1830" s="65"/>
      <c r="E1830" s="65"/>
      <c r="F1830" s="46">
        <f t="shared" si="38"/>
        <v>724569</v>
      </c>
      <c r="G1830" s="388" t="s">
        <v>9566</v>
      </c>
    </row>
    <row r="1831" spans="4:7" x14ac:dyDescent="0.3">
      <c r="D1831" s="65"/>
      <c r="E1831" s="65"/>
      <c r="F1831" s="46">
        <f t="shared" si="38"/>
        <v>724569</v>
      </c>
      <c r="G1831" s="388" t="s">
        <v>9566</v>
      </c>
    </row>
    <row r="1832" spans="4:7" x14ac:dyDescent="0.3">
      <c r="D1832" s="65"/>
      <c r="E1832" s="65"/>
      <c r="F1832" s="46">
        <f t="shared" si="38"/>
        <v>724569</v>
      </c>
      <c r="G1832" s="388" t="s">
        <v>9566</v>
      </c>
    </row>
    <row r="1833" spans="4:7" x14ac:dyDescent="0.3">
      <c r="D1833" s="65"/>
      <c r="E1833" s="65"/>
      <c r="F1833" s="46">
        <f t="shared" si="38"/>
        <v>724569</v>
      </c>
      <c r="G1833" s="388" t="s">
        <v>9566</v>
      </c>
    </row>
    <row r="1834" spans="4:7" x14ac:dyDescent="0.3">
      <c r="D1834" s="65"/>
      <c r="E1834" s="65"/>
      <c r="F1834" s="46">
        <f t="shared" si="38"/>
        <v>724569</v>
      </c>
      <c r="G1834" s="388" t="s">
        <v>9566</v>
      </c>
    </row>
    <row r="1835" spans="4:7" x14ac:dyDescent="0.3">
      <c r="D1835" s="65"/>
      <c r="E1835" s="65"/>
      <c r="F1835" s="46">
        <f t="shared" si="38"/>
        <v>724569</v>
      </c>
      <c r="G1835" s="388" t="s">
        <v>9566</v>
      </c>
    </row>
    <row r="1836" spans="4:7" x14ac:dyDescent="0.3">
      <c r="D1836" s="65"/>
      <c r="E1836" s="65"/>
      <c r="F1836" s="46">
        <f t="shared" si="38"/>
        <v>724569</v>
      </c>
      <c r="G1836" s="388" t="s">
        <v>9566</v>
      </c>
    </row>
    <row r="1837" spans="4:7" x14ac:dyDescent="0.3">
      <c r="D1837" s="65"/>
      <c r="E1837" s="65"/>
      <c r="F1837" s="46">
        <f t="shared" si="38"/>
        <v>724569</v>
      </c>
      <c r="G1837" s="388" t="s">
        <v>9566</v>
      </c>
    </row>
    <row r="1838" spans="4:7" x14ac:dyDescent="0.3">
      <c r="D1838" s="65"/>
      <c r="E1838" s="65"/>
      <c r="F1838" s="46">
        <f t="shared" si="38"/>
        <v>724569</v>
      </c>
      <c r="G1838" s="388" t="s">
        <v>9566</v>
      </c>
    </row>
    <row r="1839" spans="4:7" x14ac:dyDescent="0.3">
      <c r="D1839" s="65"/>
      <c r="E1839" s="65"/>
      <c r="F1839" s="46">
        <f t="shared" si="38"/>
        <v>724569</v>
      </c>
      <c r="G1839" s="388" t="s">
        <v>9566</v>
      </c>
    </row>
    <row r="1840" spans="4:7" x14ac:dyDescent="0.3">
      <c r="D1840" s="65"/>
      <c r="E1840" s="65"/>
      <c r="F1840" s="46">
        <f t="shared" si="38"/>
        <v>724569</v>
      </c>
      <c r="G1840" s="388" t="s">
        <v>9566</v>
      </c>
    </row>
    <row r="1841" spans="4:7" x14ac:dyDescent="0.3">
      <c r="D1841" s="65"/>
      <c r="E1841" s="65"/>
      <c r="F1841" s="46">
        <f t="shared" si="38"/>
        <v>724569</v>
      </c>
      <c r="G1841" s="388" t="s">
        <v>9566</v>
      </c>
    </row>
    <row r="1842" spans="4:7" x14ac:dyDescent="0.3">
      <c r="D1842" s="65"/>
      <c r="E1842" s="65"/>
      <c r="F1842" s="46">
        <f t="shared" si="38"/>
        <v>724569</v>
      </c>
      <c r="G1842" s="388" t="s">
        <v>9566</v>
      </c>
    </row>
    <row r="1843" spans="4:7" x14ac:dyDescent="0.3">
      <c r="D1843" s="65"/>
      <c r="E1843" s="65"/>
      <c r="F1843" s="46">
        <f t="shared" si="38"/>
        <v>724569</v>
      </c>
      <c r="G1843" s="388" t="s">
        <v>9566</v>
      </c>
    </row>
    <row r="1844" spans="4:7" x14ac:dyDescent="0.3">
      <c r="D1844" s="65"/>
      <c r="E1844" s="65"/>
      <c r="F1844" s="46">
        <f t="shared" si="38"/>
        <v>724569</v>
      </c>
      <c r="G1844" s="388" t="s">
        <v>9566</v>
      </c>
    </row>
    <row r="1845" spans="4:7" x14ac:dyDescent="0.3">
      <c r="D1845" s="65"/>
      <c r="E1845" s="65"/>
      <c r="F1845" s="46">
        <f t="shared" si="38"/>
        <v>724569</v>
      </c>
      <c r="G1845" s="388" t="s">
        <v>9566</v>
      </c>
    </row>
    <row r="1846" spans="4:7" x14ac:dyDescent="0.3">
      <c r="D1846" s="65"/>
      <c r="E1846" s="65"/>
      <c r="F1846" s="46">
        <f t="shared" si="38"/>
        <v>724569</v>
      </c>
      <c r="G1846" s="388" t="s">
        <v>9566</v>
      </c>
    </row>
    <row r="1847" spans="4:7" x14ac:dyDescent="0.3">
      <c r="D1847" s="65"/>
      <c r="E1847" s="65"/>
      <c r="F1847" s="46">
        <f t="shared" si="38"/>
        <v>724569</v>
      </c>
      <c r="G1847" s="388" t="s">
        <v>9566</v>
      </c>
    </row>
    <row r="1848" spans="4:7" x14ac:dyDescent="0.3">
      <c r="D1848" s="65"/>
      <c r="E1848" s="65"/>
      <c r="F1848" s="46">
        <f t="shared" si="38"/>
        <v>724569</v>
      </c>
      <c r="G1848" s="388" t="s">
        <v>9566</v>
      </c>
    </row>
    <row r="1849" spans="4:7" x14ac:dyDescent="0.3">
      <c r="D1849" s="65"/>
      <c r="E1849" s="65"/>
      <c r="F1849" s="46">
        <f t="shared" si="38"/>
        <v>724569</v>
      </c>
      <c r="G1849" s="388" t="s">
        <v>9566</v>
      </c>
    </row>
    <row r="1850" spans="4:7" x14ac:dyDescent="0.3">
      <c r="D1850" s="65"/>
      <c r="E1850" s="65"/>
      <c r="F1850" s="46">
        <f t="shared" si="38"/>
        <v>724569</v>
      </c>
      <c r="G1850" s="388" t="s">
        <v>9566</v>
      </c>
    </row>
    <row r="1851" spans="4:7" x14ac:dyDescent="0.3">
      <c r="D1851" s="65"/>
      <c r="E1851" s="65"/>
      <c r="F1851" s="46">
        <f t="shared" si="38"/>
        <v>724569</v>
      </c>
      <c r="G1851" s="388" t="s">
        <v>9566</v>
      </c>
    </row>
    <row r="1852" spans="4:7" x14ac:dyDescent="0.3">
      <c r="D1852" s="65"/>
      <c r="E1852" s="65"/>
      <c r="F1852" s="46">
        <f t="shared" si="38"/>
        <v>724569</v>
      </c>
      <c r="G1852" s="388" t="s">
        <v>9566</v>
      </c>
    </row>
    <row r="1853" spans="4:7" x14ac:dyDescent="0.3">
      <c r="D1853" s="65"/>
      <c r="E1853" s="65"/>
      <c r="F1853" s="46">
        <f t="shared" si="38"/>
        <v>724569</v>
      </c>
      <c r="G1853" s="388" t="s">
        <v>9566</v>
      </c>
    </row>
    <row r="1854" spans="4:7" x14ac:dyDescent="0.3">
      <c r="D1854" s="65"/>
      <c r="E1854" s="65"/>
      <c r="F1854" s="46">
        <f t="shared" si="38"/>
        <v>724569</v>
      </c>
      <c r="G1854" s="388" t="s">
        <v>9566</v>
      </c>
    </row>
    <row r="1855" spans="4:7" x14ac:dyDescent="0.3">
      <c r="D1855" s="65"/>
      <c r="E1855" s="65"/>
      <c r="F1855" s="46">
        <f t="shared" si="38"/>
        <v>724569</v>
      </c>
      <c r="G1855" s="388" t="s">
        <v>9566</v>
      </c>
    </row>
    <row r="1856" spans="4:7" x14ac:dyDescent="0.3">
      <c r="D1856" s="65"/>
      <c r="E1856" s="65"/>
      <c r="F1856" s="46">
        <f t="shared" si="38"/>
        <v>724569</v>
      </c>
      <c r="G1856" s="388" t="s">
        <v>9566</v>
      </c>
    </row>
    <row r="1857" spans="4:7" x14ac:dyDescent="0.3">
      <c r="D1857" s="65"/>
      <c r="E1857" s="65"/>
      <c r="F1857" s="46">
        <f t="shared" si="38"/>
        <v>724569</v>
      </c>
      <c r="G1857" s="388" t="s">
        <v>9566</v>
      </c>
    </row>
    <row r="1858" spans="4:7" x14ac:dyDescent="0.3">
      <c r="F1858" s="46">
        <f t="shared" si="38"/>
        <v>724569</v>
      </c>
      <c r="G1858" s="388" t="s">
        <v>9566</v>
      </c>
    </row>
    <row r="1859" spans="4:7" x14ac:dyDescent="0.3">
      <c r="F1859" s="46">
        <f t="shared" si="38"/>
        <v>724569</v>
      </c>
      <c r="G1859" s="388" t="s">
        <v>9566</v>
      </c>
    </row>
    <row r="1860" spans="4:7" x14ac:dyDescent="0.3">
      <c r="F1860" s="46">
        <f t="shared" si="38"/>
        <v>724569</v>
      </c>
      <c r="G1860" s="388" t="s">
        <v>9566</v>
      </c>
    </row>
    <row r="1861" spans="4:7" x14ac:dyDescent="0.3">
      <c r="F1861" s="46">
        <f t="shared" si="38"/>
        <v>724569</v>
      </c>
      <c r="G1861" s="388" t="s">
        <v>9566</v>
      </c>
    </row>
    <row r="1862" spans="4:7" x14ac:dyDescent="0.3">
      <c r="F1862" s="46">
        <f t="shared" si="38"/>
        <v>724569</v>
      </c>
      <c r="G1862" s="388" t="s">
        <v>9566</v>
      </c>
    </row>
    <row r="1863" spans="4:7" x14ac:dyDescent="0.3">
      <c r="F1863" s="46">
        <f t="shared" si="38"/>
        <v>724569</v>
      </c>
      <c r="G1863" s="388" t="s">
        <v>9566</v>
      </c>
    </row>
    <row r="1864" spans="4:7" x14ac:dyDescent="0.3">
      <c r="F1864" s="46">
        <f t="shared" si="38"/>
        <v>724569</v>
      </c>
      <c r="G1864" s="388" t="s">
        <v>9566</v>
      </c>
    </row>
    <row r="1865" spans="4:7" x14ac:dyDescent="0.3">
      <c r="F1865" s="46">
        <f t="shared" si="38"/>
        <v>724569</v>
      </c>
      <c r="G1865" s="388" t="s">
        <v>9566</v>
      </c>
    </row>
    <row r="1866" spans="4:7" x14ac:dyDescent="0.3">
      <c r="F1866" s="46">
        <f t="shared" si="38"/>
        <v>724569</v>
      </c>
      <c r="G1866" s="388" t="s">
        <v>9566</v>
      </c>
    </row>
    <row r="1867" spans="4:7" x14ac:dyDescent="0.3">
      <c r="F1867" s="46">
        <f t="shared" si="38"/>
        <v>724569</v>
      </c>
      <c r="G1867" s="388" t="s">
        <v>9566</v>
      </c>
    </row>
    <row r="1868" spans="4:7" x14ac:dyDescent="0.3">
      <c r="F1868" s="46">
        <f t="shared" si="38"/>
        <v>724569</v>
      </c>
      <c r="G1868" s="388" t="s">
        <v>9566</v>
      </c>
    </row>
    <row r="1869" spans="4:7" x14ac:dyDescent="0.3">
      <c r="F1869" s="46">
        <f t="shared" si="38"/>
        <v>724569</v>
      </c>
      <c r="G1869" s="388" t="s">
        <v>9566</v>
      </c>
    </row>
    <row r="1870" spans="4:7" x14ac:dyDescent="0.3">
      <c r="F1870" s="46">
        <f t="shared" si="38"/>
        <v>724569</v>
      </c>
      <c r="G1870" s="388" t="s">
        <v>9566</v>
      </c>
    </row>
    <row r="1871" spans="4:7" x14ac:dyDescent="0.3">
      <c r="F1871" s="46">
        <f t="shared" si="38"/>
        <v>724569</v>
      </c>
      <c r="G1871" s="388" t="s">
        <v>9566</v>
      </c>
    </row>
    <row r="1872" spans="4:7" x14ac:dyDescent="0.3">
      <c r="F1872" s="46">
        <f t="shared" si="38"/>
        <v>724569</v>
      </c>
      <c r="G1872" s="388" t="s">
        <v>9566</v>
      </c>
    </row>
    <row r="1873" spans="6:7" x14ac:dyDescent="0.3">
      <c r="F1873" s="46">
        <f t="shared" si="38"/>
        <v>724569</v>
      </c>
      <c r="G1873" s="388" t="s">
        <v>9566</v>
      </c>
    </row>
    <row r="1874" spans="6:7" x14ac:dyDescent="0.3">
      <c r="F1874" s="46">
        <f t="shared" ref="F1874:F1937" si="39">F1873+E1874-D1874</f>
        <v>724569</v>
      </c>
      <c r="G1874" s="388" t="s">
        <v>9566</v>
      </c>
    </row>
    <row r="1875" spans="6:7" x14ac:dyDescent="0.3">
      <c r="F1875" s="46">
        <f t="shared" si="39"/>
        <v>724569</v>
      </c>
      <c r="G1875" s="388" t="s">
        <v>9566</v>
      </c>
    </row>
    <row r="1876" spans="6:7" x14ac:dyDescent="0.3">
      <c r="F1876" s="46">
        <f t="shared" si="39"/>
        <v>724569</v>
      </c>
      <c r="G1876" s="388" t="s">
        <v>9566</v>
      </c>
    </row>
    <row r="1877" spans="6:7" x14ac:dyDescent="0.3">
      <c r="F1877" s="46">
        <f t="shared" si="39"/>
        <v>724569</v>
      </c>
      <c r="G1877" s="388" t="s">
        <v>9566</v>
      </c>
    </row>
    <row r="1878" spans="6:7" x14ac:dyDescent="0.3">
      <c r="F1878" s="46">
        <f t="shared" si="39"/>
        <v>724569</v>
      </c>
      <c r="G1878" s="388" t="s">
        <v>9566</v>
      </c>
    </row>
    <row r="1879" spans="6:7" x14ac:dyDescent="0.3">
      <c r="F1879" s="46">
        <f t="shared" si="39"/>
        <v>724569</v>
      </c>
      <c r="G1879" s="388" t="s">
        <v>9566</v>
      </c>
    </row>
    <row r="1880" spans="6:7" x14ac:dyDescent="0.3">
      <c r="F1880" s="46">
        <f t="shared" si="39"/>
        <v>724569</v>
      </c>
      <c r="G1880" s="388" t="s">
        <v>9566</v>
      </c>
    </row>
    <row r="1881" spans="6:7" x14ac:dyDescent="0.3">
      <c r="F1881" s="46">
        <f t="shared" si="39"/>
        <v>724569</v>
      </c>
      <c r="G1881" s="388" t="s">
        <v>9566</v>
      </c>
    </row>
    <row r="1882" spans="6:7" x14ac:dyDescent="0.3">
      <c r="F1882" s="46">
        <f t="shared" si="39"/>
        <v>724569</v>
      </c>
      <c r="G1882" s="388" t="s">
        <v>9566</v>
      </c>
    </row>
    <row r="1883" spans="6:7" x14ac:dyDescent="0.3">
      <c r="F1883" s="46">
        <f t="shared" si="39"/>
        <v>724569</v>
      </c>
      <c r="G1883" s="388" t="s">
        <v>9566</v>
      </c>
    </row>
    <row r="1884" spans="6:7" x14ac:dyDescent="0.3">
      <c r="F1884" s="46">
        <f t="shared" si="39"/>
        <v>724569</v>
      </c>
      <c r="G1884" s="388" t="s">
        <v>9566</v>
      </c>
    </row>
    <row r="1885" spans="6:7" x14ac:dyDescent="0.3">
      <c r="F1885" s="46">
        <f t="shared" si="39"/>
        <v>724569</v>
      </c>
      <c r="G1885" s="388" t="s">
        <v>9566</v>
      </c>
    </row>
    <row r="1886" spans="6:7" x14ac:dyDescent="0.3">
      <c r="F1886" s="46">
        <f t="shared" si="39"/>
        <v>724569</v>
      </c>
      <c r="G1886" s="388" t="s">
        <v>9566</v>
      </c>
    </row>
    <row r="1887" spans="6:7" x14ac:dyDescent="0.3">
      <c r="F1887" s="46">
        <f t="shared" si="39"/>
        <v>724569</v>
      </c>
      <c r="G1887" s="388" t="s">
        <v>9566</v>
      </c>
    </row>
    <row r="1888" spans="6:7" x14ac:dyDescent="0.3">
      <c r="F1888" s="46">
        <f t="shared" si="39"/>
        <v>724569</v>
      </c>
      <c r="G1888" s="388" t="s">
        <v>9566</v>
      </c>
    </row>
    <row r="1889" spans="6:7" x14ac:dyDescent="0.3">
      <c r="F1889" s="46">
        <f t="shared" si="39"/>
        <v>724569</v>
      </c>
      <c r="G1889" s="388" t="s">
        <v>9566</v>
      </c>
    </row>
    <row r="1890" spans="6:7" x14ac:dyDescent="0.3">
      <c r="F1890" s="46">
        <f t="shared" si="39"/>
        <v>724569</v>
      </c>
      <c r="G1890" s="388" t="s">
        <v>9566</v>
      </c>
    </row>
    <row r="1891" spans="6:7" x14ac:dyDescent="0.3">
      <c r="F1891" s="46">
        <f t="shared" si="39"/>
        <v>724569</v>
      </c>
      <c r="G1891" s="388" t="s">
        <v>9566</v>
      </c>
    </row>
    <row r="1892" spans="6:7" x14ac:dyDescent="0.3">
      <c r="F1892" s="46">
        <f t="shared" si="39"/>
        <v>724569</v>
      </c>
      <c r="G1892" s="388" t="s">
        <v>9566</v>
      </c>
    </row>
    <row r="1893" spans="6:7" x14ac:dyDescent="0.3">
      <c r="F1893" s="46">
        <f t="shared" si="39"/>
        <v>724569</v>
      </c>
      <c r="G1893" s="388" t="s">
        <v>9566</v>
      </c>
    </row>
    <row r="1894" spans="6:7" x14ac:dyDescent="0.3">
      <c r="F1894" s="46">
        <f t="shared" si="39"/>
        <v>724569</v>
      </c>
      <c r="G1894" s="388" t="s">
        <v>9566</v>
      </c>
    </row>
    <row r="1895" spans="6:7" x14ac:dyDescent="0.3">
      <c r="F1895" s="46">
        <f t="shared" si="39"/>
        <v>724569</v>
      </c>
      <c r="G1895" s="388" t="s">
        <v>9566</v>
      </c>
    </row>
    <row r="1896" spans="6:7" x14ac:dyDescent="0.3">
      <c r="F1896" s="46">
        <f t="shared" si="39"/>
        <v>724569</v>
      </c>
      <c r="G1896" s="388" t="s">
        <v>9566</v>
      </c>
    </row>
    <row r="1897" spans="6:7" x14ac:dyDescent="0.3">
      <c r="F1897" s="46">
        <f t="shared" si="39"/>
        <v>724569</v>
      </c>
      <c r="G1897" s="388" t="s">
        <v>9566</v>
      </c>
    </row>
    <row r="1898" spans="6:7" x14ac:dyDescent="0.3">
      <c r="F1898" s="46">
        <f t="shared" si="39"/>
        <v>724569</v>
      </c>
      <c r="G1898" s="388" t="s">
        <v>9566</v>
      </c>
    </row>
    <row r="1899" spans="6:7" x14ac:dyDescent="0.3">
      <c r="F1899" s="46">
        <f t="shared" si="39"/>
        <v>724569</v>
      </c>
      <c r="G1899" s="388" t="s">
        <v>9566</v>
      </c>
    </row>
    <row r="1900" spans="6:7" x14ac:dyDescent="0.3">
      <c r="F1900" s="46">
        <f t="shared" si="39"/>
        <v>724569</v>
      </c>
      <c r="G1900" s="388" t="s">
        <v>9566</v>
      </c>
    </row>
    <row r="1901" spans="6:7" x14ac:dyDescent="0.3">
      <c r="F1901" s="46">
        <f t="shared" si="39"/>
        <v>724569</v>
      </c>
      <c r="G1901" s="388" t="s">
        <v>9566</v>
      </c>
    </row>
    <row r="1902" spans="6:7" x14ac:dyDescent="0.3">
      <c r="F1902" s="46">
        <f t="shared" si="39"/>
        <v>724569</v>
      </c>
      <c r="G1902" s="388" t="s">
        <v>9566</v>
      </c>
    </row>
    <row r="1903" spans="6:7" x14ac:dyDescent="0.3">
      <c r="F1903" s="46">
        <f t="shared" si="39"/>
        <v>724569</v>
      </c>
      <c r="G1903" s="388" t="s">
        <v>9566</v>
      </c>
    </row>
    <row r="1904" spans="6:7" x14ac:dyDescent="0.3">
      <c r="F1904" s="46">
        <f t="shared" si="39"/>
        <v>724569</v>
      </c>
      <c r="G1904" s="388" t="s">
        <v>9566</v>
      </c>
    </row>
    <row r="1905" spans="6:7" x14ac:dyDescent="0.3">
      <c r="F1905" s="46">
        <f t="shared" si="39"/>
        <v>724569</v>
      </c>
      <c r="G1905" s="388" t="s">
        <v>9566</v>
      </c>
    </row>
    <row r="1906" spans="6:7" x14ac:dyDescent="0.3">
      <c r="F1906" s="46">
        <f t="shared" si="39"/>
        <v>724569</v>
      </c>
      <c r="G1906" s="388" t="s">
        <v>9566</v>
      </c>
    </row>
    <row r="1907" spans="6:7" x14ac:dyDescent="0.3">
      <c r="F1907" s="46">
        <f t="shared" si="39"/>
        <v>724569</v>
      </c>
      <c r="G1907" s="388" t="s">
        <v>9566</v>
      </c>
    </row>
    <row r="1908" spans="6:7" x14ac:dyDescent="0.3">
      <c r="F1908" s="46">
        <f t="shared" si="39"/>
        <v>724569</v>
      </c>
      <c r="G1908" s="388" t="s">
        <v>9566</v>
      </c>
    </row>
    <row r="1909" spans="6:7" x14ac:dyDescent="0.3">
      <c r="F1909" s="46">
        <f t="shared" si="39"/>
        <v>724569</v>
      </c>
      <c r="G1909" s="388" t="s">
        <v>9566</v>
      </c>
    </row>
    <row r="1910" spans="6:7" x14ac:dyDescent="0.3">
      <c r="F1910" s="46">
        <f t="shared" si="39"/>
        <v>724569</v>
      </c>
      <c r="G1910" s="388" t="s">
        <v>9566</v>
      </c>
    </row>
    <row r="1911" spans="6:7" x14ac:dyDescent="0.3">
      <c r="F1911" s="46">
        <f t="shared" si="39"/>
        <v>724569</v>
      </c>
      <c r="G1911" s="388" t="s">
        <v>9566</v>
      </c>
    </row>
    <row r="1912" spans="6:7" x14ac:dyDescent="0.3">
      <c r="F1912" s="46">
        <f t="shared" si="39"/>
        <v>724569</v>
      </c>
      <c r="G1912" s="388" t="s">
        <v>9566</v>
      </c>
    </row>
    <row r="1913" spans="6:7" x14ac:dyDescent="0.3">
      <c r="F1913" s="46">
        <f t="shared" si="39"/>
        <v>724569</v>
      </c>
      <c r="G1913" s="388" t="s">
        <v>9566</v>
      </c>
    </row>
    <row r="1914" spans="6:7" x14ac:dyDescent="0.3">
      <c r="F1914" s="46">
        <f t="shared" si="39"/>
        <v>724569</v>
      </c>
      <c r="G1914" s="388" t="s">
        <v>9566</v>
      </c>
    </row>
    <row r="1915" spans="6:7" x14ac:dyDescent="0.3">
      <c r="F1915" s="46">
        <f t="shared" si="39"/>
        <v>724569</v>
      </c>
      <c r="G1915" s="388" t="s">
        <v>9566</v>
      </c>
    </row>
    <row r="1916" spans="6:7" x14ac:dyDescent="0.3">
      <c r="F1916" s="46">
        <f t="shared" si="39"/>
        <v>724569</v>
      </c>
      <c r="G1916" s="388" t="s">
        <v>9566</v>
      </c>
    </row>
    <row r="1917" spans="6:7" x14ac:dyDescent="0.3">
      <c r="F1917" s="46">
        <f t="shared" si="39"/>
        <v>724569</v>
      </c>
      <c r="G1917" s="388" t="s">
        <v>9566</v>
      </c>
    </row>
    <row r="1918" spans="6:7" x14ac:dyDescent="0.3">
      <c r="F1918" s="46">
        <f t="shared" si="39"/>
        <v>724569</v>
      </c>
      <c r="G1918" s="388" t="s">
        <v>9566</v>
      </c>
    </row>
    <row r="1919" spans="6:7" x14ac:dyDescent="0.3">
      <c r="F1919" s="46">
        <f t="shared" si="39"/>
        <v>724569</v>
      </c>
      <c r="G1919" s="388" t="s">
        <v>9566</v>
      </c>
    </row>
    <row r="1920" spans="6:7" x14ac:dyDescent="0.3">
      <c r="F1920" s="46">
        <f t="shared" si="39"/>
        <v>724569</v>
      </c>
      <c r="G1920" s="388" t="s">
        <v>9566</v>
      </c>
    </row>
    <row r="1921" spans="6:7" x14ac:dyDescent="0.3">
      <c r="F1921" s="46">
        <f t="shared" si="39"/>
        <v>724569</v>
      </c>
      <c r="G1921" s="388" t="s">
        <v>9566</v>
      </c>
    </row>
    <row r="1922" spans="6:7" x14ac:dyDescent="0.3">
      <c r="F1922" s="46">
        <f t="shared" si="39"/>
        <v>724569</v>
      </c>
      <c r="G1922" s="388" t="s">
        <v>9566</v>
      </c>
    </row>
    <row r="1923" spans="6:7" x14ac:dyDescent="0.3">
      <c r="F1923" s="46">
        <f t="shared" si="39"/>
        <v>724569</v>
      </c>
      <c r="G1923" s="388" t="s">
        <v>9566</v>
      </c>
    </row>
    <row r="1924" spans="6:7" x14ac:dyDescent="0.3">
      <c r="F1924" s="46">
        <f t="shared" si="39"/>
        <v>724569</v>
      </c>
      <c r="G1924" s="388" t="s">
        <v>9566</v>
      </c>
    </row>
    <row r="1925" spans="6:7" x14ac:dyDescent="0.3">
      <c r="F1925" s="46">
        <f t="shared" si="39"/>
        <v>724569</v>
      </c>
      <c r="G1925" s="388" t="s">
        <v>9566</v>
      </c>
    </row>
    <row r="1926" spans="6:7" x14ac:dyDescent="0.3">
      <c r="F1926" s="46">
        <f t="shared" si="39"/>
        <v>724569</v>
      </c>
      <c r="G1926" s="388" t="s">
        <v>9566</v>
      </c>
    </row>
    <row r="1927" spans="6:7" x14ac:dyDescent="0.3">
      <c r="F1927" s="46">
        <f t="shared" si="39"/>
        <v>724569</v>
      </c>
      <c r="G1927" s="388" t="s">
        <v>9566</v>
      </c>
    </row>
    <row r="1928" spans="6:7" x14ac:dyDescent="0.3">
      <c r="F1928" s="46">
        <f t="shared" si="39"/>
        <v>724569</v>
      </c>
      <c r="G1928" s="388" t="s">
        <v>9566</v>
      </c>
    </row>
    <row r="1929" spans="6:7" x14ac:dyDescent="0.3">
      <c r="F1929" s="46">
        <f t="shared" si="39"/>
        <v>724569</v>
      </c>
      <c r="G1929" s="388" t="s">
        <v>9566</v>
      </c>
    </row>
    <row r="1930" spans="6:7" x14ac:dyDescent="0.3">
      <c r="F1930" s="46">
        <f t="shared" si="39"/>
        <v>724569</v>
      </c>
      <c r="G1930" s="388" t="s">
        <v>9566</v>
      </c>
    </row>
    <row r="1931" spans="6:7" x14ac:dyDescent="0.3">
      <c r="F1931" s="46">
        <f t="shared" si="39"/>
        <v>724569</v>
      </c>
      <c r="G1931" s="388" t="s">
        <v>9566</v>
      </c>
    </row>
    <row r="1932" spans="6:7" x14ac:dyDescent="0.3">
      <c r="F1932" s="46">
        <f t="shared" si="39"/>
        <v>724569</v>
      </c>
      <c r="G1932" s="388" t="s">
        <v>9566</v>
      </c>
    </row>
    <row r="1933" spans="6:7" x14ac:dyDescent="0.3">
      <c r="F1933" s="46">
        <f t="shared" si="39"/>
        <v>724569</v>
      </c>
      <c r="G1933" s="388" t="s">
        <v>9566</v>
      </c>
    </row>
    <row r="1934" spans="6:7" x14ac:dyDescent="0.3">
      <c r="F1934" s="46">
        <f t="shared" si="39"/>
        <v>724569</v>
      </c>
      <c r="G1934" s="388" t="s">
        <v>9566</v>
      </c>
    </row>
    <row r="1935" spans="6:7" x14ac:dyDescent="0.3">
      <c r="F1935" s="46">
        <f t="shared" si="39"/>
        <v>724569</v>
      </c>
      <c r="G1935" s="388" t="s">
        <v>9566</v>
      </c>
    </row>
    <row r="1936" spans="6:7" x14ac:dyDescent="0.3">
      <c r="F1936" s="46">
        <f t="shared" si="39"/>
        <v>724569</v>
      </c>
      <c r="G1936" s="388" t="s">
        <v>9566</v>
      </c>
    </row>
    <row r="1937" spans="6:7" x14ac:dyDescent="0.3">
      <c r="F1937" s="46">
        <f t="shared" si="39"/>
        <v>724569</v>
      </c>
      <c r="G1937" s="388" t="s">
        <v>9566</v>
      </c>
    </row>
    <row r="1938" spans="6:7" x14ac:dyDescent="0.3">
      <c r="F1938" s="46">
        <f t="shared" ref="F1938:F2001" si="40">F1937+E1938-D1938</f>
        <v>724569</v>
      </c>
      <c r="G1938" s="388" t="s">
        <v>9566</v>
      </c>
    </row>
    <row r="1939" spans="6:7" x14ac:dyDescent="0.3">
      <c r="F1939" s="46">
        <f t="shared" si="40"/>
        <v>724569</v>
      </c>
      <c r="G1939" s="388" t="s">
        <v>9566</v>
      </c>
    </row>
    <row r="1940" spans="6:7" x14ac:dyDescent="0.3">
      <c r="F1940" s="46">
        <f t="shared" si="40"/>
        <v>724569</v>
      </c>
      <c r="G1940" s="388" t="s">
        <v>9566</v>
      </c>
    </row>
    <row r="1941" spans="6:7" x14ac:dyDescent="0.3">
      <c r="F1941" s="46">
        <f t="shared" si="40"/>
        <v>724569</v>
      </c>
      <c r="G1941" s="388" t="s">
        <v>9566</v>
      </c>
    </row>
    <row r="1942" spans="6:7" x14ac:dyDescent="0.3">
      <c r="F1942" s="46">
        <f t="shared" si="40"/>
        <v>724569</v>
      </c>
      <c r="G1942" s="388" t="s">
        <v>9566</v>
      </c>
    </row>
    <row r="1943" spans="6:7" x14ac:dyDescent="0.3">
      <c r="F1943" s="46">
        <f t="shared" si="40"/>
        <v>724569</v>
      </c>
      <c r="G1943" s="388" t="s">
        <v>9566</v>
      </c>
    </row>
    <row r="1944" spans="6:7" x14ac:dyDescent="0.3">
      <c r="F1944" s="46">
        <f t="shared" si="40"/>
        <v>724569</v>
      </c>
      <c r="G1944" s="388" t="s">
        <v>9566</v>
      </c>
    </row>
    <row r="1945" spans="6:7" x14ac:dyDescent="0.3">
      <c r="F1945" s="46">
        <f t="shared" si="40"/>
        <v>724569</v>
      </c>
      <c r="G1945" s="388" t="s">
        <v>9566</v>
      </c>
    </row>
    <row r="1946" spans="6:7" x14ac:dyDescent="0.3">
      <c r="F1946" s="46">
        <f t="shared" si="40"/>
        <v>724569</v>
      </c>
      <c r="G1946" s="388" t="s">
        <v>9566</v>
      </c>
    </row>
    <row r="1947" spans="6:7" x14ac:dyDescent="0.3">
      <c r="F1947" s="46">
        <f t="shared" si="40"/>
        <v>724569</v>
      </c>
      <c r="G1947" s="388" t="s">
        <v>9566</v>
      </c>
    </row>
    <row r="1948" spans="6:7" x14ac:dyDescent="0.3">
      <c r="F1948" s="46">
        <f t="shared" si="40"/>
        <v>724569</v>
      </c>
      <c r="G1948" s="388" t="s">
        <v>9566</v>
      </c>
    </row>
    <row r="1949" spans="6:7" x14ac:dyDescent="0.3">
      <c r="F1949" s="46">
        <f t="shared" si="40"/>
        <v>724569</v>
      </c>
      <c r="G1949" s="388" t="s">
        <v>9566</v>
      </c>
    </row>
    <row r="1950" spans="6:7" x14ac:dyDescent="0.3">
      <c r="F1950" s="46">
        <f t="shared" si="40"/>
        <v>724569</v>
      </c>
      <c r="G1950" s="388" t="s">
        <v>9566</v>
      </c>
    </row>
    <row r="1951" spans="6:7" x14ac:dyDescent="0.3">
      <c r="F1951" s="46">
        <f t="shared" si="40"/>
        <v>724569</v>
      </c>
      <c r="G1951" s="388" t="s">
        <v>9566</v>
      </c>
    </row>
    <row r="1952" spans="6:7" x14ac:dyDescent="0.3">
      <c r="F1952" s="46">
        <f t="shared" si="40"/>
        <v>724569</v>
      </c>
      <c r="G1952" s="388" t="s">
        <v>9566</v>
      </c>
    </row>
    <row r="1953" spans="6:7" x14ac:dyDescent="0.3">
      <c r="F1953" s="46">
        <f t="shared" si="40"/>
        <v>724569</v>
      </c>
      <c r="G1953" s="388" t="s">
        <v>9566</v>
      </c>
    </row>
    <row r="1954" spans="6:7" x14ac:dyDescent="0.3">
      <c r="F1954" s="46">
        <f t="shared" si="40"/>
        <v>724569</v>
      </c>
      <c r="G1954" s="388" t="s">
        <v>9566</v>
      </c>
    </row>
    <row r="1955" spans="6:7" x14ac:dyDescent="0.3">
      <c r="F1955" s="46">
        <f t="shared" si="40"/>
        <v>724569</v>
      </c>
      <c r="G1955" s="388" t="s">
        <v>9566</v>
      </c>
    </row>
    <row r="1956" spans="6:7" x14ac:dyDescent="0.3">
      <c r="F1956" s="46">
        <f t="shared" si="40"/>
        <v>724569</v>
      </c>
      <c r="G1956" s="388" t="s">
        <v>9566</v>
      </c>
    </row>
    <row r="1957" spans="6:7" x14ac:dyDescent="0.3">
      <c r="F1957" s="46">
        <f t="shared" si="40"/>
        <v>724569</v>
      </c>
      <c r="G1957" s="388" t="s">
        <v>9566</v>
      </c>
    </row>
    <row r="1958" spans="6:7" x14ac:dyDescent="0.3">
      <c r="F1958" s="46">
        <f t="shared" si="40"/>
        <v>724569</v>
      </c>
      <c r="G1958" s="388" t="s">
        <v>9566</v>
      </c>
    </row>
    <row r="1959" spans="6:7" x14ac:dyDescent="0.3">
      <c r="F1959" s="46">
        <f t="shared" si="40"/>
        <v>724569</v>
      </c>
      <c r="G1959" s="388" t="s">
        <v>9566</v>
      </c>
    </row>
    <row r="1960" spans="6:7" x14ac:dyDescent="0.3">
      <c r="F1960" s="46">
        <f t="shared" si="40"/>
        <v>724569</v>
      </c>
      <c r="G1960" s="388" t="s">
        <v>9566</v>
      </c>
    </row>
    <row r="1961" spans="6:7" x14ac:dyDescent="0.3">
      <c r="F1961" s="46">
        <f t="shared" si="40"/>
        <v>724569</v>
      </c>
      <c r="G1961" s="388" t="s">
        <v>9566</v>
      </c>
    </row>
    <row r="1962" spans="6:7" x14ac:dyDescent="0.3">
      <c r="F1962" s="46">
        <f t="shared" si="40"/>
        <v>724569</v>
      </c>
      <c r="G1962" s="388" t="s">
        <v>9566</v>
      </c>
    </row>
    <row r="1963" spans="6:7" x14ac:dyDescent="0.3">
      <c r="F1963" s="46">
        <f t="shared" si="40"/>
        <v>724569</v>
      </c>
      <c r="G1963" s="388" t="s">
        <v>9566</v>
      </c>
    </row>
    <row r="1964" spans="6:7" x14ac:dyDescent="0.3">
      <c r="F1964" s="46">
        <f t="shared" si="40"/>
        <v>724569</v>
      </c>
      <c r="G1964" s="388" t="s">
        <v>9566</v>
      </c>
    </row>
    <row r="1965" spans="6:7" x14ac:dyDescent="0.3">
      <c r="F1965" s="46">
        <f t="shared" si="40"/>
        <v>724569</v>
      </c>
      <c r="G1965" s="388" t="s">
        <v>9566</v>
      </c>
    </row>
    <row r="1966" spans="6:7" x14ac:dyDescent="0.3">
      <c r="F1966" s="46">
        <f t="shared" si="40"/>
        <v>724569</v>
      </c>
      <c r="G1966" s="388" t="s">
        <v>9566</v>
      </c>
    </row>
    <row r="1967" spans="6:7" x14ac:dyDescent="0.3">
      <c r="F1967" s="46">
        <f t="shared" si="40"/>
        <v>724569</v>
      </c>
      <c r="G1967" s="388" t="s">
        <v>9566</v>
      </c>
    </row>
    <row r="1968" spans="6:7" x14ac:dyDescent="0.3">
      <c r="F1968" s="46">
        <f t="shared" si="40"/>
        <v>724569</v>
      </c>
      <c r="G1968" s="388" t="s">
        <v>9566</v>
      </c>
    </row>
    <row r="1969" spans="6:7" x14ac:dyDescent="0.3">
      <c r="F1969" s="46">
        <f t="shared" si="40"/>
        <v>724569</v>
      </c>
      <c r="G1969" s="388" t="s">
        <v>9566</v>
      </c>
    </row>
    <row r="1970" spans="6:7" x14ac:dyDescent="0.3">
      <c r="F1970" s="46">
        <f t="shared" si="40"/>
        <v>724569</v>
      </c>
      <c r="G1970" s="388" t="s">
        <v>9566</v>
      </c>
    </row>
    <row r="1971" spans="6:7" x14ac:dyDescent="0.3">
      <c r="F1971" s="46">
        <f t="shared" si="40"/>
        <v>724569</v>
      </c>
      <c r="G1971" s="388" t="s">
        <v>9566</v>
      </c>
    </row>
    <row r="1972" spans="6:7" x14ac:dyDescent="0.3">
      <c r="F1972" s="46">
        <f t="shared" si="40"/>
        <v>724569</v>
      </c>
      <c r="G1972" s="388" t="s">
        <v>9566</v>
      </c>
    </row>
    <row r="1973" spans="6:7" x14ac:dyDescent="0.3">
      <c r="F1973" s="46">
        <f t="shared" si="40"/>
        <v>724569</v>
      </c>
      <c r="G1973" s="388" t="s">
        <v>9566</v>
      </c>
    </row>
    <row r="1974" spans="6:7" x14ac:dyDescent="0.3">
      <c r="F1974" s="46">
        <f t="shared" si="40"/>
        <v>724569</v>
      </c>
      <c r="G1974" s="388" t="s">
        <v>9566</v>
      </c>
    </row>
    <row r="1975" spans="6:7" x14ac:dyDescent="0.3">
      <c r="F1975" s="46">
        <f t="shared" si="40"/>
        <v>724569</v>
      </c>
      <c r="G1975" s="388" t="s">
        <v>9566</v>
      </c>
    </row>
    <row r="1976" spans="6:7" x14ac:dyDescent="0.3">
      <c r="F1976" s="46">
        <f t="shared" si="40"/>
        <v>724569</v>
      </c>
      <c r="G1976" s="388" t="s">
        <v>9566</v>
      </c>
    </row>
    <row r="1977" spans="6:7" x14ac:dyDescent="0.3">
      <c r="F1977" s="46">
        <f t="shared" si="40"/>
        <v>724569</v>
      </c>
      <c r="G1977" s="388" t="s">
        <v>9566</v>
      </c>
    </row>
    <row r="1978" spans="6:7" x14ac:dyDescent="0.3">
      <c r="F1978" s="46">
        <f t="shared" si="40"/>
        <v>724569</v>
      </c>
      <c r="G1978" s="388" t="s">
        <v>9566</v>
      </c>
    </row>
    <row r="1979" spans="6:7" x14ac:dyDescent="0.3">
      <c r="F1979" s="46">
        <f t="shared" si="40"/>
        <v>724569</v>
      </c>
      <c r="G1979" s="388" t="s">
        <v>9566</v>
      </c>
    </row>
    <row r="1980" spans="6:7" x14ac:dyDescent="0.3">
      <c r="F1980" s="46">
        <f t="shared" si="40"/>
        <v>724569</v>
      </c>
      <c r="G1980" s="388" t="s">
        <v>9566</v>
      </c>
    </row>
    <row r="1981" spans="6:7" x14ac:dyDescent="0.3">
      <c r="F1981" s="46">
        <f t="shared" si="40"/>
        <v>724569</v>
      </c>
      <c r="G1981" s="388" t="s">
        <v>9566</v>
      </c>
    </row>
    <row r="1982" spans="6:7" x14ac:dyDescent="0.3">
      <c r="F1982" s="46">
        <f t="shared" si="40"/>
        <v>724569</v>
      </c>
      <c r="G1982" s="388" t="s">
        <v>9566</v>
      </c>
    </row>
    <row r="1983" spans="6:7" x14ac:dyDescent="0.3">
      <c r="F1983" s="46">
        <f t="shared" si="40"/>
        <v>724569</v>
      </c>
      <c r="G1983" s="388" t="s">
        <v>9566</v>
      </c>
    </row>
    <row r="1984" spans="6:7" x14ac:dyDescent="0.3">
      <c r="F1984" s="46">
        <f t="shared" si="40"/>
        <v>724569</v>
      </c>
      <c r="G1984" s="388" t="s">
        <v>9566</v>
      </c>
    </row>
    <row r="1985" spans="6:7" x14ac:dyDescent="0.3">
      <c r="F1985" s="46">
        <f t="shared" si="40"/>
        <v>724569</v>
      </c>
      <c r="G1985" s="388" t="s">
        <v>9566</v>
      </c>
    </row>
    <row r="1986" spans="6:7" x14ac:dyDescent="0.3">
      <c r="F1986" s="46">
        <f t="shared" si="40"/>
        <v>724569</v>
      </c>
      <c r="G1986" s="388" t="s">
        <v>9566</v>
      </c>
    </row>
    <row r="1987" spans="6:7" x14ac:dyDescent="0.3">
      <c r="F1987" s="46">
        <f t="shared" si="40"/>
        <v>724569</v>
      </c>
      <c r="G1987" s="388" t="s">
        <v>9566</v>
      </c>
    </row>
    <row r="1988" spans="6:7" x14ac:dyDescent="0.3">
      <c r="F1988" s="46">
        <f t="shared" si="40"/>
        <v>724569</v>
      </c>
      <c r="G1988" s="388" t="s">
        <v>9566</v>
      </c>
    </row>
    <row r="1989" spans="6:7" x14ac:dyDescent="0.3">
      <c r="F1989" s="46">
        <f t="shared" si="40"/>
        <v>724569</v>
      </c>
      <c r="G1989" s="388" t="s">
        <v>9566</v>
      </c>
    </row>
    <row r="1990" spans="6:7" x14ac:dyDescent="0.3">
      <c r="F1990" s="46">
        <f t="shared" si="40"/>
        <v>724569</v>
      </c>
      <c r="G1990" s="388" t="s">
        <v>9566</v>
      </c>
    </row>
    <row r="1991" spans="6:7" x14ac:dyDescent="0.3">
      <c r="F1991" s="46">
        <f t="shared" si="40"/>
        <v>724569</v>
      </c>
      <c r="G1991" s="388" t="s">
        <v>9566</v>
      </c>
    </row>
    <row r="1992" spans="6:7" x14ac:dyDescent="0.3">
      <c r="F1992" s="46">
        <f t="shared" si="40"/>
        <v>724569</v>
      </c>
      <c r="G1992" s="388" t="s">
        <v>9566</v>
      </c>
    </row>
    <row r="1993" spans="6:7" x14ac:dyDescent="0.3">
      <c r="F1993" s="46">
        <f t="shared" si="40"/>
        <v>724569</v>
      </c>
      <c r="G1993" s="388" t="s">
        <v>9566</v>
      </c>
    </row>
    <row r="1994" spans="6:7" x14ac:dyDescent="0.3">
      <c r="F1994" s="46">
        <f t="shared" si="40"/>
        <v>724569</v>
      </c>
      <c r="G1994" s="388" t="s">
        <v>9566</v>
      </c>
    </row>
    <row r="1995" spans="6:7" x14ac:dyDescent="0.3">
      <c r="F1995" s="46">
        <f t="shared" si="40"/>
        <v>724569</v>
      </c>
      <c r="G1995" s="388" t="s">
        <v>9566</v>
      </c>
    </row>
    <row r="1996" spans="6:7" x14ac:dyDescent="0.3">
      <c r="F1996" s="46">
        <f t="shared" si="40"/>
        <v>724569</v>
      </c>
      <c r="G1996" s="388" t="s">
        <v>9566</v>
      </c>
    </row>
    <row r="1997" spans="6:7" x14ac:dyDescent="0.3">
      <c r="F1997" s="46">
        <f t="shared" si="40"/>
        <v>724569</v>
      </c>
      <c r="G1997" s="388" t="s">
        <v>9566</v>
      </c>
    </row>
    <row r="1998" spans="6:7" x14ac:dyDescent="0.3">
      <c r="F1998" s="46">
        <f t="shared" si="40"/>
        <v>724569</v>
      </c>
      <c r="G1998" s="388" t="s">
        <v>9566</v>
      </c>
    </row>
    <row r="1999" spans="6:7" x14ac:dyDescent="0.3">
      <c r="F1999" s="46">
        <f t="shared" si="40"/>
        <v>724569</v>
      </c>
      <c r="G1999" s="388" t="s">
        <v>9566</v>
      </c>
    </row>
    <row r="2000" spans="6:7" x14ac:dyDescent="0.3">
      <c r="F2000" s="46">
        <f t="shared" si="40"/>
        <v>724569</v>
      </c>
      <c r="G2000" s="388" t="s">
        <v>9566</v>
      </c>
    </row>
    <row r="2001" spans="6:7" x14ac:dyDescent="0.3">
      <c r="F2001" s="46">
        <f t="shared" si="40"/>
        <v>724569</v>
      </c>
      <c r="G2001" s="388" t="s">
        <v>9566</v>
      </c>
    </row>
    <row r="2002" spans="6:7" x14ac:dyDescent="0.3">
      <c r="F2002" s="46">
        <f t="shared" ref="F2002:F2014" si="41">F2001+E2002-D2002</f>
        <v>724569</v>
      </c>
      <c r="G2002" s="388" t="s">
        <v>9566</v>
      </c>
    </row>
    <row r="2003" spans="6:7" x14ac:dyDescent="0.3">
      <c r="F2003" s="46">
        <f t="shared" si="41"/>
        <v>724569</v>
      </c>
      <c r="G2003" s="388" t="s">
        <v>9566</v>
      </c>
    </row>
    <row r="2004" spans="6:7" x14ac:dyDescent="0.3">
      <c r="F2004" s="46">
        <f t="shared" si="41"/>
        <v>724569</v>
      </c>
      <c r="G2004" s="388" t="s">
        <v>9566</v>
      </c>
    </row>
    <row r="2005" spans="6:7" x14ac:dyDescent="0.3">
      <c r="F2005" s="46">
        <f t="shared" si="41"/>
        <v>724569</v>
      </c>
      <c r="G2005" s="388" t="s">
        <v>9566</v>
      </c>
    </row>
    <row r="2006" spans="6:7" x14ac:dyDescent="0.3">
      <c r="F2006" s="46">
        <f t="shared" si="41"/>
        <v>724569</v>
      </c>
      <c r="G2006" s="388" t="s">
        <v>9566</v>
      </c>
    </row>
    <row r="2007" spans="6:7" x14ac:dyDescent="0.3">
      <c r="F2007" s="46">
        <f t="shared" si="41"/>
        <v>724569</v>
      </c>
      <c r="G2007" s="388" t="s">
        <v>9566</v>
      </c>
    </row>
    <row r="2008" spans="6:7" x14ac:dyDescent="0.3">
      <c r="F2008" s="46">
        <f t="shared" si="41"/>
        <v>724569</v>
      </c>
      <c r="G2008" s="388" t="s">
        <v>9566</v>
      </c>
    </row>
    <row r="2009" spans="6:7" x14ac:dyDescent="0.3">
      <c r="F2009" s="46">
        <f t="shared" si="41"/>
        <v>724569</v>
      </c>
      <c r="G2009" s="388" t="s">
        <v>9566</v>
      </c>
    </row>
    <row r="2010" spans="6:7" x14ac:dyDescent="0.3">
      <c r="F2010" s="46">
        <f t="shared" si="41"/>
        <v>724569</v>
      </c>
      <c r="G2010" s="388" t="s">
        <v>9566</v>
      </c>
    </row>
    <row r="2011" spans="6:7" x14ac:dyDescent="0.3">
      <c r="F2011" s="46">
        <f t="shared" si="41"/>
        <v>724569</v>
      </c>
      <c r="G2011" s="388" t="s">
        <v>9566</v>
      </c>
    </row>
    <row r="2012" spans="6:7" x14ac:dyDescent="0.3">
      <c r="F2012" s="46">
        <f t="shared" si="41"/>
        <v>724569</v>
      </c>
      <c r="G2012" s="388" t="s">
        <v>9566</v>
      </c>
    </row>
    <row r="2013" spans="6:7" x14ac:dyDescent="0.3">
      <c r="F2013" s="46">
        <f t="shared" si="41"/>
        <v>724569</v>
      </c>
      <c r="G2013" s="388" t="s">
        <v>9566</v>
      </c>
    </row>
    <row r="2014" spans="6:7" x14ac:dyDescent="0.3">
      <c r="F2014" s="46">
        <f t="shared" si="41"/>
        <v>724569</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5"/>
  <sheetViews>
    <sheetView zoomScale="115" zoomScaleNormal="115" workbookViewId="0">
      <pane ySplit="1" topLeftCell="A1398" activePane="bottomLeft" state="frozen"/>
      <selection activeCell="D6707" sqref="D6707"/>
      <selection pane="bottomLeft" activeCell="E1405" sqref="E1405"/>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39"/>
      <c r="K1014" s="939"/>
      <c r="L1014" s="638"/>
    </row>
    <row r="1015" spans="1:12" ht="30" x14ac:dyDescent="0.25">
      <c r="A1015" s="440">
        <v>45405</v>
      </c>
      <c r="B1015" s="391"/>
      <c r="C1015" s="303" t="s">
        <v>13540</v>
      </c>
      <c r="D1015" s="302"/>
      <c r="E1015" s="310">
        <v>800000</v>
      </c>
      <c r="F1015" s="48">
        <f t="shared" si="29"/>
        <v>20588189</v>
      </c>
      <c r="G1015" s="397" t="s">
        <v>9567</v>
      </c>
      <c r="I1015" s="637"/>
      <c r="J1015" s="939"/>
      <c r="K1015" s="939"/>
      <c r="L1015" s="638"/>
    </row>
    <row r="1016" spans="1:12" ht="30" x14ac:dyDescent="0.25">
      <c r="A1016" s="440">
        <v>45405</v>
      </c>
      <c r="B1016" s="391"/>
      <c r="C1016" s="303" t="s">
        <v>13540</v>
      </c>
      <c r="D1016" s="302"/>
      <c r="E1016" s="310">
        <v>463000</v>
      </c>
      <c r="F1016" s="48">
        <f t="shared" si="29"/>
        <v>21051189</v>
      </c>
      <c r="G1016" s="397" t="s">
        <v>9567</v>
      </c>
      <c r="I1016" s="637"/>
      <c r="J1016" s="939"/>
      <c r="K1016" s="939"/>
      <c r="L1016" s="638"/>
    </row>
    <row r="1017" spans="1:12" ht="30" x14ac:dyDescent="0.25">
      <c r="A1017" s="440">
        <v>45405</v>
      </c>
      <c r="B1017" s="391"/>
      <c r="C1017" s="303" t="s">
        <v>13540</v>
      </c>
      <c r="D1017" s="302"/>
      <c r="E1017" s="310">
        <v>537000</v>
      </c>
      <c r="F1017" s="48">
        <f t="shared" si="29"/>
        <v>21588189</v>
      </c>
      <c r="G1017" s="397" t="s">
        <v>9567</v>
      </c>
      <c r="I1017" s="637"/>
      <c r="J1017" s="939"/>
      <c r="K1017" s="939"/>
      <c r="L1017" s="638"/>
    </row>
    <row r="1018" spans="1:12" ht="30" x14ac:dyDescent="0.25">
      <c r="A1018" s="440">
        <v>45406</v>
      </c>
      <c r="B1018" s="391"/>
      <c r="C1018" s="303" t="s">
        <v>13540</v>
      </c>
      <c r="D1018" s="302"/>
      <c r="E1018" s="310">
        <v>800000</v>
      </c>
      <c r="F1018" s="48">
        <f t="shared" si="29"/>
        <v>22388189</v>
      </c>
      <c r="G1018" s="397" t="s">
        <v>9567</v>
      </c>
      <c r="I1018" s="637"/>
      <c r="J1018" s="939"/>
      <c r="K1018" s="939"/>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39"/>
      <c r="K1019" s="939"/>
      <c r="L1019" s="638"/>
    </row>
    <row r="1020" spans="1:12" ht="30" x14ac:dyDescent="0.25">
      <c r="A1020" s="440">
        <v>45411</v>
      </c>
      <c r="B1020" s="391"/>
      <c r="C1020" s="303" t="s">
        <v>13540</v>
      </c>
      <c r="D1020" s="302"/>
      <c r="E1020" s="310">
        <v>300000</v>
      </c>
      <c r="F1020" s="48">
        <f t="shared" si="29"/>
        <v>23388189</v>
      </c>
      <c r="G1020" s="397" t="s">
        <v>9567</v>
      </c>
      <c r="I1020" s="637"/>
      <c r="J1020" s="939"/>
      <c r="K1020" s="939"/>
      <c r="L1020" s="638"/>
    </row>
    <row r="1021" spans="1:12" x14ac:dyDescent="0.25">
      <c r="A1021" s="440">
        <v>45408</v>
      </c>
      <c r="B1021" s="391"/>
      <c r="C1021" s="303" t="s">
        <v>13574</v>
      </c>
      <c r="D1021" s="302"/>
      <c r="E1021" s="310">
        <v>250000</v>
      </c>
      <c r="F1021" s="48">
        <f t="shared" si="29"/>
        <v>23638189</v>
      </c>
      <c r="G1021" s="397" t="s">
        <v>9567</v>
      </c>
      <c r="I1021" s="376"/>
      <c r="J1021" s="939"/>
      <c r="K1021" s="939"/>
      <c r="L1021" s="638"/>
    </row>
    <row r="1022" spans="1:12" x14ac:dyDescent="0.25">
      <c r="A1022" s="440">
        <v>45406</v>
      </c>
      <c r="B1022" s="391"/>
      <c r="C1022" s="303" t="s">
        <v>11413</v>
      </c>
      <c r="D1022" s="302"/>
      <c r="E1022" s="310">
        <v>355000</v>
      </c>
      <c r="F1022" s="48">
        <f t="shared" si="29"/>
        <v>23993189</v>
      </c>
      <c r="G1022" s="397" t="s">
        <v>9567</v>
      </c>
      <c r="I1022" s="940"/>
      <c r="J1022" s="940"/>
      <c r="K1022" s="940"/>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20"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0" x14ac:dyDescent="0.25">
      <c r="A1367" s="840">
        <v>45775</v>
      </c>
      <c r="B1367" s="391"/>
      <c r="C1367" s="303" t="s">
        <v>16030</v>
      </c>
      <c r="D1367" s="304">
        <v>500000</v>
      </c>
      <c r="E1367" s="304"/>
      <c r="F1367" s="48">
        <f t="shared" si="37"/>
        <v>-3711749</v>
      </c>
      <c r="G1367" s="397" t="s">
        <v>9567</v>
      </c>
    </row>
    <row r="1368" spans="1:7" ht="45" x14ac:dyDescent="0.25">
      <c r="A1368" s="840">
        <v>45775</v>
      </c>
      <c r="B1368" s="391"/>
      <c r="C1368" s="303" t="s">
        <v>16036</v>
      </c>
      <c r="D1368" s="304">
        <v>500000</v>
      </c>
      <c r="E1368" s="304"/>
      <c r="F1368" s="48">
        <f t="shared" si="37"/>
        <v>-4211749</v>
      </c>
      <c r="G1368" s="397" t="s">
        <v>9567</v>
      </c>
    </row>
    <row r="1369" spans="1:7" ht="47.25" customHeight="1" x14ac:dyDescent="0.25">
      <c r="A1369" s="840">
        <v>45775</v>
      </c>
      <c r="B1369" s="391"/>
      <c r="C1369" s="303" t="s">
        <v>16037</v>
      </c>
      <c r="D1369" s="304">
        <v>500000</v>
      </c>
      <c r="E1369" s="304"/>
      <c r="F1369" s="48">
        <f t="shared" si="37"/>
        <v>-4711749</v>
      </c>
      <c r="G1369" s="397" t="s">
        <v>9567</v>
      </c>
    </row>
    <row r="1370" spans="1:7" ht="35.25" customHeight="1" x14ac:dyDescent="0.25">
      <c r="A1370" s="840">
        <v>45775</v>
      </c>
      <c r="B1370" s="391"/>
      <c r="C1370" s="303" t="s">
        <v>16031</v>
      </c>
      <c r="D1370" s="304">
        <v>500000</v>
      </c>
      <c r="E1370" s="304"/>
      <c r="F1370" s="48">
        <f t="shared" si="37"/>
        <v>-5211749</v>
      </c>
      <c r="G1370" s="397" t="s">
        <v>9567</v>
      </c>
    </row>
    <row r="1371" spans="1:7" ht="35.25" customHeight="1" x14ac:dyDescent="0.25">
      <c r="A1371" s="840">
        <v>45775</v>
      </c>
      <c r="B1371" s="391"/>
      <c r="C1371" s="303" t="s">
        <v>16032</v>
      </c>
      <c r="D1371" s="304">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292" t="s">
        <v>16107</v>
      </c>
      <c r="D1380" s="304"/>
      <c r="E1380" s="304">
        <v>5000000</v>
      </c>
      <c r="F1380" s="48">
        <f t="shared" si="37"/>
        <v>-2708249</v>
      </c>
      <c r="G1380" s="397" t="s">
        <v>9567</v>
      </c>
    </row>
    <row r="1381" spans="1:11" x14ac:dyDescent="0.25">
      <c r="A1381" s="840">
        <v>45783</v>
      </c>
      <c r="B1381" s="391"/>
      <c r="C1381" s="292" t="s">
        <v>16107</v>
      </c>
      <c r="D1381" s="304"/>
      <c r="E1381" s="304">
        <v>5000000</v>
      </c>
      <c r="F1381" s="48">
        <f t="shared" si="37"/>
        <v>2291751</v>
      </c>
      <c r="G1381" s="397" t="s">
        <v>9567</v>
      </c>
    </row>
    <row r="1382" spans="1:11" x14ac:dyDescent="0.25">
      <c r="A1382" s="840">
        <v>45785</v>
      </c>
      <c r="B1382" s="391"/>
      <c r="C1382" s="292" t="s">
        <v>16107</v>
      </c>
      <c r="D1382" s="304"/>
      <c r="E1382" s="304">
        <v>3000000</v>
      </c>
      <c r="F1382" s="48">
        <f t="shared" si="37"/>
        <v>5291751</v>
      </c>
      <c r="G1382" s="397" t="s">
        <v>9567</v>
      </c>
    </row>
    <row r="1383" spans="1:11" x14ac:dyDescent="0.25">
      <c r="A1383" s="840">
        <v>45785</v>
      </c>
      <c r="B1383" s="391"/>
      <c r="C1383" s="292" t="s">
        <v>16125</v>
      </c>
      <c r="D1383" s="304">
        <v>1000000</v>
      </c>
      <c r="E1383" s="304"/>
      <c r="F1383" s="48">
        <f t="shared" si="37"/>
        <v>4291751</v>
      </c>
      <c r="G1383" s="397" t="s">
        <v>9567</v>
      </c>
    </row>
    <row r="1384" spans="1:11" ht="30" x14ac:dyDescent="0.25">
      <c r="A1384" s="840">
        <v>45785</v>
      </c>
      <c r="B1384" s="391"/>
      <c r="C1384" s="303" t="s">
        <v>16146</v>
      </c>
      <c r="D1384" s="304">
        <v>500000</v>
      </c>
      <c r="E1384" s="304"/>
      <c r="F1384" s="48">
        <f t="shared" si="37"/>
        <v>3791751</v>
      </c>
      <c r="G1384" s="397" t="s">
        <v>9567</v>
      </c>
    </row>
    <row r="1385" spans="1:11" ht="75" x14ac:dyDescent="0.25">
      <c r="A1385" s="840">
        <v>45785</v>
      </c>
      <c r="B1385" s="391"/>
      <c r="C1385" s="303" t="s">
        <v>16127</v>
      </c>
      <c r="D1385" s="304">
        <v>1632000</v>
      </c>
      <c r="E1385" s="304"/>
      <c r="F1385" s="48">
        <f t="shared" si="37"/>
        <v>2159751</v>
      </c>
      <c r="G1385" s="397" t="s">
        <v>9567</v>
      </c>
    </row>
    <row r="1386" spans="1:11" ht="30" x14ac:dyDescent="0.25">
      <c r="A1386" s="840">
        <v>45787</v>
      </c>
      <c r="B1386" s="391"/>
      <c r="C1386" s="303" t="s">
        <v>16066</v>
      </c>
      <c r="D1386" s="304">
        <v>45000</v>
      </c>
      <c r="E1386" s="304"/>
      <c r="F1386" s="48">
        <f t="shared" si="37"/>
        <v>2114751</v>
      </c>
      <c r="G1386" s="397" t="s">
        <v>9567</v>
      </c>
    </row>
    <row r="1387" spans="1:11" ht="30" x14ac:dyDescent="0.25">
      <c r="A1387" s="840">
        <v>45788</v>
      </c>
      <c r="B1387" s="391"/>
      <c r="C1387" s="303" t="s">
        <v>16150</v>
      </c>
      <c r="D1387" s="304">
        <v>600000</v>
      </c>
      <c r="E1387" s="304"/>
      <c r="F1387" s="48">
        <f t="shared" si="37"/>
        <v>1514751</v>
      </c>
      <c r="G1387" s="397" t="s">
        <v>9567</v>
      </c>
    </row>
    <row r="1388" spans="1:11" s="354" customFormat="1" ht="45" x14ac:dyDescent="0.25">
      <c r="A1388" s="840">
        <v>45788</v>
      </c>
      <c r="B1388" s="454"/>
      <c r="C1388" s="307" t="s">
        <v>16151</v>
      </c>
      <c r="D1388" s="304">
        <v>35000</v>
      </c>
      <c r="E1388" s="304"/>
      <c r="F1388" s="48">
        <f t="shared" si="37"/>
        <v>1479751</v>
      </c>
      <c r="G1388" s="397" t="s">
        <v>9567</v>
      </c>
      <c r="K1388" s="376"/>
    </row>
    <row r="1389" spans="1:11" ht="30" x14ac:dyDescent="0.25">
      <c r="A1389" s="840">
        <v>45789</v>
      </c>
      <c r="B1389" s="454"/>
      <c r="C1389" s="307" t="s">
        <v>16152</v>
      </c>
      <c r="D1389" s="304">
        <v>423000</v>
      </c>
      <c r="E1389" s="304"/>
      <c r="F1389" s="48">
        <f t="shared" si="37"/>
        <v>1056751</v>
      </c>
      <c r="G1389" s="397" t="s">
        <v>9567</v>
      </c>
    </row>
    <row r="1390" spans="1:11" ht="30" x14ac:dyDescent="0.25">
      <c r="A1390" s="840">
        <v>45789</v>
      </c>
      <c r="B1390" s="454"/>
      <c r="C1390" s="307" t="s">
        <v>16153</v>
      </c>
      <c r="D1390" s="304">
        <v>20000</v>
      </c>
      <c r="E1390" s="304"/>
      <c r="F1390" s="48">
        <f t="shared" si="37"/>
        <v>1036751</v>
      </c>
      <c r="G1390" s="397" t="s">
        <v>9567</v>
      </c>
    </row>
    <row r="1391" spans="1:11" ht="30" x14ac:dyDescent="0.25">
      <c r="A1391" s="840">
        <v>45790</v>
      </c>
      <c r="B1391" s="454"/>
      <c r="C1391" s="307" t="s">
        <v>16165</v>
      </c>
      <c r="D1391" s="304">
        <v>102860</v>
      </c>
      <c r="E1391" s="304"/>
      <c r="F1391" s="48">
        <f t="shared" si="37"/>
        <v>933891</v>
      </c>
      <c r="G1391" s="397" t="s">
        <v>9567</v>
      </c>
    </row>
    <row r="1392" spans="1:11" ht="30" x14ac:dyDescent="0.25">
      <c r="A1392" s="840">
        <v>45790</v>
      </c>
      <c r="B1392" s="454"/>
      <c r="C1392" s="307" t="s">
        <v>16166</v>
      </c>
      <c r="D1392" s="304">
        <v>50000</v>
      </c>
      <c r="E1392" s="304"/>
      <c r="F1392" s="48">
        <f t="shared" si="37"/>
        <v>883891</v>
      </c>
      <c r="G1392" s="397" t="s">
        <v>9567</v>
      </c>
    </row>
    <row r="1393" spans="1:7" ht="30" x14ac:dyDescent="0.25">
      <c r="A1393" s="840">
        <v>45791</v>
      </c>
      <c r="B1393" s="454"/>
      <c r="C1393" s="307" t="s">
        <v>16193</v>
      </c>
      <c r="D1393" s="304">
        <v>300000</v>
      </c>
      <c r="E1393" s="304"/>
      <c r="F1393" s="48">
        <f t="shared" si="37"/>
        <v>583891</v>
      </c>
      <c r="G1393" s="397" t="s">
        <v>9567</v>
      </c>
    </row>
    <row r="1394" spans="1:7" ht="30" x14ac:dyDescent="0.25">
      <c r="A1394" s="840">
        <v>45791</v>
      </c>
      <c r="B1394" s="454"/>
      <c r="C1394" s="307" t="s">
        <v>16242</v>
      </c>
      <c r="D1394" s="304">
        <v>50000</v>
      </c>
      <c r="E1394" s="304"/>
      <c r="F1394" s="48">
        <f t="shared" si="37"/>
        <v>533891</v>
      </c>
      <c r="G1394" s="397" t="s">
        <v>9567</v>
      </c>
    </row>
    <row r="1395" spans="1:7" ht="30" x14ac:dyDescent="0.25">
      <c r="A1395" s="840">
        <v>45792</v>
      </c>
      <c r="B1395" s="391"/>
      <c r="C1395" s="307" t="s">
        <v>16208</v>
      </c>
      <c r="D1395" s="304">
        <v>50000</v>
      </c>
      <c r="E1395" s="304"/>
      <c r="F1395" s="48">
        <f t="shared" si="37"/>
        <v>483891</v>
      </c>
      <c r="G1395" s="397" t="s">
        <v>9567</v>
      </c>
    </row>
    <row r="1396" spans="1:7" ht="45" x14ac:dyDescent="0.25">
      <c r="A1396" s="840">
        <v>45792</v>
      </c>
      <c r="B1396" s="391"/>
      <c r="C1396" s="307" t="s">
        <v>16219</v>
      </c>
      <c r="D1396" s="304">
        <v>205000</v>
      </c>
      <c r="E1396" s="304"/>
      <c r="F1396" s="48">
        <f t="shared" si="37"/>
        <v>278891</v>
      </c>
      <c r="G1396" s="397" t="s">
        <v>9567</v>
      </c>
    </row>
    <row r="1397" spans="1:7" ht="30" x14ac:dyDescent="0.25">
      <c r="A1397" s="840">
        <v>45792</v>
      </c>
      <c r="B1397" s="391"/>
      <c r="C1397" s="307" t="s">
        <v>16218</v>
      </c>
      <c r="D1397" s="304">
        <v>87000</v>
      </c>
      <c r="E1397" s="304"/>
      <c r="F1397" s="48">
        <f t="shared" si="37"/>
        <v>191891</v>
      </c>
      <c r="G1397" s="397" t="s">
        <v>9567</v>
      </c>
    </row>
    <row r="1398" spans="1:7" ht="30" x14ac:dyDescent="0.25">
      <c r="A1398" s="840">
        <v>45792</v>
      </c>
      <c r="B1398" s="391"/>
      <c r="C1398" s="307" t="s">
        <v>16221</v>
      </c>
      <c r="D1398" s="304">
        <v>200000</v>
      </c>
      <c r="E1398" s="304"/>
      <c r="F1398" s="48">
        <f t="shared" si="37"/>
        <v>-8109</v>
      </c>
      <c r="G1398" s="397" t="s">
        <v>9567</v>
      </c>
    </row>
    <row r="1399" spans="1:7" x14ac:dyDescent="0.25">
      <c r="A1399" s="840">
        <v>45794</v>
      </c>
      <c r="B1399" s="391"/>
      <c r="C1399" s="292" t="s">
        <v>16257</v>
      </c>
      <c r="D1399" s="304">
        <v>800000</v>
      </c>
      <c r="E1399" s="304"/>
      <c r="F1399" s="48">
        <f t="shared" si="37"/>
        <v>-808109</v>
      </c>
      <c r="G1399" s="397" t="s">
        <v>10757</v>
      </c>
    </row>
    <row r="1400" spans="1:7" x14ac:dyDescent="0.25">
      <c r="A1400" s="840">
        <v>45796</v>
      </c>
      <c r="B1400" s="391"/>
      <c r="C1400" s="292" t="s">
        <v>16264</v>
      </c>
      <c r="D1400" s="304">
        <v>35000</v>
      </c>
      <c r="E1400" s="304"/>
      <c r="F1400" s="48">
        <f t="shared" si="37"/>
        <v>-843109</v>
      </c>
      <c r="G1400" s="397" t="s">
        <v>10757</v>
      </c>
    </row>
    <row r="1401" spans="1:7" x14ac:dyDescent="0.25">
      <c r="A1401" s="840">
        <v>45796</v>
      </c>
      <c r="B1401" s="391"/>
      <c r="C1401" s="292" t="s">
        <v>16286</v>
      </c>
      <c r="D1401" s="304"/>
      <c r="E1401" s="304">
        <v>50000</v>
      </c>
      <c r="F1401" s="48">
        <f t="shared" si="37"/>
        <v>-793109</v>
      </c>
      <c r="G1401" s="397" t="s">
        <v>10757</v>
      </c>
    </row>
    <row r="1402" spans="1:7" x14ac:dyDescent="0.25">
      <c r="A1402" s="840">
        <v>45797</v>
      </c>
      <c r="B1402" s="391"/>
      <c r="C1402" s="292" t="s">
        <v>16287</v>
      </c>
      <c r="D1402" s="304">
        <v>300000</v>
      </c>
      <c r="E1402" s="304"/>
      <c r="F1402" s="48">
        <f t="shared" si="37"/>
        <v>-1093109</v>
      </c>
      <c r="G1402" s="397" t="s">
        <v>10757</v>
      </c>
    </row>
    <row r="1403" spans="1:7" ht="30" x14ac:dyDescent="0.25">
      <c r="A1403" s="840">
        <v>45797</v>
      </c>
      <c r="B1403" s="391"/>
      <c r="C1403" s="303" t="s">
        <v>16284</v>
      </c>
      <c r="D1403" s="304">
        <v>35000</v>
      </c>
      <c r="E1403" s="304"/>
      <c r="F1403" s="48">
        <f t="shared" si="37"/>
        <v>-1128109</v>
      </c>
      <c r="G1403" s="397" t="s">
        <v>10757</v>
      </c>
    </row>
    <row r="1404" spans="1:7" ht="30" x14ac:dyDescent="0.25">
      <c r="A1404" s="840">
        <v>45798</v>
      </c>
      <c r="B1404" s="391"/>
      <c r="C1404" s="303" t="s">
        <v>16300</v>
      </c>
      <c r="D1404" s="304">
        <v>35000</v>
      </c>
      <c r="E1404" s="304"/>
      <c r="F1404" s="48">
        <f t="shared" si="37"/>
        <v>-1163109</v>
      </c>
      <c r="G1404" s="397" t="s">
        <v>10757</v>
      </c>
    </row>
    <row r="1405" spans="1:7" ht="45" x14ac:dyDescent="0.25">
      <c r="A1405" s="840">
        <v>45799</v>
      </c>
      <c r="B1405" s="391"/>
      <c r="C1405" s="303" t="s">
        <v>16299</v>
      </c>
      <c r="D1405" s="304">
        <v>41000</v>
      </c>
      <c r="E1405" s="304"/>
      <c r="F1405" s="48">
        <f t="shared" si="37"/>
        <v>-1204109</v>
      </c>
      <c r="G1405" s="397" t="s">
        <v>10757</v>
      </c>
    </row>
    <row r="1406" spans="1:7" x14ac:dyDescent="0.25">
      <c r="A1406" s="292"/>
      <c r="B1406" s="391"/>
      <c r="C1406" s="292"/>
      <c r="D1406" s="304"/>
      <c r="E1406" s="304"/>
      <c r="F1406" s="48">
        <f t="shared" si="37"/>
        <v>-1204109</v>
      </c>
      <c r="G1406" s="397" t="s">
        <v>10757</v>
      </c>
    </row>
    <row r="1407" spans="1:7" x14ac:dyDescent="0.25">
      <c r="A1407" s="292"/>
      <c r="B1407" s="391"/>
      <c r="C1407" s="292"/>
      <c r="D1407" s="304"/>
      <c r="E1407" s="304"/>
      <c r="F1407" s="48">
        <f t="shared" si="37"/>
        <v>-1204109</v>
      </c>
      <c r="G1407" s="397" t="s">
        <v>10757</v>
      </c>
    </row>
    <row r="1408" spans="1:7" x14ac:dyDescent="0.25">
      <c r="A1408" s="292"/>
      <c r="B1408" s="391"/>
      <c r="C1408" s="292"/>
      <c r="D1408" s="304"/>
      <c r="E1408" s="304"/>
      <c r="F1408" s="48">
        <f t="shared" si="37"/>
        <v>-1204109</v>
      </c>
      <c r="G1408" s="397" t="s">
        <v>10757</v>
      </c>
    </row>
    <row r="1409" spans="1:7" x14ac:dyDescent="0.25">
      <c r="A1409" s="292"/>
      <c r="B1409" s="391"/>
      <c r="C1409" s="292"/>
      <c r="D1409" s="304"/>
      <c r="E1409" s="304"/>
      <c r="F1409" s="48">
        <f t="shared" si="37"/>
        <v>-1204109</v>
      </c>
      <c r="G1409" s="397" t="s">
        <v>10757</v>
      </c>
    </row>
    <row r="1410" spans="1:7" x14ac:dyDescent="0.25">
      <c r="A1410" s="292"/>
      <c r="B1410" s="391"/>
      <c r="C1410" s="292"/>
      <c r="D1410" s="304"/>
      <c r="E1410" s="304"/>
      <c r="F1410" s="48">
        <f t="shared" si="37"/>
        <v>-1204109</v>
      </c>
      <c r="G1410" s="397" t="s">
        <v>10757</v>
      </c>
    </row>
    <row r="1411" spans="1:7" x14ac:dyDescent="0.25">
      <c r="A1411" s="292"/>
      <c r="B1411" s="391"/>
      <c r="C1411" s="292"/>
      <c r="D1411" s="304"/>
      <c r="E1411" s="304"/>
      <c r="F1411" s="48">
        <f t="shared" si="37"/>
        <v>-1204109</v>
      </c>
      <c r="G1411" s="397" t="s">
        <v>10757</v>
      </c>
    </row>
    <row r="1412" spans="1:7" x14ac:dyDescent="0.25">
      <c r="A1412" s="292"/>
      <c r="B1412" s="391"/>
      <c r="C1412" s="292"/>
      <c r="D1412" s="304"/>
      <c r="E1412" s="304"/>
      <c r="F1412" s="48">
        <f t="shared" si="37"/>
        <v>-1204109</v>
      </c>
      <c r="G1412" s="397" t="s">
        <v>10757</v>
      </c>
    </row>
    <row r="1413" spans="1:7" x14ac:dyDescent="0.25">
      <c r="A1413" s="292"/>
      <c r="B1413" s="391"/>
      <c r="C1413" s="292"/>
      <c r="D1413" s="304"/>
      <c r="E1413" s="304"/>
      <c r="F1413" s="48">
        <f t="shared" si="37"/>
        <v>-1204109</v>
      </c>
      <c r="G1413" s="397" t="s">
        <v>10757</v>
      </c>
    </row>
    <row r="1414" spans="1:7" x14ac:dyDescent="0.25">
      <c r="A1414" s="292"/>
      <c r="B1414" s="391"/>
      <c r="C1414" s="292"/>
      <c r="D1414" s="304"/>
      <c r="E1414" s="304"/>
      <c r="F1414" s="48">
        <f t="shared" si="37"/>
        <v>-1204109</v>
      </c>
      <c r="G1414" s="397" t="s">
        <v>10757</v>
      </c>
    </row>
    <row r="1415" spans="1:7" x14ac:dyDescent="0.25">
      <c r="A1415" s="292"/>
      <c r="B1415" s="391"/>
      <c r="C1415" s="292"/>
      <c r="D1415" s="304"/>
      <c r="E1415" s="304"/>
      <c r="F1415" s="48">
        <f t="shared" si="37"/>
        <v>-1204109</v>
      </c>
      <c r="G1415" s="397" t="s">
        <v>10757</v>
      </c>
    </row>
    <row r="1416" spans="1:7" x14ac:dyDescent="0.25">
      <c r="A1416" s="292"/>
      <c r="B1416" s="391"/>
      <c r="C1416" s="292"/>
      <c r="D1416" s="304"/>
      <c r="E1416" s="304"/>
      <c r="F1416" s="48">
        <f t="shared" si="37"/>
        <v>-1204109</v>
      </c>
      <c r="G1416" s="397" t="s">
        <v>10757</v>
      </c>
    </row>
    <row r="1417" spans="1:7" x14ac:dyDescent="0.25">
      <c r="A1417" s="292"/>
      <c r="B1417" s="391"/>
      <c r="C1417" s="292"/>
      <c r="D1417" s="304"/>
      <c r="E1417" s="304"/>
      <c r="F1417" s="48">
        <f t="shared" si="37"/>
        <v>-1204109</v>
      </c>
      <c r="G1417" s="397" t="s">
        <v>10757</v>
      </c>
    </row>
    <row r="1418" spans="1:7" x14ac:dyDescent="0.25">
      <c r="A1418" s="292"/>
      <c r="B1418" s="391"/>
      <c r="C1418" s="292"/>
      <c r="D1418" s="304"/>
      <c r="E1418" s="304"/>
      <c r="F1418" s="48">
        <f t="shared" si="37"/>
        <v>-1204109</v>
      </c>
      <c r="G1418" s="397" t="s">
        <v>10757</v>
      </c>
    </row>
    <row r="1419" spans="1:7" x14ac:dyDescent="0.25">
      <c r="A1419" s="292"/>
      <c r="B1419" s="391"/>
      <c r="C1419" s="292"/>
      <c r="D1419" s="304"/>
      <c r="E1419" s="304"/>
      <c r="F1419" s="48">
        <f t="shared" si="37"/>
        <v>-1204109</v>
      </c>
      <c r="G1419" s="397" t="s">
        <v>10757</v>
      </c>
    </row>
    <row r="1420" spans="1:7" x14ac:dyDescent="0.25">
      <c r="A1420" s="292"/>
      <c r="B1420" s="391"/>
      <c r="C1420" s="292"/>
      <c r="D1420" s="304"/>
      <c r="E1420" s="304"/>
      <c r="F1420" s="48">
        <f t="shared" si="37"/>
        <v>-1204109</v>
      </c>
      <c r="G1420" s="397" t="s">
        <v>10757</v>
      </c>
    </row>
    <row r="1421" spans="1:7" x14ac:dyDescent="0.25">
      <c r="A1421" s="292"/>
      <c r="B1421" s="391"/>
      <c r="C1421" s="292"/>
      <c r="D1421" s="304"/>
      <c r="E1421" s="304"/>
      <c r="F1421" s="48">
        <f t="shared" ref="F1421:F1449" si="38">F1420+E1421-D1421</f>
        <v>-1204109</v>
      </c>
      <c r="G1421" s="397" t="s">
        <v>10757</v>
      </c>
    </row>
    <row r="1422" spans="1:7" x14ac:dyDescent="0.25">
      <c r="A1422" s="292"/>
      <c r="B1422" s="391"/>
      <c r="C1422" s="292"/>
      <c r="D1422" s="304"/>
      <c r="E1422" s="304"/>
      <c r="F1422" s="48">
        <f t="shared" si="38"/>
        <v>-1204109</v>
      </c>
      <c r="G1422" s="397" t="s">
        <v>10757</v>
      </c>
    </row>
    <row r="1423" spans="1:7" x14ac:dyDescent="0.25">
      <c r="A1423" s="292"/>
      <c r="B1423" s="391"/>
      <c r="C1423" s="292"/>
      <c r="D1423" s="304"/>
      <c r="E1423" s="304"/>
      <c r="F1423" s="48">
        <f t="shared" si="38"/>
        <v>-1204109</v>
      </c>
      <c r="G1423" s="397" t="s">
        <v>10757</v>
      </c>
    </row>
    <row r="1424" spans="1:7" x14ac:dyDescent="0.25">
      <c r="A1424" s="292"/>
      <c r="B1424" s="391"/>
      <c r="C1424" s="292"/>
      <c r="D1424" s="304"/>
      <c r="E1424" s="304"/>
      <c r="F1424" s="48">
        <f t="shared" si="38"/>
        <v>-1204109</v>
      </c>
      <c r="G1424" s="397" t="s">
        <v>10757</v>
      </c>
    </row>
    <row r="1425" spans="1:7" x14ac:dyDescent="0.25">
      <c r="A1425" s="292"/>
      <c r="B1425" s="391"/>
      <c r="C1425" s="292"/>
      <c r="D1425" s="304"/>
      <c r="E1425" s="304"/>
      <c r="F1425" s="48">
        <f t="shared" si="38"/>
        <v>-1204109</v>
      </c>
      <c r="G1425" s="397" t="s">
        <v>10757</v>
      </c>
    </row>
    <row r="1426" spans="1:7" x14ac:dyDescent="0.25">
      <c r="A1426" s="292"/>
      <c r="B1426" s="391"/>
      <c r="C1426" s="292"/>
      <c r="D1426" s="304"/>
      <c r="E1426" s="304"/>
      <c r="F1426" s="48">
        <f t="shared" si="38"/>
        <v>-1204109</v>
      </c>
      <c r="G1426" s="397" t="s">
        <v>10757</v>
      </c>
    </row>
    <row r="1427" spans="1:7" x14ac:dyDescent="0.25">
      <c r="A1427" s="292"/>
      <c r="B1427" s="391"/>
      <c r="C1427" s="292"/>
      <c r="D1427" s="304"/>
      <c r="E1427" s="304"/>
      <c r="F1427" s="48">
        <f t="shared" si="38"/>
        <v>-1204109</v>
      </c>
      <c r="G1427" s="397" t="s">
        <v>10757</v>
      </c>
    </row>
    <row r="1428" spans="1:7" x14ac:dyDescent="0.25">
      <c r="A1428" s="292"/>
      <c r="B1428" s="391"/>
      <c r="C1428" s="292"/>
      <c r="D1428" s="304"/>
      <c r="E1428" s="304"/>
      <c r="F1428" s="48">
        <f t="shared" si="38"/>
        <v>-1204109</v>
      </c>
      <c r="G1428" s="397" t="s">
        <v>10757</v>
      </c>
    </row>
    <row r="1429" spans="1:7" x14ac:dyDescent="0.25">
      <c r="A1429" s="292"/>
      <c r="B1429" s="391"/>
      <c r="C1429" s="292"/>
      <c r="D1429" s="304"/>
      <c r="E1429" s="304"/>
      <c r="F1429" s="48">
        <f t="shared" si="38"/>
        <v>-1204109</v>
      </c>
      <c r="G1429" s="397" t="s">
        <v>10757</v>
      </c>
    </row>
    <row r="1430" spans="1:7" x14ac:dyDescent="0.25">
      <c r="A1430" s="292"/>
      <c r="B1430" s="391"/>
      <c r="C1430" s="292"/>
      <c r="D1430" s="304"/>
      <c r="E1430" s="304"/>
      <c r="F1430" s="48">
        <f t="shared" si="38"/>
        <v>-1204109</v>
      </c>
      <c r="G1430" s="397" t="s">
        <v>10757</v>
      </c>
    </row>
    <row r="1431" spans="1:7" x14ac:dyDescent="0.25">
      <c r="A1431" s="292"/>
      <c r="B1431" s="391"/>
      <c r="C1431" s="292"/>
      <c r="D1431" s="304"/>
      <c r="E1431" s="304"/>
      <c r="F1431" s="48">
        <f t="shared" si="38"/>
        <v>-1204109</v>
      </c>
      <c r="G1431" s="397" t="s">
        <v>10757</v>
      </c>
    </row>
    <row r="1432" spans="1:7" x14ac:dyDescent="0.25">
      <c r="A1432" s="292"/>
      <c r="B1432" s="391"/>
      <c r="C1432" s="292"/>
      <c r="D1432" s="304"/>
      <c r="E1432" s="304"/>
      <c r="F1432" s="48">
        <f t="shared" si="38"/>
        <v>-1204109</v>
      </c>
      <c r="G1432" s="397" t="s">
        <v>10757</v>
      </c>
    </row>
    <row r="1433" spans="1:7" x14ac:dyDescent="0.25">
      <c r="A1433" s="292"/>
      <c r="B1433" s="391"/>
      <c r="C1433" s="292"/>
      <c r="D1433" s="304"/>
      <c r="E1433" s="304"/>
      <c r="F1433" s="48">
        <f t="shared" si="38"/>
        <v>-1204109</v>
      </c>
      <c r="G1433" s="397" t="s">
        <v>10757</v>
      </c>
    </row>
    <row r="1434" spans="1:7" x14ac:dyDescent="0.25">
      <c r="A1434" s="292"/>
      <c r="B1434" s="391"/>
      <c r="C1434" s="292"/>
      <c r="D1434" s="304"/>
      <c r="E1434" s="304"/>
      <c r="F1434" s="48">
        <f t="shared" si="38"/>
        <v>-1204109</v>
      </c>
      <c r="G1434" s="397" t="s">
        <v>10757</v>
      </c>
    </row>
    <row r="1435" spans="1:7" x14ac:dyDescent="0.25">
      <c r="A1435" s="292"/>
      <c r="B1435" s="391"/>
      <c r="C1435" s="292"/>
      <c r="D1435" s="304"/>
      <c r="E1435" s="304"/>
      <c r="F1435" s="48">
        <f t="shared" si="38"/>
        <v>-1204109</v>
      </c>
      <c r="G1435" s="397" t="s">
        <v>10757</v>
      </c>
    </row>
    <row r="1436" spans="1:7" x14ac:dyDescent="0.25">
      <c r="A1436" s="292"/>
      <c r="B1436" s="391"/>
      <c r="C1436" s="292"/>
      <c r="D1436" s="304"/>
      <c r="E1436" s="304"/>
      <c r="F1436" s="48">
        <f t="shared" si="38"/>
        <v>-1204109</v>
      </c>
      <c r="G1436" s="397" t="s">
        <v>10757</v>
      </c>
    </row>
    <row r="1437" spans="1:7" x14ac:dyDescent="0.25">
      <c r="A1437" s="292"/>
      <c r="B1437" s="391"/>
      <c r="C1437" s="292"/>
      <c r="D1437" s="304"/>
      <c r="E1437" s="304"/>
      <c r="F1437" s="48">
        <f t="shared" si="38"/>
        <v>-1204109</v>
      </c>
      <c r="G1437" s="397" t="s">
        <v>10757</v>
      </c>
    </row>
    <row r="1438" spans="1:7" x14ac:dyDescent="0.25">
      <c r="A1438" s="292"/>
      <c r="B1438" s="391"/>
      <c r="C1438" s="292"/>
      <c r="D1438" s="304"/>
      <c r="E1438" s="304"/>
      <c r="F1438" s="48">
        <f t="shared" si="38"/>
        <v>-1204109</v>
      </c>
      <c r="G1438" s="397" t="s">
        <v>10757</v>
      </c>
    </row>
    <row r="1439" spans="1:7" x14ac:dyDescent="0.25">
      <c r="A1439" s="292"/>
      <c r="B1439" s="391"/>
      <c r="C1439" s="292"/>
      <c r="D1439" s="304"/>
      <c r="E1439" s="304"/>
      <c r="F1439" s="48">
        <f t="shared" si="38"/>
        <v>-1204109</v>
      </c>
      <c r="G1439" s="397" t="s">
        <v>10757</v>
      </c>
    </row>
    <row r="1440" spans="1:7" x14ac:dyDescent="0.25">
      <c r="A1440" s="292"/>
      <c r="B1440" s="391"/>
      <c r="C1440" s="292"/>
      <c r="D1440" s="304"/>
      <c r="E1440" s="304"/>
      <c r="F1440" s="48">
        <f t="shared" si="38"/>
        <v>-1204109</v>
      </c>
      <c r="G1440" s="397" t="s">
        <v>10757</v>
      </c>
    </row>
    <row r="1441" spans="1:7" x14ac:dyDescent="0.25">
      <c r="A1441" s="292"/>
      <c r="B1441" s="391"/>
      <c r="C1441" s="292"/>
      <c r="D1441" s="304"/>
      <c r="E1441" s="304"/>
      <c r="F1441" s="48">
        <f t="shared" si="38"/>
        <v>-1204109</v>
      </c>
      <c r="G1441" s="397" t="s">
        <v>10757</v>
      </c>
    </row>
    <row r="1442" spans="1:7" x14ac:dyDescent="0.25">
      <c r="A1442" s="292"/>
      <c r="B1442" s="391"/>
      <c r="C1442" s="292"/>
      <c r="D1442" s="304"/>
      <c r="E1442" s="304"/>
      <c r="F1442" s="48">
        <f t="shared" si="38"/>
        <v>-1204109</v>
      </c>
      <c r="G1442" s="397" t="s">
        <v>10757</v>
      </c>
    </row>
    <row r="1443" spans="1:7" x14ac:dyDescent="0.25">
      <c r="A1443" s="292"/>
      <c r="B1443" s="391"/>
      <c r="C1443" s="292"/>
      <c r="D1443" s="304"/>
      <c r="E1443" s="304"/>
      <c r="F1443" s="48">
        <f t="shared" si="38"/>
        <v>-1204109</v>
      </c>
      <c r="G1443" s="397" t="s">
        <v>10757</v>
      </c>
    </row>
    <row r="1444" spans="1:7" x14ac:dyDescent="0.25">
      <c r="A1444" s="292"/>
      <c r="B1444" s="391"/>
      <c r="C1444" s="292"/>
      <c r="D1444" s="304"/>
      <c r="E1444" s="304"/>
      <c r="F1444" s="48">
        <f t="shared" si="38"/>
        <v>-1204109</v>
      </c>
      <c r="G1444" s="397" t="s">
        <v>10757</v>
      </c>
    </row>
    <row r="1445" spans="1:7" x14ac:dyDescent="0.25">
      <c r="A1445" s="292"/>
      <c r="B1445" s="391"/>
      <c r="C1445" s="292"/>
      <c r="D1445" s="304"/>
      <c r="E1445" s="304"/>
      <c r="F1445" s="48">
        <f t="shared" si="38"/>
        <v>-1204109</v>
      </c>
      <c r="G1445" s="397" t="s">
        <v>10757</v>
      </c>
    </row>
    <row r="1446" spans="1:7" x14ac:dyDescent="0.25">
      <c r="A1446" s="292"/>
      <c r="B1446" s="391"/>
      <c r="C1446" s="292"/>
      <c r="D1446" s="304"/>
      <c r="E1446" s="304"/>
      <c r="F1446" s="48">
        <f t="shared" si="38"/>
        <v>-1204109</v>
      </c>
      <c r="G1446" s="397" t="s">
        <v>10757</v>
      </c>
    </row>
    <row r="1447" spans="1:7" x14ac:dyDescent="0.25">
      <c r="A1447" s="292"/>
      <c r="B1447" s="391"/>
      <c r="C1447" s="292"/>
      <c r="D1447" s="304"/>
      <c r="E1447" s="304"/>
      <c r="F1447" s="48">
        <f t="shared" si="38"/>
        <v>-1204109</v>
      </c>
      <c r="G1447" s="397" t="s">
        <v>10757</v>
      </c>
    </row>
    <row r="1448" spans="1:7" x14ac:dyDescent="0.25">
      <c r="A1448" s="292"/>
      <c r="B1448" s="391"/>
      <c r="C1448" s="292"/>
      <c r="D1448" s="304"/>
      <c r="E1448" s="304"/>
      <c r="F1448" s="48">
        <f t="shared" si="38"/>
        <v>-1204109</v>
      </c>
      <c r="G1448" s="397" t="s">
        <v>10757</v>
      </c>
    </row>
    <row r="1449" spans="1:7" x14ac:dyDescent="0.25">
      <c r="A1449" s="292"/>
      <c r="B1449" s="391"/>
      <c r="C1449" s="292"/>
      <c r="D1449" s="304"/>
      <c r="E1449" s="304"/>
      <c r="F1449" s="48">
        <f t="shared" si="38"/>
        <v>-1204109</v>
      </c>
      <c r="G1449" s="397" t="s">
        <v>10757</v>
      </c>
    </row>
    <row r="1450" spans="1:7" x14ac:dyDescent="0.25">
      <c r="A1450" s="292"/>
      <c r="B1450" s="391"/>
      <c r="C1450" s="292"/>
      <c r="D1450" s="304"/>
      <c r="E1450" s="304"/>
      <c r="F1450" s="48">
        <f t="shared" ref="F1450:F1510" si="39">F1449+E1450-D1450</f>
        <v>-1204109</v>
      </c>
      <c r="G1450" s="397" t="s">
        <v>10757</v>
      </c>
    </row>
    <row r="1451" spans="1:7" x14ac:dyDescent="0.25">
      <c r="A1451" s="292"/>
      <c r="B1451" s="391"/>
      <c r="C1451" s="292"/>
      <c r="D1451" s="304"/>
      <c r="E1451" s="304"/>
      <c r="F1451" s="48">
        <f t="shared" si="39"/>
        <v>-1204109</v>
      </c>
      <c r="G1451" s="397" t="s">
        <v>10757</v>
      </c>
    </row>
    <row r="1452" spans="1:7" x14ac:dyDescent="0.25">
      <c r="A1452" s="292"/>
      <c r="B1452" s="391"/>
      <c r="C1452" s="292"/>
      <c r="D1452" s="304"/>
      <c r="E1452" s="304"/>
      <c r="F1452" s="48">
        <f t="shared" si="39"/>
        <v>-1204109</v>
      </c>
      <c r="G1452" s="397" t="s">
        <v>10757</v>
      </c>
    </row>
    <row r="1453" spans="1:7" x14ac:dyDescent="0.25">
      <c r="A1453" s="292"/>
      <c r="B1453" s="391"/>
      <c r="C1453" s="292"/>
      <c r="D1453" s="304"/>
      <c r="E1453" s="304"/>
      <c r="F1453" s="48">
        <f t="shared" si="39"/>
        <v>-1204109</v>
      </c>
      <c r="G1453" s="397" t="s">
        <v>10757</v>
      </c>
    </row>
    <row r="1454" spans="1:7" x14ac:dyDescent="0.25">
      <c r="A1454" s="292"/>
      <c r="B1454" s="391"/>
      <c r="C1454" s="292"/>
      <c r="D1454" s="304"/>
      <c r="E1454" s="304"/>
      <c r="F1454" s="48">
        <f t="shared" si="39"/>
        <v>-1204109</v>
      </c>
      <c r="G1454" s="397" t="s">
        <v>10757</v>
      </c>
    </row>
    <row r="1455" spans="1:7" x14ac:dyDescent="0.25">
      <c r="A1455" s="292"/>
      <c r="B1455" s="391"/>
      <c r="C1455" s="292"/>
      <c r="D1455" s="304"/>
      <c r="E1455" s="304"/>
      <c r="F1455" s="48">
        <f t="shared" si="39"/>
        <v>-1204109</v>
      </c>
      <c r="G1455" s="397" t="s">
        <v>10757</v>
      </c>
    </row>
    <row r="1456" spans="1:7" x14ac:dyDescent="0.25">
      <c r="A1456" s="292"/>
      <c r="B1456" s="391"/>
      <c r="C1456" s="292"/>
      <c r="D1456" s="304"/>
      <c r="E1456" s="304"/>
      <c r="F1456" s="48">
        <f t="shared" si="39"/>
        <v>-1204109</v>
      </c>
      <c r="G1456" s="397" t="s">
        <v>10757</v>
      </c>
    </row>
    <row r="1457" spans="1:7" x14ac:dyDescent="0.25">
      <c r="A1457" s="292"/>
      <c r="B1457" s="391"/>
      <c r="C1457" s="292"/>
      <c r="D1457" s="304"/>
      <c r="E1457" s="304"/>
      <c r="F1457" s="48">
        <f t="shared" si="39"/>
        <v>-1204109</v>
      </c>
      <c r="G1457" s="397" t="s">
        <v>10757</v>
      </c>
    </row>
    <row r="1458" spans="1:7" x14ac:dyDescent="0.25">
      <c r="A1458" s="292"/>
      <c r="B1458" s="391"/>
      <c r="C1458" s="292"/>
      <c r="D1458" s="304"/>
      <c r="E1458" s="304"/>
      <c r="F1458" s="48">
        <f t="shared" si="39"/>
        <v>-1204109</v>
      </c>
      <c r="G1458" s="397" t="s">
        <v>10757</v>
      </c>
    </row>
    <row r="1459" spans="1:7" x14ac:dyDescent="0.25">
      <c r="A1459" s="292"/>
      <c r="B1459" s="391"/>
      <c r="C1459" s="292"/>
      <c r="D1459" s="304"/>
      <c r="E1459" s="304"/>
      <c r="F1459" s="48">
        <f t="shared" si="39"/>
        <v>-1204109</v>
      </c>
      <c r="G1459" s="397" t="s">
        <v>10757</v>
      </c>
    </row>
    <row r="1460" spans="1:7" x14ac:dyDescent="0.25">
      <c r="A1460" s="292"/>
      <c r="B1460" s="391"/>
      <c r="C1460" s="292"/>
      <c r="D1460" s="304"/>
      <c r="E1460" s="304"/>
      <c r="F1460" s="48">
        <f t="shared" si="39"/>
        <v>-1204109</v>
      </c>
      <c r="G1460" s="397" t="s">
        <v>10757</v>
      </c>
    </row>
    <row r="1461" spans="1:7" x14ac:dyDescent="0.25">
      <c r="A1461" s="292"/>
      <c r="B1461" s="391"/>
      <c r="C1461" s="292"/>
      <c r="D1461" s="304"/>
      <c r="E1461" s="304"/>
      <c r="F1461" s="48">
        <f t="shared" si="39"/>
        <v>-1204109</v>
      </c>
      <c r="G1461" s="397" t="s">
        <v>10757</v>
      </c>
    </row>
    <row r="1462" spans="1:7" x14ac:dyDescent="0.25">
      <c r="A1462" s="292"/>
      <c r="B1462" s="391"/>
      <c r="C1462" s="292"/>
      <c r="D1462" s="304"/>
      <c r="E1462" s="304"/>
      <c r="F1462" s="48">
        <f t="shared" si="39"/>
        <v>-1204109</v>
      </c>
      <c r="G1462" s="397" t="s">
        <v>10757</v>
      </c>
    </row>
    <row r="1463" spans="1:7" x14ac:dyDescent="0.25">
      <c r="A1463" s="292"/>
      <c r="B1463" s="391"/>
      <c r="C1463" s="292"/>
      <c r="D1463" s="304"/>
      <c r="E1463" s="304"/>
      <c r="F1463" s="48">
        <f t="shared" si="39"/>
        <v>-1204109</v>
      </c>
      <c r="G1463" s="397" t="s">
        <v>10757</v>
      </c>
    </row>
    <row r="1464" spans="1:7" x14ac:dyDescent="0.25">
      <c r="A1464" s="292"/>
      <c r="B1464" s="391"/>
      <c r="C1464" s="292"/>
      <c r="D1464" s="304"/>
      <c r="E1464" s="304"/>
      <c r="F1464" s="48">
        <f t="shared" si="39"/>
        <v>-1204109</v>
      </c>
      <c r="G1464" s="397" t="s">
        <v>10757</v>
      </c>
    </row>
    <row r="1465" spans="1:7" x14ac:dyDescent="0.25">
      <c r="A1465" s="292"/>
      <c r="B1465" s="391"/>
      <c r="C1465" s="292"/>
      <c r="D1465" s="304"/>
      <c r="E1465" s="304"/>
      <c r="F1465" s="48">
        <f t="shared" si="39"/>
        <v>-1204109</v>
      </c>
      <c r="G1465" s="397" t="s">
        <v>10757</v>
      </c>
    </row>
    <row r="1466" spans="1:7" x14ac:dyDescent="0.25">
      <c r="A1466" s="292"/>
      <c r="B1466" s="391"/>
      <c r="C1466" s="292"/>
      <c r="D1466" s="304"/>
      <c r="E1466" s="304"/>
      <c r="F1466" s="48">
        <f t="shared" si="39"/>
        <v>-1204109</v>
      </c>
      <c r="G1466" s="397" t="s">
        <v>10757</v>
      </c>
    </row>
    <row r="1467" spans="1:7" x14ac:dyDescent="0.25">
      <c r="A1467" s="292"/>
      <c r="B1467" s="391"/>
      <c r="C1467" s="292"/>
      <c r="D1467" s="304"/>
      <c r="E1467" s="304"/>
      <c r="F1467" s="48">
        <f t="shared" si="39"/>
        <v>-1204109</v>
      </c>
      <c r="G1467" s="397" t="s">
        <v>10757</v>
      </c>
    </row>
    <row r="1468" spans="1:7" x14ac:dyDescent="0.25">
      <c r="A1468" s="292"/>
      <c r="B1468" s="391"/>
      <c r="C1468" s="292"/>
      <c r="D1468" s="304"/>
      <c r="E1468" s="304"/>
      <c r="F1468" s="48">
        <f t="shared" si="39"/>
        <v>-1204109</v>
      </c>
      <c r="G1468" s="397" t="s">
        <v>10757</v>
      </c>
    </row>
    <row r="1469" spans="1:7" x14ac:dyDescent="0.25">
      <c r="A1469" s="292"/>
      <c r="B1469" s="391"/>
      <c r="C1469" s="292"/>
      <c r="D1469" s="304"/>
      <c r="E1469" s="304"/>
      <c r="F1469" s="48">
        <f t="shared" si="39"/>
        <v>-1204109</v>
      </c>
      <c r="G1469" s="397" t="s">
        <v>10757</v>
      </c>
    </row>
    <row r="1470" spans="1:7" x14ac:dyDescent="0.25">
      <c r="A1470" s="292"/>
      <c r="B1470" s="391"/>
      <c r="C1470" s="292"/>
      <c r="D1470" s="304"/>
      <c r="E1470" s="304"/>
      <c r="F1470" s="48">
        <f t="shared" si="39"/>
        <v>-1204109</v>
      </c>
      <c r="G1470" s="397" t="s">
        <v>10757</v>
      </c>
    </row>
    <row r="1471" spans="1:7" x14ac:dyDescent="0.25">
      <c r="A1471" s="292"/>
      <c r="B1471" s="391"/>
      <c r="C1471" s="292"/>
      <c r="D1471" s="304"/>
      <c r="E1471" s="304"/>
      <c r="F1471" s="48">
        <f t="shared" si="39"/>
        <v>-1204109</v>
      </c>
      <c r="G1471" s="397" t="s">
        <v>10757</v>
      </c>
    </row>
    <row r="1472" spans="1:7" x14ac:dyDescent="0.25">
      <c r="A1472" s="292"/>
      <c r="B1472" s="391"/>
      <c r="C1472" s="292"/>
      <c r="D1472" s="304"/>
      <c r="E1472" s="304"/>
      <c r="F1472" s="48">
        <f t="shared" si="39"/>
        <v>-1204109</v>
      </c>
      <c r="G1472" s="397" t="s">
        <v>10757</v>
      </c>
    </row>
    <row r="1473" spans="1:7" x14ac:dyDescent="0.25">
      <c r="A1473" s="292"/>
      <c r="B1473" s="391"/>
      <c r="C1473" s="292"/>
      <c r="D1473" s="304"/>
      <c r="E1473" s="304"/>
      <c r="F1473" s="48">
        <f t="shared" si="39"/>
        <v>-1204109</v>
      </c>
      <c r="G1473" s="397" t="s">
        <v>10757</v>
      </c>
    </row>
    <row r="1474" spans="1:7" x14ac:dyDescent="0.25">
      <c r="A1474" s="292"/>
      <c r="B1474" s="391"/>
      <c r="C1474" s="292"/>
      <c r="D1474" s="304"/>
      <c r="E1474" s="304"/>
      <c r="F1474" s="48">
        <f t="shared" si="39"/>
        <v>-1204109</v>
      </c>
      <c r="G1474" s="397" t="s">
        <v>10757</v>
      </c>
    </row>
    <row r="1475" spans="1:7" x14ac:dyDescent="0.25">
      <c r="A1475" s="292"/>
      <c r="B1475" s="391"/>
      <c r="C1475" s="292"/>
      <c r="D1475" s="304"/>
      <c r="E1475" s="304"/>
      <c r="F1475" s="48">
        <f t="shared" si="39"/>
        <v>-1204109</v>
      </c>
      <c r="G1475" s="397" t="s">
        <v>10757</v>
      </c>
    </row>
    <row r="1476" spans="1:7" x14ac:dyDescent="0.25">
      <c r="A1476" s="292"/>
      <c r="B1476" s="391"/>
      <c r="C1476" s="292"/>
      <c r="D1476" s="304"/>
      <c r="E1476" s="304"/>
      <c r="F1476" s="48">
        <f t="shared" si="39"/>
        <v>-1204109</v>
      </c>
      <c r="G1476" s="397" t="s">
        <v>10757</v>
      </c>
    </row>
    <row r="1477" spans="1:7" x14ac:dyDescent="0.25">
      <c r="A1477" s="292"/>
      <c r="B1477" s="391"/>
      <c r="C1477" s="292"/>
      <c r="D1477" s="304"/>
      <c r="E1477" s="304"/>
      <c r="F1477" s="48">
        <f t="shared" si="39"/>
        <v>-1204109</v>
      </c>
      <c r="G1477" s="397" t="s">
        <v>10757</v>
      </c>
    </row>
    <row r="1478" spans="1:7" x14ac:dyDescent="0.25">
      <c r="A1478" s="292"/>
      <c r="B1478" s="391"/>
      <c r="C1478" s="292"/>
      <c r="D1478" s="304"/>
      <c r="E1478" s="304"/>
      <c r="F1478" s="48">
        <f t="shared" si="39"/>
        <v>-1204109</v>
      </c>
      <c r="G1478" s="397" t="s">
        <v>10757</v>
      </c>
    </row>
    <row r="1479" spans="1:7" x14ac:dyDescent="0.25">
      <c r="A1479" s="292"/>
      <c r="B1479" s="391"/>
      <c r="C1479" s="292"/>
      <c r="D1479" s="304"/>
      <c r="E1479" s="304"/>
      <c r="F1479" s="48">
        <f t="shared" si="39"/>
        <v>-1204109</v>
      </c>
      <c r="G1479" s="397" t="s">
        <v>10757</v>
      </c>
    </row>
    <row r="1480" spans="1:7" x14ac:dyDescent="0.25">
      <c r="A1480" s="292"/>
      <c r="B1480" s="391"/>
      <c r="C1480" s="292"/>
      <c r="D1480" s="304"/>
      <c r="E1480" s="304"/>
      <c r="F1480" s="48">
        <f t="shared" si="39"/>
        <v>-1204109</v>
      </c>
      <c r="G1480" s="397" t="s">
        <v>10757</v>
      </c>
    </row>
    <row r="1481" spans="1:7" x14ac:dyDescent="0.25">
      <c r="A1481" s="292"/>
      <c r="B1481" s="391"/>
      <c r="C1481" s="292"/>
      <c r="D1481" s="304"/>
      <c r="E1481" s="304"/>
      <c r="F1481" s="48">
        <f t="shared" si="39"/>
        <v>-1204109</v>
      </c>
      <c r="G1481" s="397" t="s">
        <v>10757</v>
      </c>
    </row>
    <row r="1482" spans="1:7" x14ac:dyDescent="0.25">
      <c r="A1482" s="292"/>
      <c r="B1482" s="391"/>
      <c r="C1482" s="292"/>
      <c r="D1482" s="304"/>
      <c r="E1482" s="304"/>
      <c r="F1482" s="48">
        <f t="shared" si="39"/>
        <v>-1204109</v>
      </c>
      <c r="G1482" s="397" t="s">
        <v>10757</v>
      </c>
    </row>
    <row r="1483" spans="1:7" x14ac:dyDescent="0.25">
      <c r="A1483" s="292"/>
      <c r="B1483" s="391"/>
      <c r="C1483" s="292"/>
      <c r="D1483" s="304"/>
      <c r="E1483" s="304"/>
      <c r="F1483" s="48">
        <f t="shared" si="39"/>
        <v>-1204109</v>
      </c>
      <c r="G1483" s="397" t="s">
        <v>10757</v>
      </c>
    </row>
    <row r="1484" spans="1:7" x14ac:dyDescent="0.25">
      <c r="A1484" s="292"/>
      <c r="B1484" s="391"/>
      <c r="C1484" s="292"/>
      <c r="D1484" s="304"/>
      <c r="E1484" s="304"/>
      <c r="F1484" s="48">
        <f t="shared" si="39"/>
        <v>-1204109</v>
      </c>
      <c r="G1484" s="397" t="s">
        <v>10757</v>
      </c>
    </row>
    <row r="1485" spans="1:7" x14ac:dyDescent="0.25">
      <c r="A1485" s="292"/>
      <c r="B1485" s="391"/>
      <c r="C1485" s="292"/>
      <c r="D1485" s="304"/>
      <c r="E1485" s="304"/>
      <c r="F1485" s="48">
        <f t="shared" si="39"/>
        <v>-1204109</v>
      </c>
      <c r="G1485" s="397" t="s">
        <v>10757</v>
      </c>
    </row>
    <row r="1486" spans="1:7" x14ac:dyDescent="0.25">
      <c r="A1486" s="292"/>
      <c r="B1486" s="391"/>
      <c r="C1486" s="292"/>
      <c r="D1486" s="304"/>
      <c r="E1486" s="304"/>
      <c r="F1486" s="48">
        <f t="shared" si="39"/>
        <v>-1204109</v>
      </c>
      <c r="G1486" s="397" t="s">
        <v>10757</v>
      </c>
    </row>
    <row r="1487" spans="1:7" x14ac:dyDescent="0.25">
      <c r="A1487" s="292"/>
      <c r="B1487" s="391"/>
      <c r="C1487" s="292"/>
      <c r="D1487" s="304"/>
      <c r="E1487" s="304"/>
      <c r="F1487" s="48">
        <f t="shared" si="39"/>
        <v>-1204109</v>
      </c>
      <c r="G1487" s="397" t="s">
        <v>10757</v>
      </c>
    </row>
    <row r="1488" spans="1:7" x14ac:dyDescent="0.25">
      <c r="A1488" s="292"/>
      <c r="B1488" s="391"/>
      <c r="C1488" s="292"/>
      <c r="D1488" s="304"/>
      <c r="E1488" s="304"/>
      <c r="F1488" s="48">
        <f t="shared" si="39"/>
        <v>-1204109</v>
      </c>
      <c r="G1488" s="397" t="s">
        <v>10757</v>
      </c>
    </row>
    <row r="1489" spans="1:7" x14ac:dyDescent="0.25">
      <c r="A1489" s="292"/>
      <c r="B1489" s="391"/>
      <c r="C1489" s="292"/>
      <c r="D1489" s="304"/>
      <c r="E1489" s="304"/>
      <c r="F1489" s="48">
        <f t="shared" si="39"/>
        <v>-1204109</v>
      </c>
      <c r="G1489" s="397" t="s">
        <v>10757</v>
      </c>
    </row>
    <row r="1490" spans="1:7" x14ac:dyDescent="0.25">
      <c r="A1490" s="292"/>
      <c r="B1490" s="391"/>
      <c r="C1490" s="292"/>
      <c r="D1490" s="304"/>
      <c r="E1490" s="304"/>
      <c r="F1490" s="48">
        <f t="shared" si="39"/>
        <v>-1204109</v>
      </c>
      <c r="G1490" s="397" t="s">
        <v>10757</v>
      </c>
    </row>
    <row r="1491" spans="1:7" x14ac:dyDescent="0.25">
      <c r="A1491" s="292"/>
      <c r="B1491" s="391"/>
      <c r="C1491" s="292"/>
      <c r="D1491" s="304"/>
      <c r="E1491" s="304"/>
      <c r="F1491" s="48">
        <f t="shared" si="39"/>
        <v>-1204109</v>
      </c>
      <c r="G1491" s="397" t="s">
        <v>10757</v>
      </c>
    </row>
    <row r="1492" spans="1:7" x14ac:dyDescent="0.25">
      <c r="A1492" s="292"/>
      <c r="B1492" s="391"/>
      <c r="C1492" s="292"/>
      <c r="D1492" s="304"/>
      <c r="E1492" s="304"/>
      <c r="F1492" s="48">
        <f t="shared" si="39"/>
        <v>-1204109</v>
      </c>
      <c r="G1492" s="397" t="s">
        <v>10757</v>
      </c>
    </row>
    <row r="1493" spans="1:7" x14ac:dyDescent="0.25">
      <c r="A1493" s="292"/>
      <c r="B1493" s="391"/>
      <c r="C1493" s="292"/>
      <c r="D1493" s="304"/>
      <c r="E1493" s="304"/>
      <c r="F1493" s="48">
        <f t="shared" si="39"/>
        <v>-1204109</v>
      </c>
      <c r="G1493" s="397" t="s">
        <v>10757</v>
      </c>
    </row>
    <row r="1494" spans="1:7" x14ac:dyDescent="0.25">
      <c r="A1494" s="292"/>
      <c r="B1494" s="391"/>
      <c r="C1494" s="292"/>
      <c r="D1494" s="304"/>
      <c r="E1494" s="304"/>
      <c r="F1494" s="48">
        <f t="shared" si="39"/>
        <v>-1204109</v>
      </c>
      <c r="G1494" s="397" t="s">
        <v>10757</v>
      </c>
    </row>
    <row r="1495" spans="1:7" x14ac:dyDescent="0.25">
      <c r="A1495" s="292"/>
      <c r="B1495" s="391"/>
      <c r="C1495" s="292"/>
      <c r="D1495" s="304"/>
      <c r="E1495" s="304"/>
      <c r="F1495" s="48">
        <f t="shared" si="39"/>
        <v>-1204109</v>
      </c>
      <c r="G1495" s="397" t="s">
        <v>10757</v>
      </c>
    </row>
    <row r="1496" spans="1:7" x14ac:dyDescent="0.25">
      <c r="A1496" s="292"/>
      <c r="B1496" s="391"/>
      <c r="C1496" s="292"/>
      <c r="D1496" s="304"/>
      <c r="E1496" s="304"/>
      <c r="F1496" s="48">
        <f t="shared" si="39"/>
        <v>-1204109</v>
      </c>
      <c r="G1496" s="397" t="s">
        <v>10757</v>
      </c>
    </row>
    <row r="1497" spans="1:7" x14ac:dyDescent="0.25">
      <c r="A1497" s="292"/>
      <c r="B1497" s="391"/>
      <c r="C1497" s="292"/>
      <c r="D1497" s="304"/>
      <c r="E1497" s="304"/>
      <c r="F1497" s="48">
        <f t="shared" si="39"/>
        <v>-1204109</v>
      </c>
      <c r="G1497" s="397" t="s">
        <v>10757</v>
      </c>
    </row>
    <row r="1498" spans="1:7" x14ac:dyDescent="0.25">
      <c r="A1498" s="292"/>
      <c r="B1498" s="391"/>
      <c r="C1498" s="292"/>
      <c r="D1498" s="304"/>
      <c r="E1498" s="304"/>
      <c r="F1498" s="48">
        <f t="shared" si="39"/>
        <v>-1204109</v>
      </c>
      <c r="G1498" s="397" t="s">
        <v>10757</v>
      </c>
    </row>
    <row r="1499" spans="1:7" x14ac:dyDescent="0.25">
      <c r="A1499" s="292"/>
      <c r="B1499" s="391"/>
      <c r="C1499" s="292"/>
      <c r="D1499" s="304"/>
      <c r="E1499" s="304"/>
      <c r="F1499" s="48">
        <f t="shared" si="39"/>
        <v>-1204109</v>
      </c>
      <c r="G1499" s="397" t="s">
        <v>10757</v>
      </c>
    </row>
    <row r="1500" spans="1:7" x14ac:dyDescent="0.25">
      <c r="A1500" s="292"/>
      <c r="B1500" s="391"/>
      <c r="C1500" s="292"/>
      <c r="D1500" s="304"/>
      <c r="E1500" s="304"/>
      <c r="F1500" s="48">
        <f t="shared" si="39"/>
        <v>-1204109</v>
      </c>
      <c r="G1500" s="397" t="s">
        <v>10757</v>
      </c>
    </row>
    <row r="1501" spans="1:7" x14ac:dyDescent="0.25">
      <c r="A1501" s="292"/>
      <c r="B1501" s="391"/>
      <c r="C1501" s="292"/>
      <c r="D1501" s="304"/>
      <c r="E1501" s="304"/>
      <c r="F1501" s="48">
        <f t="shared" si="39"/>
        <v>-1204109</v>
      </c>
      <c r="G1501" s="397" t="s">
        <v>10757</v>
      </c>
    </row>
    <row r="1502" spans="1:7" x14ac:dyDescent="0.25">
      <c r="A1502" s="292"/>
      <c r="B1502" s="391"/>
      <c r="C1502" s="292"/>
      <c r="D1502" s="304"/>
      <c r="E1502" s="304"/>
      <c r="F1502" s="48">
        <f t="shared" si="39"/>
        <v>-1204109</v>
      </c>
      <c r="G1502" s="397" t="s">
        <v>10757</v>
      </c>
    </row>
    <row r="1503" spans="1:7" x14ac:dyDescent="0.25">
      <c r="A1503" s="292"/>
      <c r="B1503" s="391"/>
      <c r="C1503" s="292"/>
      <c r="D1503" s="304"/>
      <c r="E1503" s="304"/>
      <c r="F1503" s="48">
        <f t="shared" si="39"/>
        <v>-1204109</v>
      </c>
      <c r="G1503" s="397" t="s">
        <v>10757</v>
      </c>
    </row>
    <row r="1504" spans="1:7" x14ac:dyDescent="0.25">
      <c r="A1504" s="292"/>
      <c r="B1504" s="391"/>
      <c r="C1504" s="292"/>
      <c r="D1504" s="304"/>
      <c r="E1504" s="304"/>
      <c r="F1504" s="48">
        <f t="shared" si="39"/>
        <v>-1204109</v>
      </c>
      <c r="G1504" s="397" t="s">
        <v>10757</v>
      </c>
    </row>
    <row r="1505" spans="1:7" x14ac:dyDescent="0.25">
      <c r="A1505" s="292"/>
      <c r="B1505" s="391"/>
      <c r="C1505" s="292"/>
      <c r="D1505" s="304"/>
      <c r="E1505" s="304"/>
      <c r="F1505" s="48">
        <f t="shared" si="39"/>
        <v>-1204109</v>
      </c>
      <c r="G1505" s="397" t="s">
        <v>10757</v>
      </c>
    </row>
    <row r="1506" spans="1:7" x14ac:dyDescent="0.25">
      <c r="A1506" s="292"/>
      <c r="B1506" s="391"/>
      <c r="C1506" s="292"/>
      <c r="D1506" s="304"/>
      <c r="E1506" s="304"/>
      <c r="F1506" s="48">
        <f t="shared" si="39"/>
        <v>-1204109</v>
      </c>
      <c r="G1506" s="397" t="s">
        <v>10757</v>
      </c>
    </row>
    <row r="1507" spans="1:7" x14ac:dyDescent="0.25">
      <c r="A1507" s="292"/>
      <c r="B1507" s="391"/>
      <c r="C1507" s="292"/>
      <c r="D1507" s="304"/>
      <c r="E1507" s="304"/>
      <c r="F1507" s="48">
        <f t="shared" si="39"/>
        <v>-1204109</v>
      </c>
      <c r="G1507" s="397" t="s">
        <v>10757</v>
      </c>
    </row>
    <row r="1508" spans="1:7" x14ac:dyDescent="0.25">
      <c r="A1508" s="292"/>
      <c r="B1508" s="391"/>
      <c r="C1508" s="292"/>
      <c r="D1508" s="304"/>
      <c r="E1508" s="304"/>
      <c r="F1508" s="48">
        <f t="shared" si="39"/>
        <v>-1204109</v>
      </c>
      <c r="G1508" s="397" t="s">
        <v>10757</v>
      </c>
    </row>
    <row r="1509" spans="1:7" x14ac:dyDescent="0.25">
      <c r="A1509" s="292"/>
      <c r="B1509" s="391"/>
      <c r="C1509" s="292"/>
      <c r="D1509" s="304"/>
      <c r="E1509" s="304"/>
      <c r="F1509" s="48">
        <f t="shared" si="39"/>
        <v>-1204109</v>
      </c>
      <c r="G1509" s="397" t="s">
        <v>10757</v>
      </c>
    </row>
    <row r="1510" spans="1:7" x14ac:dyDescent="0.25">
      <c r="A1510" s="292"/>
      <c r="B1510" s="391"/>
      <c r="C1510" s="292"/>
      <c r="D1510" s="304"/>
      <c r="E1510" s="304"/>
      <c r="F1510" s="48">
        <f t="shared" si="39"/>
        <v>-1204109</v>
      </c>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G7693" s="397" t="s">
        <v>9566</v>
      </c>
    </row>
    <row r="7694" spans="3:7" x14ac:dyDescent="0.3">
      <c r="G7694" s="397" t="s">
        <v>9566</v>
      </c>
    </row>
    <row r="7695" spans="3:7" x14ac:dyDescent="0.3">
      <c r="C7695" s="683"/>
      <c r="D7695" s="304"/>
    </row>
  </sheetData>
  <autoFilter ref="A1:K7693"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O14" sqref="O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71" t="s">
        <v>6974</v>
      </c>
      <c r="B2" s="972"/>
      <c r="C2" s="972"/>
      <c r="D2" s="972"/>
      <c r="E2" s="973"/>
      <c r="I2" s="441"/>
      <c r="J2" s="441"/>
      <c r="K2" s="441"/>
      <c r="L2" s="442"/>
      <c r="M2" s="442"/>
      <c r="N2" s="442"/>
    </row>
    <row r="3" spans="1:19 16384:16384" ht="32.25" thickBot="1" x14ac:dyDescent="0.55000000000000004">
      <c r="A3" s="974" t="s">
        <v>862</v>
      </c>
      <c r="B3" s="975"/>
      <c r="C3" s="975"/>
      <c r="D3" s="975"/>
      <c r="E3" s="976"/>
      <c r="I3" s="443"/>
      <c r="J3" s="443">
        <f ca="1">SUM(J5:J479)</f>
        <v>172273989</v>
      </c>
      <c r="K3" s="443">
        <f>SUM(K5:K471)</f>
        <v>-6630265</v>
      </c>
      <c r="L3" s="444"/>
      <c r="M3" s="473">
        <v>44928</v>
      </c>
      <c r="N3" s="443">
        <f>SUM(N5:N473)</f>
        <v>-75121244.539999962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77" t="s">
        <v>8178</v>
      </c>
      <c r="B5" s="978"/>
      <c r="C5" s="979"/>
      <c r="D5" s="969">
        <f>DIB!H2</f>
        <v>-138802</v>
      </c>
      <c r="E5" s="970"/>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1399640.3956028521</v>
      </c>
      <c r="N5" s="445"/>
      <c r="O5" s="445"/>
      <c r="Q5" s="449"/>
      <c r="R5" s="308"/>
      <c r="S5" s="308"/>
    </row>
    <row r="6" spans="1:19 16384:16384" ht="26.25" x14ac:dyDescent="0.25">
      <c r="A6" s="967" t="s">
        <v>8179</v>
      </c>
      <c r="B6" s="968"/>
      <c r="C6" s="968"/>
      <c r="D6" s="969">
        <f>MCB!H2</f>
        <v>62067795.75120002</v>
      </c>
      <c r="E6" s="970"/>
      <c r="I6" s="951" t="s">
        <v>9892</v>
      </c>
      <c r="J6" s="951"/>
      <c r="K6" s="951"/>
      <c r="L6" s="450"/>
      <c r="M6" s="951" t="s">
        <v>9892</v>
      </c>
      <c r="N6" s="951"/>
      <c r="O6" s="951"/>
      <c r="Q6" s="449"/>
      <c r="R6" s="308"/>
      <c r="S6" s="308"/>
    </row>
    <row r="7" spans="1:19 16384:16384" ht="26.25" x14ac:dyDescent="0.25">
      <c r="A7" s="967" t="s">
        <v>8180</v>
      </c>
      <c r="B7" s="968"/>
      <c r="C7" s="968"/>
      <c r="D7" s="969">
        <f>'PES MCB'!H2</f>
        <v>1043202</v>
      </c>
      <c r="E7" s="970"/>
      <c r="I7" s="952" t="s">
        <v>9750</v>
      </c>
      <c r="J7" s="953"/>
      <c r="K7" s="954"/>
      <c r="L7" s="450"/>
      <c r="M7" s="952" t="s">
        <v>6977</v>
      </c>
      <c r="N7" s="953"/>
      <c r="O7" s="954"/>
      <c r="Q7" s="304"/>
      <c r="R7" s="304"/>
      <c r="S7" s="304"/>
    </row>
    <row r="8" spans="1:19 16384:16384" ht="30" x14ac:dyDescent="0.25">
      <c r="A8" s="967" t="s">
        <v>14758</v>
      </c>
      <c r="B8" s="968"/>
      <c r="C8" s="968"/>
      <c r="D8" s="969">
        <f>Meezan!H2</f>
        <v>14043600</v>
      </c>
      <c r="E8" s="970"/>
      <c r="I8" s="447" t="s">
        <v>3</v>
      </c>
      <c r="J8" s="448" t="s">
        <v>9893</v>
      </c>
      <c r="K8" s="448" t="s">
        <v>10131</v>
      </c>
      <c r="L8" s="451"/>
      <c r="M8" s="447" t="s">
        <v>3</v>
      </c>
      <c r="N8" s="448" t="s">
        <v>10132</v>
      </c>
      <c r="O8" s="448" t="s">
        <v>10133</v>
      </c>
      <c r="Q8" s="304"/>
      <c r="R8" s="304"/>
      <c r="S8" s="304"/>
    </row>
    <row r="9" spans="1:19 16384:16384" ht="26.25" x14ac:dyDescent="0.25">
      <c r="A9" s="967" t="s">
        <v>14989</v>
      </c>
      <c r="B9" s="968"/>
      <c r="C9" s="968"/>
      <c r="D9" s="969">
        <f>BAHL!H2</f>
        <v>2117343.9380000001</v>
      </c>
      <c r="E9" s="970"/>
      <c r="I9" s="449" t="s">
        <v>9566</v>
      </c>
      <c r="J9" s="504">
        <f ca="1">SUMIF(Cash!H:H,cb!I9,Cash!E1:E36753)</f>
        <v>22140</v>
      </c>
      <c r="K9" s="449"/>
      <c r="L9" s="450"/>
      <c r="M9" s="449" t="s">
        <v>12168</v>
      </c>
      <c r="N9" s="449">
        <f>S54</f>
        <v>-75121244.539999962</v>
      </c>
      <c r="O9" s="449"/>
      <c r="Q9" s="304"/>
      <c r="R9" s="304"/>
      <c r="S9" s="304"/>
    </row>
    <row r="10" spans="1:19 16384:16384" ht="26.25" x14ac:dyDescent="0.25">
      <c r="A10" s="960" t="s">
        <v>9221</v>
      </c>
      <c r="B10" s="961"/>
      <c r="C10" s="961"/>
      <c r="D10" s="962">
        <f>'Bilal bhai'!F1510</f>
        <v>-1204109</v>
      </c>
      <c r="E10" s="963"/>
      <c r="I10" s="449" t="s">
        <v>4989</v>
      </c>
      <c r="J10" s="504"/>
      <c r="K10" s="449"/>
      <c r="L10" s="450"/>
      <c r="M10" s="449"/>
      <c r="N10" s="308"/>
      <c r="O10" s="304">
        <v>78000</v>
      </c>
      <c r="Q10" s="304"/>
      <c r="R10" s="304"/>
      <c r="S10" s="304"/>
    </row>
    <row r="11" spans="1:19 16384:16384" ht="26.25" x14ac:dyDescent="0.25">
      <c r="A11" s="960" t="s">
        <v>9222</v>
      </c>
      <c r="B11" s="961"/>
      <c r="C11" s="961"/>
      <c r="D11" s="962">
        <f>'Nadeem bhai'!F2014</f>
        <v>724569</v>
      </c>
      <c r="E11" s="963"/>
      <c r="I11" s="449" t="s">
        <v>1449</v>
      </c>
      <c r="J11" s="504">
        <f>SUMIF(Cash!C5392:C36755,cb!I11,Cash!E5392:E36755)+2000+1000+16500+1000+1000+7500+5000+10500+4000+5000+2000+2000+2000+500-60000+1000+500+30000+15000+1000+9000+40000+5000+6000+19000+500+2000+3000+5000+10000+1000+500+10000+7000</f>
        <v>3444000</v>
      </c>
      <c r="K11" s="449"/>
      <c r="L11" s="450"/>
      <c r="M11" s="449"/>
      <c r="N11" s="308"/>
      <c r="O11" s="304">
        <v>12000</v>
      </c>
      <c r="Q11" s="304"/>
      <c r="R11" s="304"/>
      <c r="S11" s="304"/>
    </row>
    <row r="12" spans="1:19 16384:16384" ht="26.25" x14ac:dyDescent="0.25">
      <c r="A12" s="945" t="s">
        <v>9223</v>
      </c>
      <c r="B12" s="946"/>
      <c r="C12" s="946"/>
      <c r="D12" s="947">
        <f>Cash!G12632</f>
        <v>80732.613307113526</v>
      </c>
      <c r="E12" s="948"/>
      <c r="I12" s="449" t="s">
        <v>12519</v>
      </c>
      <c r="J12" s="504">
        <f>SUM(H21:H1000)</f>
        <v>759870</v>
      </c>
      <c r="K12" s="449"/>
      <c r="L12" s="450"/>
      <c r="M12" s="304"/>
      <c r="N12" s="304"/>
      <c r="O12" s="304">
        <v>13300</v>
      </c>
      <c r="Q12" s="304"/>
      <c r="R12" s="304"/>
      <c r="S12" s="304"/>
    </row>
    <row r="13" spans="1:19 16384:16384" ht="26.25" x14ac:dyDescent="0.25">
      <c r="A13" s="945" t="s">
        <v>9293</v>
      </c>
      <c r="B13" s="946"/>
      <c r="C13" s="946"/>
      <c r="D13" s="947">
        <f ca="1">staff!M626</f>
        <v>466906</v>
      </c>
      <c r="E13" s="948"/>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45" t="s">
        <v>10899</v>
      </c>
      <c r="B14" s="946"/>
      <c r="C14" s="946"/>
      <c r="D14" s="947">
        <v>300000</v>
      </c>
      <c r="E14" s="948"/>
      <c r="I14" s="449"/>
      <c r="J14" s="449"/>
      <c r="K14" s="449"/>
      <c r="L14" s="451"/>
      <c r="M14" s="304"/>
      <c r="N14" s="304"/>
      <c r="O14" s="449"/>
      <c r="Q14" s="304"/>
      <c r="R14" s="308"/>
      <c r="S14" s="308"/>
      <c r="XFD14" s="277">
        <f>SUM(F14:XFC14)</f>
        <v>0</v>
      </c>
    </row>
    <row r="15" spans="1:19 16384:16384" ht="23.25" x14ac:dyDescent="0.25">
      <c r="A15" s="964" t="s">
        <v>12874</v>
      </c>
      <c r="B15" s="965"/>
      <c r="C15" s="965"/>
      <c r="D15" s="947">
        <v>100000</v>
      </c>
      <c r="E15" s="948"/>
      <c r="I15" s="449" t="s">
        <v>16042</v>
      </c>
      <c r="J15" s="449">
        <f>[2]Receiving!$I$186</f>
        <v>21947620</v>
      </c>
      <c r="K15" s="449"/>
      <c r="L15" s="451"/>
      <c r="M15" s="304"/>
      <c r="N15" s="304"/>
      <c r="O15" s="449"/>
      <c r="P15" s="277"/>
      <c r="Q15" s="304"/>
      <c r="R15" s="308"/>
      <c r="S15" s="308"/>
    </row>
    <row r="16" spans="1:19 16384:16384" ht="33.75" customHeight="1" x14ac:dyDescent="0.25">
      <c r="A16" s="966" t="s">
        <v>15157</v>
      </c>
      <c r="B16" s="965"/>
      <c r="C16" s="965"/>
      <c r="D16" s="947">
        <v>2500000</v>
      </c>
      <c r="E16" s="948"/>
      <c r="I16" s="449"/>
      <c r="J16" s="449"/>
      <c r="K16" s="304"/>
      <c r="L16" s="450"/>
      <c r="M16" s="449"/>
      <c r="N16" s="308"/>
      <c r="O16" s="449"/>
      <c r="Q16" s="304"/>
      <c r="R16" s="308"/>
      <c r="S16" s="308"/>
    </row>
    <row r="17" spans="1:21" ht="29.25" thickBot="1" x14ac:dyDescent="0.5">
      <c r="A17" s="955" t="s">
        <v>6976</v>
      </c>
      <c r="B17" s="956"/>
      <c r="C17" s="957"/>
      <c r="D17" s="958">
        <f ca="1">SUM(D5:E16)</f>
        <v>82101238.302507132</v>
      </c>
      <c r="E17" s="959"/>
      <c r="H17" s="277"/>
      <c r="I17" s="304"/>
      <c r="J17" s="449">
        <v>400000</v>
      </c>
      <c r="K17" s="304"/>
      <c r="L17" s="450"/>
      <c r="M17" s="449"/>
      <c r="N17" s="308"/>
      <c r="O17" s="449"/>
      <c r="P17" s="308"/>
      <c r="Q17" s="304"/>
      <c r="R17" s="308"/>
      <c r="S17" s="308"/>
    </row>
    <row r="18" spans="1:21" x14ac:dyDescent="0.25">
      <c r="I18" s="304"/>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45" t="s">
        <v>14198</v>
      </c>
      <c r="B20" s="946"/>
      <c r="C20" s="946"/>
      <c r="D20" s="947">
        <f>E32</f>
        <v>-1000008.849999994</v>
      </c>
      <c r="E20" s="948"/>
      <c r="G20" s="949" t="s">
        <v>12519</v>
      </c>
      <c r="H20" s="950"/>
      <c r="I20" s="449"/>
      <c r="J20" s="449"/>
      <c r="K20" s="304"/>
      <c r="L20" s="452"/>
      <c r="M20" s="304"/>
      <c r="N20" s="304"/>
      <c r="O20" s="304"/>
      <c r="P20" s="2"/>
      <c r="Q20" s="304"/>
      <c r="R20" s="308"/>
      <c r="S20" s="308"/>
    </row>
    <row r="21" spans="1:21" ht="26.25" x14ac:dyDescent="0.25">
      <c r="A21" s="945" t="s">
        <v>14199</v>
      </c>
      <c r="B21" s="946"/>
      <c r="C21" s="946"/>
      <c r="D21" s="947">
        <f>E33</f>
        <v>2053556.9800000191</v>
      </c>
      <c r="E21" s="948"/>
      <c r="G21" t="s">
        <v>12605</v>
      </c>
      <c r="H21" s="2">
        <v>7000</v>
      </c>
      <c r="I21" s="449"/>
      <c r="J21" s="449"/>
      <c r="K21" s="304"/>
      <c r="L21" s="452"/>
      <c r="M21" s="304"/>
      <c r="N21" s="304"/>
      <c r="O21" s="304"/>
      <c r="Q21" s="304"/>
      <c r="R21" s="308"/>
      <c r="S21" s="308"/>
      <c r="U21" s="277"/>
    </row>
    <row r="22" spans="1:21" ht="26.25" x14ac:dyDescent="0.25">
      <c r="A22" s="945" t="s">
        <v>14200</v>
      </c>
      <c r="B22" s="946"/>
      <c r="C22" s="946"/>
      <c r="D22" s="947">
        <f>'PES MCB'!J21</f>
        <v>2393849</v>
      </c>
      <c r="E22" s="948"/>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41" t="s">
        <v>6976</v>
      </c>
      <c r="B24" s="942"/>
      <c r="C24" s="942"/>
      <c r="D24" s="943">
        <f ca="1">D22+D21+D20+D17</f>
        <v>85548635.432507157</v>
      </c>
      <c r="E24" s="944"/>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82101238.302507132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-1000008.849999994</v>
      </c>
      <c r="G32" t="s">
        <v>13061</v>
      </c>
      <c r="H32" s="612">
        <v>7000</v>
      </c>
      <c r="I32" s="449"/>
      <c r="J32" s="449"/>
      <c r="K32" s="302"/>
      <c r="L32" s="433"/>
      <c r="M32" s="302"/>
      <c r="N32" s="302"/>
      <c r="O32" s="302"/>
      <c r="Q32" s="304"/>
      <c r="R32" s="308"/>
      <c r="S32" s="308"/>
    </row>
    <row r="33" spans="4:19" x14ac:dyDescent="0.25">
      <c r="D33" s="2" t="s">
        <v>14036</v>
      </c>
      <c r="E33" s="2">
        <f>'[4]Al madina'!$Q$11</f>
        <v>2053556.9800000191</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85548635.432507157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88363688.311539367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-2815052.8790322095</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-75121244.539999962</v>
      </c>
    </row>
    <row r="55" spans="7:19" ht="18.75" x14ac:dyDescent="0.25">
      <c r="G55" t="s">
        <v>13744</v>
      </c>
      <c r="H55">
        <v>5000</v>
      </c>
      <c r="I55" s="302"/>
      <c r="J55" s="302"/>
      <c r="K55" s="302"/>
      <c r="L55" s="433"/>
      <c r="M55" s="302"/>
      <c r="N55" s="302"/>
      <c r="O55" s="302"/>
      <c r="Q55" s="28" t="s">
        <v>9746</v>
      </c>
      <c r="R55" s="28">
        <f>'[4]Al madina'!$P$15</f>
        <v>210808973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2" t="s">
        <v>16251</v>
      </c>
      <c r="G90" t="s">
        <v>16252</v>
      </c>
      <c r="H90" s="277">
        <v>10000</v>
      </c>
      <c r="I90" s="302"/>
      <c r="J90" s="302"/>
      <c r="K90" s="302"/>
      <c r="L90" s="433"/>
      <c r="M90" s="302"/>
      <c r="N90" s="302"/>
      <c r="O90" s="302"/>
    </row>
    <row r="91" spans="5:15" x14ac:dyDescent="0.25">
      <c r="H91" s="277"/>
      <c r="I91" s="302"/>
      <c r="J91" s="302"/>
      <c r="K91" s="302"/>
      <c r="L91" s="433"/>
      <c r="M91" s="302"/>
      <c r="N91" s="302"/>
      <c r="O91" s="302"/>
    </row>
    <row r="92" spans="5:15" x14ac:dyDescent="0.25">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E2"/>
    <mergeCell ref="A3:E3"/>
    <mergeCell ref="A5:C5"/>
    <mergeCell ref="D5:E5"/>
    <mergeCell ref="A6:C6"/>
    <mergeCell ref="D6:E6"/>
    <mergeCell ref="A7:C7"/>
    <mergeCell ref="D7:E7"/>
    <mergeCell ref="A10:C10"/>
    <mergeCell ref="D10:E10"/>
    <mergeCell ref="A14:C14"/>
    <mergeCell ref="D14:E14"/>
    <mergeCell ref="A8:C8"/>
    <mergeCell ref="D8:E8"/>
    <mergeCell ref="A9:C9"/>
    <mergeCell ref="D9:E9"/>
    <mergeCell ref="A17:C17"/>
    <mergeCell ref="D17:E17"/>
    <mergeCell ref="A11:C11"/>
    <mergeCell ref="D11:E11"/>
    <mergeCell ref="A12:C12"/>
    <mergeCell ref="D12:E12"/>
    <mergeCell ref="A13:C13"/>
    <mergeCell ref="D13:E13"/>
    <mergeCell ref="A15:C15"/>
    <mergeCell ref="D15:E15"/>
    <mergeCell ref="D16:E16"/>
    <mergeCell ref="A16:C16"/>
    <mergeCell ref="G20:H20"/>
    <mergeCell ref="M6:O6"/>
    <mergeCell ref="I7:K7"/>
    <mergeCell ref="M7:O7"/>
    <mergeCell ref="I6:K6"/>
    <mergeCell ref="A24:C24"/>
    <mergeCell ref="D24:E24"/>
    <mergeCell ref="A20:C20"/>
    <mergeCell ref="D20:E20"/>
    <mergeCell ref="A21:C21"/>
    <mergeCell ref="D21:E21"/>
    <mergeCell ref="A22:C22"/>
    <mergeCell ref="D22:E2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0" t="s">
        <v>15782</v>
      </c>
      <c r="B1" s="980"/>
      <c r="C1" s="980"/>
      <c r="D1" s="980"/>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2"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16173</v>
      </c>
      <c r="C12" s="304">
        <v>1500</v>
      </c>
      <c r="D12" s="48">
        <f t="shared" si="0"/>
        <v>1940</v>
      </c>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D38" sqref="D38"/>
    </sheetView>
  </sheetViews>
  <sheetFormatPr defaultRowHeight="15" x14ac:dyDescent="0.25"/>
  <cols>
    <col min="1" max="1" width="41" customWidth="1"/>
    <col min="2" max="2" width="21.140625" customWidth="1"/>
    <col min="3" max="3" width="21.28515625" customWidth="1"/>
  </cols>
  <sheetData>
    <row r="1" spans="1:8" ht="36" x14ac:dyDescent="0.55000000000000004">
      <c r="A1" s="981" t="s">
        <v>12100</v>
      </c>
      <c r="B1" s="981"/>
      <c r="C1" s="981"/>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39"/>
      <c r="G4" s="939"/>
      <c r="H4" s="638"/>
    </row>
    <row r="5" spans="1:8" s="354" customFormat="1" ht="26.25" x14ac:dyDescent="0.25">
      <c r="A5" s="652" t="s">
        <v>12054</v>
      </c>
      <c r="B5" s="651" t="s">
        <v>55</v>
      </c>
      <c r="C5" s="654">
        <v>10000</v>
      </c>
      <c r="E5" s="637"/>
      <c r="F5" s="939"/>
      <c r="G5" s="939"/>
      <c r="H5" s="638"/>
    </row>
    <row r="6" spans="1:8" s="354" customFormat="1" ht="26.25" x14ac:dyDescent="0.25">
      <c r="A6" s="652" t="s">
        <v>13188</v>
      </c>
      <c r="B6" s="651" t="s">
        <v>55</v>
      </c>
      <c r="C6" s="654">
        <v>5000</v>
      </c>
      <c r="E6" s="637"/>
      <c r="F6" s="939"/>
      <c r="G6" s="939"/>
      <c r="H6" s="638"/>
    </row>
    <row r="7" spans="1:8" s="354" customFormat="1" ht="26.25" x14ac:dyDescent="0.25">
      <c r="A7" s="652" t="s">
        <v>13379</v>
      </c>
      <c r="B7" s="651" t="s">
        <v>55</v>
      </c>
      <c r="C7" s="654">
        <v>5000</v>
      </c>
      <c r="E7" s="637"/>
      <c r="F7" s="939"/>
      <c r="G7" s="939"/>
      <c r="H7" s="638"/>
    </row>
    <row r="8" spans="1:8" s="354" customFormat="1" ht="26.25" x14ac:dyDescent="0.25">
      <c r="A8" s="652" t="s">
        <v>13385</v>
      </c>
      <c r="B8" s="651" t="s">
        <v>55</v>
      </c>
      <c r="C8" s="654">
        <v>5000</v>
      </c>
      <c r="E8" s="637"/>
      <c r="F8" s="939"/>
      <c r="G8" s="939"/>
      <c r="H8" s="638"/>
    </row>
    <row r="9" spans="1:8" s="354" customFormat="1" ht="26.25" x14ac:dyDescent="0.25">
      <c r="A9" s="652" t="s">
        <v>13458</v>
      </c>
      <c r="B9" s="651" t="s">
        <v>55</v>
      </c>
      <c r="C9" s="654">
        <v>5000</v>
      </c>
      <c r="E9" s="637"/>
      <c r="F9" s="939"/>
      <c r="G9" s="939"/>
      <c r="H9" s="638"/>
    </row>
    <row r="10" spans="1:8" s="354" customFormat="1" ht="26.25" x14ac:dyDescent="0.25">
      <c r="A10" s="652" t="s">
        <v>13454</v>
      </c>
      <c r="B10" s="651" t="s">
        <v>55</v>
      </c>
      <c r="C10" s="654">
        <v>5000</v>
      </c>
      <c r="E10" s="637"/>
      <c r="F10" s="939"/>
      <c r="G10" s="939"/>
      <c r="H10" s="638"/>
    </row>
    <row r="11" spans="1:8" s="354" customFormat="1" ht="26.25" x14ac:dyDescent="0.25">
      <c r="A11" s="652" t="s">
        <v>13709</v>
      </c>
      <c r="B11" s="651" t="s">
        <v>55</v>
      </c>
      <c r="C11" s="654">
        <v>10000</v>
      </c>
      <c r="E11" s="637"/>
      <c r="F11" s="939"/>
      <c r="G11" s="939"/>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40"/>
      <c r="F13" s="940"/>
      <c r="G13" s="940"/>
      <c r="H13" s="639"/>
    </row>
    <row r="14" spans="1:8" s="354" customFormat="1" ht="26.25" x14ac:dyDescent="0.25">
      <c r="A14" s="652" t="s">
        <v>13819</v>
      </c>
      <c r="B14" s="651" t="s">
        <v>55</v>
      </c>
      <c r="C14" s="654">
        <v>10000</v>
      </c>
      <c r="E14" s="637"/>
      <c r="F14" s="939"/>
      <c r="G14" s="939"/>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16223</v>
      </c>
      <c r="B36" s="651" t="s">
        <v>55</v>
      </c>
      <c r="C36" s="654">
        <v>10000</v>
      </c>
      <c r="D36" t="s">
        <v>16220</v>
      </c>
    </row>
    <row r="37" spans="1:4" ht="26.25" x14ac:dyDescent="0.25">
      <c r="A37" s="652" t="s">
        <v>16222</v>
      </c>
      <c r="B37" s="651" t="s">
        <v>55</v>
      </c>
      <c r="C37" s="654">
        <v>20000</v>
      </c>
      <c r="D37" t="s">
        <v>16283</v>
      </c>
    </row>
    <row r="38" spans="1:4" ht="26.25" x14ac:dyDescent="0.25">
      <c r="A38" s="652" t="s">
        <v>16170</v>
      </c>
      <c r="B38" s="651" t="s">
        <v>55</v>
      </c>
      <c r="C38" s="654">
        <v>15000</v>
      </c>
      <c r="D38" t="s">
        <v>16283</v>
      </c>
    </row>
    <row r="39" spans="1:4" ht="26.25" x14ac:dyDescent="0.25">
      <c r="A39" s="652" t="s">
        <v>15927</v>
      </c>
      <c r="B39" s="651"/>
      <c r="C39" s="654">
        <v>10000</v>
      </c>
    </row>
    <row r="40" spans="1:4" ht="26.25" x14ac:dyDescent="0.25">
      <c r="A40" s="652" t="s">
        <v>15963</v>
      </c>
      <c r="B40" s="651"/>
      <c r="C40" s="654">
        <v>5000</v>
      </c>
    </row>
    <row r="41" spans="1:4" ht="26.25" x14ac:dyDescent="0.25">
      <c r="A41" s="652"/>
      <c r="B41" s="651"/>
      <c r="C41" s="654"/>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25" sqref="G25"/>
    </sheetView>
  </sheetViews>
  <sheetFormatPr defaultRowHeight="15" x14ac:dyDescent="0.25"/>
  <cols>
    <col min="1" max="1" width="12.140625" customWidth="1"/>
    <col min="2" max="2" width="38.140625" customWidth="1"/>
    <col min="3" max="3" width="14.140625" customWidth="1"/>
  </cols>
  <sheetData>
    <row r="1" spans="1:6" ht="26.25" x14ac:dyDescent="0.4">
      <c r="A1" s="982" t="s">
        <v>15749</v>
      </c>
      <c r="B1" s="982"/>
      <c r="C1" s="982"/>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82" t="s">
        <v>15750</v>
      </c>
      <c r="B14" s="982"/>
      <c r="C14" s="982"/>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84" t="s">
        <v>15831</v>
      </c>
      <c r="B1" s="984"/>
      <c r="C1" s="984"/>
      <c r="D1" s="984"/>
      <c r="E1" s="984"/>
      <c r="F1" s="984"/>
      <c r="G1" s="984"/>
      <c r="H1" s="984"/>
      <c r="I1" s="984"/>
      <c r="J1" s="984"/>
      <c r="K1" s="984"/>
      <c r="L1" s="984"/>
      <c r="M1" s="984"/>
      <c r="N1" s="984"/>
      <c r="O1" s="984"/>
      <c r="P1" s="984"/>
      <c r="Q1" s="984"/>
    </row>
    <row r="2" spans="1:27" ht="22.9" customHeight="1" x14ac:dyDescent="0.25">
      <c r="A2" s="983" t="s">
        <v>15038</v>
      </c>
      <c r="B2" s="983" t="s">
        <v>9551</v>
      </c>
      <c r="C2" s="983"/>
      <c r="D2" s="983" t="s">
        <v>354</v>
      </c>
      <c r="E2" s="983"/>
      <c r="F2" s="983" t="s">
        <v>11159</v>
      </c>
      <c r="G2" s="983"/>
      <c r="H2" s="983" t="s">
        <v>53</v>
      </c>
      <c r="I2" s="983"/>
      <c r="J2" s="983" t="s">
        <v>9552</v>
      </c>
      <c r="K2" s="983"/>
      <c r="L2" s="983" t="s">
        <v>15830</v>
      </c>
      <c r="M2" s="983"/>
      <c r="N2" s="983" t="s">
        <v>19</v>
      </c>
      <c r="O2" s="983"/>
      <c r="P2" s="983" t="s">
        <v>11879</v>
      </c>
      <c r="Q2" s="983"/>
      <c r="R2" s="983" t="s">
        <v>15968</v>
      </c>
      <c r="S2" s="983"/>
      <c r="T2" s="983" t="s">
        <v>11706</v>
      </c>
      <c r="U2" s="983"/>
      <c r="V2" s="983" t="s">
        <v>15969</v>
      </c>
      <c r="W2" s="983"/>
      <c r="X2" s="983" t="s">
        <v>16062</v>
      </c>
      <c r="Y2" s="983"/>
      <c r="Z2" s="983" t="s">
        <v>10199</v>
      </c>
      <c r="AA2" s="983"/>
    </row>
    <row r="3" spans="1:27" ht="22.9" customHeight="1" x14ac:dyDescent="0.25">
      <c r="A3" s="983"/>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85" t="s">
        <v>15039</v>
      </c>
      <c r="C9" s="986"/>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85" t="s">
        <v>15039</v>
      </c>
      <c r="C16" s="986"/>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85" t="s">
        <v>15039</v>
      </c>
      <c r="C23" s="986"/>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85" t="s">
        <v>15039</v>
      </c>
      <c r="C30" s="986"/>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B23:C23"/>
    <mergeCell ref="B30:C30"/>
    <mergeCell ref="P2:Q2"/>
    <mergeCell ref="B9:C9"/>
    <mergeCell ref="B16:C16"/>
    <mergeCell ref="X2:Y2"/>
    <mergeCell ref="Z2:AA2"/>
    <mergeCell ref="N2:O2"/>
    <mergeCell ref="A1:Q1"/>
    <mergeCell ref="A2:A3"/>
    <mergeCell ref="B2:C2"/>
    <mergeCell ref="D2:E2"/>
    <mergeCell ref="F2:G2"/>
    <mergeCell ref="H2:I2"/>
    <mergeCell ref="J2:K2"/>
    <mergeCell ref="L2:M2"/>
    <mergeCell ref="R2:S2"/>
    <mergeCell ref="T2:U2"/>
    <mergeCell ref="V2:W2"/>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92" t="s">
        <v>7053</v>
      </c>
      <c r="B1" s="992"/>
      <c r="C1" s="30" t="s">
        <v>7054</v>
      </c>
      <c r="D1" s="3"/>
      <c r="E1" s="3"/>
      <c r="F1" s="3"/>
      <c r="G1" s="279" t="s">
        <v>7047</v>
      </c>
      <c r="H1" s="31">
        <f ca="1">TODAY()</f>
        <v>45799</v>
      </c>
    </row>
    <row r="2" spans="1:10" ht="21" x14ac:dyDescent="0.3">
      <c r="A2" s="993" t="s">
        <v>4329</v>
      </c>
      <c r="B2" s="994"/>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87" t="s">
        <v>6975</v>
      </c>
      <c r="F4" s="987"/>
      <c r="G4" s="987"/>
      <c r="H4" s="988"/>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89" t="s">
        <v>7001</v>
      </c>
      <c r="F224" s="990"/>
      <c r="G224" s="991"/>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85"/>
  <sheetViews>
    <sheetView workbookViewId="0">
      <pane ySplit="2" topLeftCell="A859" activePane="bottomLeft" state="frozen"/>
      <selection pane="bottomLeft" activeCell="H879" sqref="H87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92" t="s">
        <v>7053</v>
      </c>
      <c r="B1" s="992"/>
      <c r="C1" s="30" t="s">
        <v>7054</v>
      </c>
      <c r="D1" s="3"/>
      <c r="E1" s="3"/>
      <c r="F1" s="3"/>
      <c r="G1" s="279" t="s">
        <v>7047</v>
      </c>
      <c r="H1" s="31">
        <f ca="1">TODAY()</f>
        <v>45799</v>
      </c>
    </row>
    <row r="2" spans="1:8" ht="21" x14ac:dyDescent="0.25">
      <c r="A2" s="993" t="s">
        <v>861</v>
      </c>
      <c r="B2" s="994"/>
      <c r="C2" s="28">
        <v>3551000</v>
      </c>
      <c r="D2" s="3"/>
      <c r="E2" s="3"/>
      <c r="F2" s="3"/>
      <c r="G2" s="27" t="s">
        <v>861</v>
      </c>
      <c r="H2" s="288">
        <f>C2+C882-H881</f>
        <v>62067795.75120002</v>
      </c>
    </row>
    <row r="3" spans="1:8" ht="8.25" customHeight="1" thickBot="1" x14ac:dyDescent="0.3">
      <c r="B3" s="3"/>
      <c r="C3" s="3"/>
      <c r="D3" s="3"/>
      <c r="E3" s="3"/>
      <c r="F3" s="3"/>
      <c r="G3" s="3"/>
      <c r="H3" s="3"/>
    </row>
    <row r="4" spans="1:8" ht="26.25" x14ac:dyDescent="0.4">
      <c r="A4" s="997" t="s">
        <v>5057</v>
      </c>
      <c r="B4" s="987"/>
      <c r="C4" s="987"/>
      <c r="D4" s="20"/>
      <c r="E4" s="987" t="s">
        <v>6975</v>
      </c>
      <c r="F4" s="987"/>
      <c r="G4" s="987"/>
      <c r="H4" s="98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62547795.75120002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16161</v>
      </c>
      <c r="C707" s="19">
        <v>280434</v>
      </c>
      <c r="D707" s="34"/>
      <c r="E707" s="13">
        <v>45509</v>
      </c>
      <c r="F707" s="352">
        <v>1973738925</v>
      </c>
      <c r="G707" s="261" t="s">
        <v>4055</v>
      </c>
      <c r="H707" s="8">
        <v>200000</v>
      </c>
      <c r="J707" s="322"/>
    </row>
    <row r="708" spans="1:10" s="18" customFormat="1" ht="15.75" x14ac:dyDescent="0.25">
      <c r="A708" s="13">
        <v>45792</v>
      </c>
      <c r="B708" s="260" t="s">
        <v>16209</v>
      </c>
      <c r="C708" s="19">
        <v>372141</v>
      </c>
      <c r="D708" s="34"/>
      <c r="E708" s="13">
        <v>45511</v>
      </c>
      <c r="F708" s="352">
        <v>1973738926</v>
      </c>
      <c r="G708" s="261" t="s">
        <v>25</v>
      </c>
      <c r="H708" s="8">
        <v>100000</v>
      </c>
      <c r="J708" s="322"/>
    </row>
    <row r="709" spans="1:10" s="18" customFormat="1" ht="15.75" x14ac:dyDescent="0.25">
      <c r="A709" s="13">
        <v>45792</v>
      </c>
      <c r="B709" s="260" t="s">
        <v>16210</v>
      </c>
      <c r="C709" s="19">
        <v>372141</v>
      </c>
      <c r="D709" s="34"/>
      <c r="E709" s="13">
        <v>45509</v>
      </c>
      <c r="F709" s="352">
        <v>1973738927</v>
      </c>
      <c r="G709" s="261" t="s">
        <v>14169</v>
      </c>
      <c r="H709" s="8">
        <v>250000</v>
      </c>
      <c r="J709" s="322"/>
    </row>
    <row r="710" spans="1:10" s="18" customFormat="1" ht="15.75" x14ac:dyDescent="0.25">
      <c r="A710" s="13">
        <v>45792</v>
      </c>
      <c r="B710" s="260" t="s">
        <v>16211</v>
      </c>
      <c r="C710" s="19">
        <v>372141</v>
      </c>
      <c r="D710" s="34"/>
      <c r="E710" s="13">
        <v>45511</v>
      </c>
      <c r="F710" s="352">
        <v>1973738928</v>
      </c>
      <c r="G710" s="261" t="s">
        <v>7090</v>
      </c>
      <c r="H710" s="8"/>
      <c r="J710" s="322"/>
    </row>
    <row r="711" spans="1:10" s="18" customFormat="1" ht="15.75" x14ac:dyDescent="0.25">
      <c r="A711" s="13">
        <v>45792</v>
      </c>
      <c r="B711" s="260" t="s">
        <v>16212</v>
      </c>
      <c r="C711" s="19">
        <v>372141</v>
      </c>
      <c r="D711" s="34"/>
      <c r="E711" s="13">
        <v>45511</v>
      </c>
      <c r="F711" s="352">
        <v>1973738929</v>
      </c>
      <c r="G711" s="261" t="s">
        <v>13990</v>
      </c>
      <c r="H711" s="8">
        <v>1958338</v>
      </c>
      <c r="J711" s="322"/>
    </row>
    <row r="712" spans="1:10" s="18" customFormat="1" ht="15.75" x14ac:dyDescent="0.25">
      <c r="A712" s="259"/>
      <c r="B712" s="260"/>
      <c r="C712" s="19"/>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16126</v>
      </c>
      <c r="H861" s="8">
        <v>1000000</v>
      </c>
      <c r="J861" s="322"/>
    </row>
    <row r="862" spans="1:10" s="18" customFormat="1" ht="15.75" x14ac:dyDescent="0.25">
      <c r="A862" s="259"/>
      <c r="B862" s="260"/>
      <c r="C862" s="19"/>
      <c r="D862" s="34"/>
      <c r="E862" s="13">
        <v>45784</v>
      </c>
      <c r="F862" s="352">
        <v>2031680142</v>
      </c>
      <c r="G862" s="261" t="s">
        <v>16126</v>
      </c>
      <c r="H862" s="8">
        <v>1000000</v>
      </c>
      <c r="J862" s="322"/>
    </row>
    <row r="863" spans="1:10" s="18" customFormat="1" ht="15.75" x14ac:dyDescent="0.25">
      <c r="A863" s="259"/>
      <c r="B863" s="260"/>
      <c r="C863" s="19"/>
      <c r="D863" s="34"/>
      <c r="E863" s="13">
        <v>45785</v>
      </c>
      <c r="F863" s="352">
        <v>2031680143</v>
      </c>
      <c r="G863" s="261" t="s">
        <v>16126</v>
      </c>
      <c r="H863" s="8">
        <v>970000</v>
      </c>
      <c r="J863" s="322"/>
    </row>
    <row r="864" spans="1:10" s="18" customFormat="1" ht="15.75" x14ac:dyDescent="0.25">
      <c r="A864" s="259"/>
      <c r="B864" s="260"/>
      <c r="C864" s="19"/>
      <c r="D864" s="34"/>
      <c r="E864" s="13">
        <v>45785</v>
      </c>
      <c r="F864" s="352">
        <v>2031680144</v>
      </c>
      <c r="G864" s="261" t="s">
        <v>16128</v>
      </c>
      <c r="H864" s="8">
        <v>100000</v>
      </c>
      <c r="J864" s="322"/>
    </row>
    <row r="865" spans="1:10" s="18" customFormat="1" ht="15.75" x14ac:dyDescent="0.25">
      <c r="A865" s="259"/>
      <c r="B865" s="260"/>
      <c r="C865" s="19"/>
      <c r="D865" s="34"/>
      <c r="E865" s="13">
        <v>45785</v>
      </c>
      <c r="F865" s="352">
        <v>2031680145</v>
      </c>
      <c r="G865" s="261" t="s">
        <v>16129</v>
      </c>
      <c r="H865" s="8">
        <v>400000</v>
      </c>
      <c r="J865" s="322"/>
    </row>
    <row r="866" spans="1:10" s="18" customFormat="1" ht="15.75" x14ac:dyDescent="0.25">
      <c r="A866" s="259"/>
      <c r="B866" s="260"/>
      <c r="C866" s="19"/>
      <c r="D866" s="34"/>
      <c r="E866" s="13">
        <v>45789</v>
      </c>
      <c r="F866" s="352">
        <v>2031680146</v>
      </c>
      <c r="G866" s="261" t="s">
        <v>16246</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16253</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16247</v>
      </c>
      <c r="H870" s="8">
        <v>141000</v>
      </c>
    </row>
    <row r="871" spans="1:10" s="18" customFormat="1" ht="15.75" x14ac:dyDescent="0.25">
      <c r="A871" s="259"/>
      <c r="B871" s="260"/>
      <c r="C871" s="19"/>
      <c r="D871" s="34"/>
      <c r="E871" s="13">
        <v>45790</v>
      </c>
      <c r="F871" s="352">
        <v>2031680151</v>
      </c>
      <c r="G871" s="261" t="s">
        <v>16248</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16249</v>
      </c>
      <c r="H873" s="8">
        <v>450000</v>
      </c>
    </row>
    <row r="874" spans="1:10" s="18" customFormat="1" ht="15.75" x14ac:dyDescent="0.25">
      <c r="A874" s="259"/>
      <c r="B874" s="260"/>
      <c r="C874" s="19"/>
      <c r="D874" s="34"/>
      <c r="E874" s="13">
        <v>45790</v>
      </c>
      <c r="F874" s="352">
        <v>2031680154</v>
      </c>
      <c r="G874" s="261" t="s">
        <v>16249</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16250</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16303</v>
      </c>
      <c r="H879" s="8">
        <v>65000</v>
      </c>
    </row>
    <row r="880" spans="1:10" s="18" customFormat="1" ht="15.75" x14ac:dyDescent="0.25">
      <c r="A880" s="259"/>
      <c r="B880" s="260"/>
      <c r="C880" s="19"/>
      <c r="D880" s="34"/>
      <c r="E880" s="262"/>
      <c r="F880" s="352">
        <v>2031680160</v>
      </c>
      <c r="G880" s="261"/>
      <c r="H880" s="8"/>
    </row>
    <row r="881" spans="1:10" s="18" customFormat="1" ht="18.75" x14ac:dyDescent="0.3">
      <c r="A881" s="259"/>
      <c r="B881" s="260"/>
      <c r="C881" s="19"/>
      <c r="D881" s="34"/>
      <c r="E881" s="989" t="s">
        <v>7001</v>
      </c>
      <c r="F881" s="990"/>
      <c r="G881" s="991"/>
      <c r="H881" s="26">
        <f>SUM(H6:H880)</f>
        <v>232305522</v>
      </c>
      <c r="J881" s="322">
        <f>J867+J421</f>
        <v>64047795.75120002</v>
      </c>
    </row>
    <row r="882" spans="1:10" s="18" customFormat="1" ht="17.25" x14ac:dyDescent="0.3">
      <c r="A882" s="995" t="s">
        <v>7001</v>
      </c>
      <c r="B882" s="996"/>
      <c r="C882" s="26">
        <f>SUM(C6:C759)</f>
        <v>290822317.75120002</v>
      </c>
      <c r="D882" s="34"/>
      <c r="E882" s="2"/>
      <c r="F882" s="2"/>
      <c r="G882" s="2"/>
      <c r="H882" s="2"/>
    </row>
    <row r="883" spans="1:10" s="18" customFormat="1" ht="15.75" x14ac:dyDescent="0.25">
      <c r="A883"/>
      <c r="B883" s="2"/>
      <c r="C883" s="2"/>
      <c r="D883" s="34"/>
      <c r="E883" s="2"/>
      <c r="F883" s="2"/>
      <c r="G883" s="2"/>
      <c r="H883" s="2"/>
    </row>
    <row r="884" spans="1:10" s="18" customFormat="1" ht="15.75" x14ac:dyDescent="0.25">
      <c r="A884"/>
      <c r="B884" s="2"/>
      <c r="C884" s="2"/>
      <c r="D884" s="34"/>
      <c r="E884" s="2"/>
      <c r="F884" s="2"/>
      <c r="G884" s="2"/>
      <c r="H884" s="2"/>
    </row>
    <row r="885" spans="1:10" s="18" customFormat="1" ht="15.75" x14ac:dyDescent="0.25">
      <c r="A885"/>
      <c r="B885" s="2"/>
      <c r="C885" s="2"/>
      <c r="D885" s="25"/>
      <c r="E885" s="2"/>
      <c r="F885" s="2"/>
      <c r="G885" s="2"/>
      <c r="H885" s="2"/>
    </row>
  </sheetData>
  <mergeCells count="6">
    <mergeCell ref="A882:B882"/>
    <mergeCell ref="A4:C4"/>
    <mergeCell ref="E4:H4"/>
    <mergeCell ref="E881:G881"/>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92" t="s">
        <v>7053</v>
      </c>
      <c r="B1" s="992"/>
      <c r="C1" s="30" t="s">
        <v>8284</v>
      </c>
      <c r="D1" s="3"/>
      <c r="E1" s="3"/>
      <c r="F1" s="3"/>
      <c r="G1" s="279" t="s">
        <v>7047</v>
      </c>
      <c r="H1" s="31">
        <f ca="1">TODAY()</f>
        <v>45799</v>
      </c>
      <c r="J1" s="387" t="s">
        <v>15015</v>
      </c>
      <c r="K1" s="1000" t="s">
        <v>15016</v>
      </c>
      <c r="L1" s="1000"/>
      <c r="M1" s="1000"/>
      <c r="N1" s="1000"/>
      <c r="O1" s="1000"/>
    </row>
    <row r="2" spans="1:15" ht="21" x14ac:dyDescent="0.3">
      <c r="A2" s="993" t="s">
        <v>15010</v>
      </c>
      <c r="B2" s="994"/>
      <c r="C2" s="28">
        <f>C6</f>
        <v>10000</v>
      </c>
      <c r="D2" s="3"/>
      <c r="E2" s="3"/>
      <c r="F2" s="3"/>
      <c r="G2" s="27" t="s">
        <v>15010</v>
      </c>
      <c r="H2" s="278">
        <f>C15-H15</f>
        <v>14043600</v>
      </c>
      <c r="J2" s="387" t="s">
        <v>15012</v>
      </c>
      <c r="K2" s="998" t="s">
        <v>15013</v>
      </c>
      <c r="L2" s="999"/>
    </row>
    <row r="3" spans="1:15" ht="8.25" customHeight="1" thickBot="1" x14ac:dyDescent="0.3">
      <c r="B3" s="3"/>
      <c r="C3" s="3"/>
      <c r="D3" s="3"/>
      <c r="E3" s="3"/>
      <c r="F3" s="3"/>
      <c r="G3" s="3"/>
      <c r="H3" s="3"/>
    </row>
    <row r="4" spans="1:15" ht="26.25" x14ac:dyDescent="0.4">
      <c r="A4" s="282" t="s">
        <v>5057</v>
      </c>
      <c r="B4" s="283"/>
      <c r="C4" s="283"/>
      <c r="D4" s="20"/>
      <c r="E4" s="987" t="s">
        <v>6975</v>
      </c>
      <c r="F4" s="987"/>
      <c r="G4" s="987"/>
      <c r="H4" s="988"/>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89" t="s">
        <v>7001</v>
      </c>
      <c r="F15" s="990"/>
      <c r="G15" s="991"/>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92" t="s">
        <v>7053</v>
      </c>
      <c r="B1" s="992"/>
      <c r="C1" s="30" t="s">
        <v>8284</v>
      </c>
      <c r="D1" s="3"/>
      <c r="E1" s="3"/>
      <c r="F1" s="3"/>
      <c r="G1" s="279" t="s">
        <v>7047</v>
      </c>
      <c r="H1" s="31">
        <f ca="1">TODAY()</f>
        <v>45799</v>
      </c>
    </row>
    <row r="2" spans="1:12" ht="21" x14ac:dyDescent="0.3">
      <c r="A2" s="993" t="s">
        <v>15011</v>
      </c>
      <c r="B2" s="994"/>
      <c r="C2" s="28">
        <f>C6</f>
        <v>369216</v>
      </c>
      <c r="D2" s="3"/>
      <c r="E2" s="3"/>
      <c r="F2" s="3"/>
      <c r="G2" s="27" t="s">
        <v>15011</v>
      </c>
      <c r="H2" s="278">
        <f>C15-H15</f>
        <v>2117343.9380000001</v>
      </c>
      <c r="J2" s="387" t="s">
        <v>15012</v>
      </c>
      <c r="K2" s="998" t="s">
        <v>15014</v>
      </c>
      <c r="L2" s="999"/>
    </row>
    <row r="3" spans="1:12" ht="8.25" customHeight="1" thickBot="1" x14ac:dyDescent="0.3">
      <c r="B3" s="3"/>
      <c r="C3" s="3"/>
      <c r="D3" s="3"/>
      <c r="E3" s="3"/>
      <c r="F3" s="3"/>
      <c r="G3" s="3"/>
      <c r="H3" s="3"/>
    </row>
    <row r="4" spans="1:12" ht="26.25" x14ac:dyDescent="0.4">
      <c r="A4" s="282" t="s">
        <v>5057</v>
      </c>
      <c r="B4" s="283"/>
      <c r="C4" s="283"/>
      <c r="D4" s="20"/>
      <c r="E4" s="987" t="s">
        <v>6975</v>
      </c>
      <c r="F4" s="987"/>
      <c r="G4" s="987"/>
      <c r="H4" s="988"/>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89" t="s">
        <v>7001</v>
      </c>
      <c r="F15" s="990"/>
      <c r="G15" s="991"/>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92" t="s">
        <v>7053</v>
      </c>
      <c r="B1" s="992"/>
      <c r="C1" s="30" t="s">
        <v>8284</v>
      </c>
      <c r="D1" s="3"/>
      <c r="E1" s="3"/>
      <c r="F1" s="3"/>
      <c r="G1" s="279" t="s">
        <v>7047</v>
      </c>
      <c r="H1" s="31">
        <f ca="1">TODAY()</f>
        <v>45799</v>
      </c>
    </row>
    <row r="2" spans="1:10" ht="21" x14ac:dyDescent="0.3">
      <c r="A2" s="993" t="s">
        <v>861</v>
      </c>
      <c r="B2" s="99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87" t="s">
        <v>6975</v>
      </c>
      <c r="F4" s="987"/>
      <c r="G4" s="987"/>
      <c r="H4" s="98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89" t="s">
        <v>7001</v>
      </c>
      <c r="F15" s="990"/>
      <c r="G15" s="99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05" t="s">
        <v>2</v>
      </c>
      <c r="B2" s="1006"/>
      <c r="C2" s="1006"/>
      <c r="D2" s="1006"/>
      <c r="E2" s="1007"/>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08" t="s">
        <v>148</v>
      </c>
      <c r="C44" s="100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08" t="s">
        <v>339</v>
      </c>
      <c r="C169" s="1009"/>
      <c r="D169" s="71"/>
      <c r="E169" s="72">
        <v>200000</v>
      </c>
      <c r="F169" s="43" t="e">
        <f t="shared" si="2"/>
        <v>#N/A</v>
      </c>
      <c r="G169" s="65"/>
    </row>
    <row r="170" spans="1:7" x14ac:dyDescent="0.3">
      <c r="A170" s="70">
        <v>42577</v>
      </c>
      <c r="B170" s="1008" t="s">
        <v>237</v>
      </c>
      <c r="C170" s="100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08" t="s">
        <v>271</v>
      </c>
      <c r="C214" s="100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08" t="s">
        <v>271</v>
      </c>
      <c r="C280" s="100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01"/>
      <c r="J309" s="1001"/>
      <c r="K309" s="1001"/>
    </row>
    <row r="310" spans="1:11" x14ac:dyDescent="0.3">
      <c r="A310" s="79">
        <v>42593</v>
      </c>
      <c r="B310" s="5" t="s">
        <v>120</v>
      </c>
      <c r="C310" s="5" t="s">
        <v>377</v>
      </c>
      <c r="D310" s="43">
        <v>1000</v>
      </c>
      <c r="E310" s="43"/>
      <c r="F310" s="43" t="e">
        <f t="shared" si="4"/>
        <v>#N/A</v>
      </c>
      <c r="G310" s="43"/>
      <c r="I310" s="1002"/>
      <c r="J310" s="1003"/>
      <c r="K310" s="5"/>
    </row>
    <row r="311" spans="1:11" x14ac:dyDescent="0.3">
      <c r="A311" s="79">
        <v>42593</v>
      </c>
      <c r="B311" s="5" t="s">
        <v>53</v>
      </c>
      <c r="C311" s="5" t="s">
        <v>376</v>
      </c>
      <c r="D311" s="43">
        <v>2030</v>
      </c>
      <c r="E311" s="43"/>
      <c r="F311" s="43" t="e">
        <f t="shared" si="4"/>
        <v>#N/A</v>
      </c>
      <c r="G311" s="43"/>
      <c r="I311" s="1002"/>
      <c r="J311" s="1003"/>
      <c r="K311" s="43"/>
    </row>
    <row r="312" spans="1:11" ht="37.5" x14ac:dyDescent="0.3">
      <c r="A312" s="79">
        <v>42593</v>
      </c>
      <c r="B312" s="5" t="s">
        <v>120</v>
      </c>
      <c r="C312" s="92" t="s">
        <v>365</v>
      </c>
      <c r="D312" s="43">
        <v>1500</v>
      </c>
      <c r="E312" s="43"/>
      <c r="F312" s="43" t="e">
        <f t="shared" si="4"/>
        <v>#N/A</v>
      </c>
      <c r="G312" s="43"/>
      <c r="I312" s="1004"/>
      <c r="J312" s="1004"/>
      <c r="K312" s="43"/>
    </row>
    <row r="313" spans="1:11" x14ac:dyDescent="0.3">
      <c r="A313" s="79">
        <v>42593</v>
      </c>
      <c r="B313" s="5" t="s">
        <v>25</v>
      </c>
      <c r="C313" s="5" t="s">
        <v>366</v>
      </c>
      <c r="D313" s="43">
        <v>120</v>
      </c>
      <c r="E313" s="43"/>
      <c r="F313" s="43" t="e">
        <f t="shared" si="4"/>
        <v>#N/A</v>
      </c>
      <c r="G313" s="43"/>
      <c r="I313" s="1004"/>
      <c r="J313" s="100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04"/>
      <c r="J319" s="100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08" t="s">
        <v>413</v>
      </c>
      <c r="C359" s="100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08" t="s">
        <v>448</v>
      </c>
      <c r="C386" s="100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08" t="s">
        <v>457</v>
      </c>
      <c r="C407" s="100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08" t="s">
        <v>464</v>
      </c>
      <c r="C431" s="100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08" t="s">
        <v>498</v>
      </c>
      <c r="C444" s="100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08" t="s">
        <v>503</v>
      </c>
      <c r="C476" s="100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08" t="s">
        <v>522</v>
      </c>
      <c r="C503" s="100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08" t="s">
        <v>503</v>
      </c>
      <c r="C509" s="100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08" t="s">
        <v>535</v>
      </c>
      <c r="C519" s="100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08" t="s">
        <v>545</v>
      </c>
      <c r="C539" s="100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08" t="s">
        <v>559</v>
      </c>
      <c r="C552" s="100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08" t="s">
        <v>570</v>
      </c>
      <c r="C566" s="100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08" t="s">
        <v>657</v>
      </c>
      <c r="C588" s="100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08" t="s">
        <v>597</v>
      </c>
      <c r="C602" s="100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08" t="s">
        <v>592</v>
      </c>
      <c r="C607" s="100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08" t="s">
        <v>630</v>
      </c>
      <c r="C662" s="100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08" t="s">
        <v>663</v>
      </c>
      <c r="C710" s="100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08" t="s">
        <v>687</v>
      </c>
      <c r="C727" s="100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08" t="s">
        <v>688</v>
      </c>
      <c r="C748" s="100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08" t="s">
        <v>724</v>
      </c>
      <c r="C760" s="100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08" t="s">
        <v>723</v>
      </c>
      <c r="C786" s="100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08" t="s">
        <v>752</v>
      </c>
      <c r="C818" s="100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08" t="s">
        <v>751</v>
      </c>
      <c r="C844" s="100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08" t="s">
        <v>755</v>
      </c>
      <c r="C851" s="100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08" t="s">
        <v>778</v>
      </c>
      <c r="C860" s="100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08" t="s">
        <v>779</v>
      </c>
      <c r="C880" s="100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08" t="s">
        <v>779</v>
      </c>
      <c r="C892" s="100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08" t="s">
        <v>788</v>
      </c>
      <c r="C912" s="100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08" t="s">
        <v>818</v>
      </c>
      <c r="C942" s="100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08" t="s">
        <v>820</v>
      </c>
      <c r="C944" s="100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08" t="s">
        <v>841</v>
      </c>
      <c r="C957" s="100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08" t="s">
        <v>830</v>
      </c>
      <c r="C964" s="100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08" t="s">
        <v>838</v>
      </c>
      <c r="C975" s="100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08" t="s">
        <v>841</v>
      </c>
      <c r="C984" s="100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08" t="s">
        <v>997</v>
      </c>
      <c r="C1001" s="100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08" t="s">
        <v>841</v>
      </c>
      <c r="C1009" s="1009"/>
      <c r="D1009" s="71"/>
      <c r="E1009" s="72">
        <v>25000</v>
      </c>
      <c r="F1009" s="43" t="e">
        <f t="shared" si="15"/>
        <v>#N/A</v>
      </c>
      <c r="G1009" s="43"/>
      <c r="I1009" s="113"/>
    </row>
    <row r="1010" spans="1:10" x14ac:dyDescent="0.3">
      <c r="A1010" s="79">
        <v>42692</v>
      </c>
      <c r="B1010" s="1008" t="s">
        <v>841</v>
      </c>
      <c r="C1010" s="100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08" t="s">
        <v>882</v>
      </c>
      <c r="C1021" s="100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08" t="s">
        <v>895</v>
      </c>
      <c r="C1060" s="100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08" t="s">
        <v>919</v>
      </c>
      <c r="C1075" s="100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08" t="s">
        <v>918</v>
      </c>
      <c r="C1090" s="100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08" t="s">
        <v>935</v>
      </c>
      <c r="C1121" s="1009"/>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08" t="s">
        <v>950</v>
      </c>
      <c r="C1131" s="100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08" t="s">
        <v>968</v>
      </c>
      <c r="C1158" s="100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08" t="s">
        <v>967</v>
      </c>
      <c r="C1169" s="100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08" t="s">
        <v>998</v>
      </c>
      <c r="C1195" s="100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08" t="s">
        <v>1021</v>
      </c>
      <c r="C1210" s="100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08" t="s">
        <v>1013</v>
      </c>
      <c r="C1218" s="100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08" t="s">
        <v>1139</v>
      </c>
      <c r="C1229" s="100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08" t="s">
        <v>1025</v>
      </c>
      <c r="C1234" s="100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08" t="s">
        <v>1025</v>
      </c>
      <c r="C1258" s="100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08" t="s">
        <v>1025</v>
      </c>
      <c r="C1273" s="100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08" t="s">
        <v>1025</v>
      </c>
      <c r="C1285" s="100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08" t="s">
        <v>1025</v>
      </c>
      <c r="C1297" s="100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08" t="s">
        <v>1025</v>
      </c>
      <c r="C1312" s="100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08" t="s">
        <v>1097</v>
      </c>
      <c r="C1321" s="100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08" t="s">
        <v>1098</v>
      </c>
      <c r="C1345" s="100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08" t="s">
        <v>1119</v>
      </c>
      <c r="C1366" s="100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08" t="s">
        <v>1127</v>
      </c>
      <c r="C1379" s="100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08" t="s">
        <v>1127</v>
      </c>
      <c r="C1389" s="100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08" t="s">
        <v>1143</v>
      </c>
      <c r="C1404" s="100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08" t="s">
        <v>1150</v>
      </c>
      <c r="C1414" s="100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08" t="s">
        <v>1179</v>
      </c>
      <c r="C1432" s="100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08" t="s">
        <v>1180</v>
      </c>
      <c r="C1453" s="100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10" t="s">
        <v>1194</v>
      </c>
      <c r="C1463" s="101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08" t="s">
        <v>1188</v>
      </c>
      <c r="C1467" s="100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08" t="s">
        <v>1188</v>
      </c>
      <c r="C1483" s="100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08" t="s">
        <v>1188</v>
      </c>
      <c r="C1492" s="100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08" t="s">
        <v>1188</v>
      </c>
      <c r="C1500" s="100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10" t="s">
        <v>1215</v>
      </c>
      <c r="C1510" s="101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08" t="s">
        <v>1188</v>
      </c>
      <c r="C1519" s="100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08" t="s">
        <v>1188</v>
      </c>
      <c r="C1534" s="100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08" t="s">
        <v>1188</v>
      </c>
      <c r="C1551" s="100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08" t="s">
        <v>1188</v>
      </c>
      <c r="C1570" s="100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08" t="s">
        <v>1188</v>
      </c>
      <c r="C1584" s="100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08" t="s">
        <v>1285</v>
      </c>
      <c r="C1598" s="100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08" t="s">
        <v>1289</v>
      </c>
      <c r="C1612" s="100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08" t="s">
        <v>1295</v>
      </c>
      <c r="C1618" s="100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08" t="s">
        <v>1295</v>
      </c>
      <c r="C1630" s="1009"/>
      <c r="D1630" s="71"/>
      <c r="E1630" s="72">
        <v>25000</v>
      </c>
      <c r="F1630" s="43" t="e">
        <f t="shared" si="25"/>
        <v>#N/A</v>
      </c>
      <c r="G1630" s="43"/>
    </row>
    <row r="1631" spans="1:7" x14ac:dyDescent="0.3">
      <c r="A1631" s="79">
        <v>42783</v>
      </c>
      <c r="B1631" s="1008" t="s">
        <v>1295</v>
      </c>
      <c r="C1631" s="100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08" t="s">
        <v>1295</v>
      </c>
      <c r="C1642" s="100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08" t="s">
        <v>1310</v>
      </c>
      <c r="C1650" s="100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08" t="s">
        <v>1295</v>
      </c>
      <c r="C1666" s="100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08" t="s">
        <v>1295</v>
      </c>
      <c r="C1675" s="100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08" t="s">
        <v>1295</v>
      </c>
      <c r="C1683" s="100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08" t="s">
        <v>1295</v>
      </c>
      <c r="C1695" s="100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08" t="s">
        <v>1295</v>
      </c>
      <c r="C1708" s="100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08" t="s">
        <v>1295</v>
      </c>
      <c r="C1718" s="100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08" t="s">
        <v>1295</v>
      </c>
      <c r="C1742" s="100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08" t="s">
        <v>1295</v>
      </c>
      <c r="C1746" s="100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08" t="s">
        <v>1295</v>
      </c>
      <c r="C1756" s="100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08" t="s">
        <v>1295</v>
      </c>
      <c r="C1766" s="100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08" t="s">
        <v>1295</v>
      </c>
      <c r="C1777" s="1009"/>
      <c r="D1777" s="71"/>
      <c r="E1777" s="72">
        <v>50000</v>
      </c>
      <c r="F1777" s="43" t="e">
        <f t="shared" si="27"/>
        <v>#N/A</v>
      </c>
      <c r="G1777" s="43"/>
    </row>
    <row r="1778" spans="1:7" x14ac:dyDescent="0.3">
      <c r="A1778" s="45">
        <v>42802</v>
      </c>
      <c r="B1778" s="1008" t="s">
        <v>1295</v>
      </c>
      <c r="C1778" s="100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08" t="s">
        <v>1295</v>
      </c>
      <c r="C1798" s="100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08" t="s">
        <v>1422</v>
      </c>
      <c r="C1807" s="100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08" t="s">
        <v>1295</v>
      </c>
      <c r="C1827" s="100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08" t="s">
        <v>1441</v>
      </c>
      <c r="C1836" s="100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08" t="s">
        <v>1446</v>
      </c>
      <c r="C1842" s="100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08" t="s">
        <v>1481</v>
      </c>
      <c r="C1871" s="100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08" t="s">
        <v>1482</v>
      </c>
      <c r="C1882" s="100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08" t="s">
        <v>1483</v>
      </c>
      <c r="C1891" s="100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08" t="s">
        <v>1484</v>
      </c>
      <c r="C1904" s="100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08" t="s">
        <v>1487</v>
      </c>
      <c r="C1912" s="100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08" t="s">
        <v>1500</v>
      </c>
      <c r="C1924" s="100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08" t="s">
        <v>1511</v>
      </c>
      <c r="C1932" s="100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08" t="s">
        <v>1516</v>
      </c>
      <c r="C1944" s="100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08" t="s">
        <v>1521</v>
      </c>
      <c r="C1953" s="100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08" t="s">
        <v>1534</v>
      </c>
      <c r="C1962" s="100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08" t="s">
        <v>1484</v>
      </c>
      <c r="C1965" s="100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08" t="s">
        <v>1536</v>
      </c>
      <c r="C1974" s="100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08" t="s">
        <v>1565</v>
      </c>
      <c r="C2005" s="100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08" t="s">
        <v>1565</v>
      </c>
      <c r="C2016" s="100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08" t="s">
        <v>1588</v>
      </c>
      <c r="C2019" s="100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08" t="s">
        <v>1577</v>
      </c>
      <c r="C2025" s="100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08" t="s">
        <v>1597</v>
      </c>
      <c r="C2043" s="100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08" t="s">
        <v>1601</v>
      </c>
      <c r="C2048" s="100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08" t="s">
        <v>1605</v>
      </c>
      <c r="C2053" s="100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08" t="s">
        <v>1597</v>
      </c>
      <c r="C2069" s="100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08" t="s">
        <v>1623</v>
      </c>
      <c r="C2084" s="100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08" t="s">
        <v>1640</v>
      </c>
      <c r="C2111" s="100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08" t="s">
        <v>1651</v>
      </c>
      <c r="C2120" s="100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08" t="s">
        <v>1670</v>
      </c>
      <c r="C2141" s="100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08" t="s">
        <v>1678</v>
      </c>
      <c r="C2155" s="100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08" t="s">
        <v>1696</v>
      </c>
      <c r="C2172" s="100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08" t="s">
        <v>1706</v>
      </c>
      <c r="C2192" s="100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08" t="s">
        <v>1696</v>
      </c>
      <c r="C2200" s="100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08" t="s">
        <v>1696</v>
      </c>
      <c r="C2220" s="100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08" t="s">
        <v>1696</v>
      </c>
      <c r="C2232" s="100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08" t="s">
        <v>1767</v>
      </c>
      <c r="C2286" s="100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08" t="s">
        <v>1818</v>
      </c>
      <c r="C2307" s="100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08" t="s">
        <v>1817</v>
      </c>
      <c r="C2322" s="100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08" t="s">
        <v>1800</v>
      </c>
      <c r="C2331" s="100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08" t="s">
        <v>1696</v>
      </c>
      <c r="C2361" s="100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08" t="s">
        <v>1696</v>
      </c>
      <c r="C2377" s="100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08" t="s">
        <v>1851</v>
      </c>
      <c r="C2396" s="100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08" t="s">
        <v>1851</v>
      </c>
      <c r="C2408" s="1009"/>
      <c r="D2408" s="71"/>
      <c r="E2408" s="72">
        <v>50000</v>
      </c>
      <c r="F2408" s="43" t="e">
        <f t="shared" si="37"/>
        <v>#N/A</v>
      </c>
      <c r="G2408" s="43"/>
    </row>
    <row r="2409" spans="1:7" x14ac:dyDescent="0.3">
      <c r="A2409" s="45">
        <v>42886</v>
      </c>
      <c r="B2409" s="1008" t="s">
        <v>1859</v>
      </c>
      <c r="C2409" s="100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08" t="s">
        <v>1851</v>
      </c>
      <c r="C2422" s="100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08" t="s">
        <v>1877</v>
      </c>
      <c r="C2426" s="100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08" t="s">
        <v>1899</v>
      </c>
      <c r="C2451" s="1009"/>
      <c r="D2451" s="71"/>
      <c r="E2451" s="72">
        <v>27500</v>
      </c>
      <c r="F2451" s="43" t="e">
        <f t="shared" si="38"/>
        <v>#N/A</v>
      </c>
      <c r="G2451" s="65"/>
      <c r="H2451" s="102"/>
      <c r="I2451" s="102"/>
      <c r="J2451" s="102"/>
    </row>
    <row r="2452" spans="1:10" x14ac:dyDescent="0.3">
      <c r="A2452" s="45">
        <v>42892</v>
      </c>
      <c r="B2452" s="1008" t="s">
        <v>1900</v>
      </c>
      <c r="C2452" s="100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12" t="s">
        <v>1859</v>
      </c>
      <c r="C2475" s="101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12" t="s">
        <v>1926</v>
      </c>
      <c r="C2495" s="101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14" t="s">
        <v>1961</v>
      </c>
      <c r="C2527" s="101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08" t="s">
        <v>1966</v>
      </c>
      <c r="C2560" s="100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10" t="s">
        <v>1979</v>
      </c>
      <c r="C2570" s="1011"/>
      <c r="D2570" s="71"/>
      <c r="E2570" s="72">
        <v>14968</v>
      </c>
      <c r="F2570" s="43" t="e">
        <f t="shared" si="40"/>
        <v>#N/A</v>
      </c>
      <c r="G2570" s="43"/>
    </row>
    <row r="2571" spans="1:7" ht="24.75" customHeight="1" x14ac:dyDescent="0.3">
      <c r="A2571" s="45">
        <v>42908</v>
      </c>
      <c r="B2571" s="1008" t="s">
        <v>1981</v>
      </c>
      <c r="C2571" s="100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08" t="s">
        <v>1998</v>
      </c>
      <c r="C2583" s="100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08" t="s">
        <v>1981</v>
      </c>
      <c r="C2593" s="100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13" t="s">
        <v>2015</v>
      </c>
      <c r="C2611" s="1013"/>
      <c r="D2611" s="148"/>
      <c r="E2611" s="149">
        <v>200000</v>
      </c>
      <c r="F2611" s="77">
        <v>200000</v>
      </c>
      <c r="G2611" s="298"/>
    </row>
    <row r="2612" spans="1:9" x14ac:dyDescent="0.3">
      <c r="A2612" s="45">
        <v>42920</v>
      </c>
      <c r="B2612" s="1012" t="s">
        <v>2016</v>
      </c>
      <c r="C2612" s="101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12" t="s">
        <v>94</v>
      </c>
      <c r="C2671" s="101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12" t="s">
        <v>2085</v>
      </c>
      <c r="C2703" s="101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12" t="s">
        <v>2101</v>
      </c>
      <c r="C2716" s="1012"/>
      <c r="D2716" s="71"/>
      <c r="E2716" s="72">
        <v>8000</v>
      </c>
      <c r="F2716" s="43">
        <f t="shared" si="42"/>
        <v>13751</v>
      </c>
      <c r="G2716" s="43"/>
    </row>
    <row r="2717" spans="1:7" x14ac:dyDescent="0.3">
      <c r="A2717" s="45">
        <v>42933</v>
      </c>
      <c r="B2717" s="1012" t="s">
        <v>2085</v>
      </c>
      <c r="C2717" s="101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12" t="s">
        <v>2085</v>
      </c>
      <c r="C2733" s="101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12" t="s">
        <v>2118</v>
      </c>
      <c r="C2747" s="101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12" t="s">
        <v>2123</v>
      </c>
      <c r="C2751" s="101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12" t="s">
        <v>2085</v>
      </c>
      <c r="C2768" s="101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12" t="s">
        <v>2085</v>
      </c>
      <c r="C2779" s="101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12" t="s">
        <v>2085</v>
      </c>
      <c r="C2798" s="101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12" t="s">
        <v>2162</v>
      </c>
      <c r="C2810" s="101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12" t="s">
        <v>2178</v>
      </c>
      <c r="C2827" s="101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12" t="s">
        <v>2192</v>
      </c>
      <c r="C2837" s="101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12" t="s">
        <v>2192</v>
      </c>
      <c r="C2855" s="101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12" t="s">
        <v>2216</v>
      </c>
      <c r="C2875" s="101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12" t="s">
        <v>2267</v>
      </c>
      <c r="C2879" s="101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12" t="s">
        <v>2192</v>
      </c>
      <c r="C2883" s="101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12" t="s">
        <v>2249</v>
      </c>
      <c r="C2917" s="101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12" t="s">
        <v>2192</v>
      </c>
      <c r="C2927" s="1012"/>
      <c r="D2927" s="71"/>
      <c r="E2927" s="72">
        <v>200000</v>
      </c>
      <c r="F2927" s="28">
        <f t="shared" si="45"/>
        <v>207740</v>
      </c>
      <c r="G2927" s="43"/>
    </row>
    <row r="2928" spans="1:8" x14ac:dyDescent="0.3">
      <c r="A2928" s="45">
        <v>42965</v>
      </c>
      <c r="B2928" s="1012" t="s">
        <v>2192</v>
      </c>
      <c r="C2928" s="101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12" t="s">
        <v>2192</v>
      </c>
      <c r="C2972" s="101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12" t="s">
        <v>2327</v>
      </c>
      <c r="C3027" s="101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12" t="s">
        <v>2085</v>
      </c>
      <c r="C3041" s="101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12" t="s">
        <v>2085</v>
      </c>
      <c r="C3050" s="101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12" t="s">
        <v>2354</v>
      </c>
      <c r="C3067" s="1012"/>
      <c r="D3067" s="71"/>
      <c r="E3067" s="72">
        <v>10000</v>
      </c>
      <c r="F3067" s="28">
        <f t="shared" si="48"/>
        <v>24507</v>
      </c>
      <c r="G3067" s="43"/>
    </row>
    <row r="3068" spans="1:7" x14ac:dyDescent="0.3">
      <c r="A3068" s="45">
        <v>43005</v>
      </c>
      <c r="B3068" s="1012" t="s">
        <v>2355</v>
      </c>
      <c r="C3068" s="101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12" t="s">
        <v>2085</v>
      </c>
      <c r="C3074" s="101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12" t="s">
        <v>2380</v>
      </c>
      <c r="C3092" s="101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12" t="s">
        <v>2085</v>
      </c>
      <c r="C3114" s="101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12" t="s">
        <v>2417</v>
      </c>
      <c r="C3128" s="101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12" t="s">
        <v>2418</v>
      </c>
      <c r="C3135" s="101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12" t="s">
        <v>2433</v>
      </c>
      <c r="C3145" s="101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12" t="s">
        <v>2432</v>
      </c>
      <c r="C3160" s="101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15" t="s">
        <v>2443</v>
      </c>
      <c r="C3170" s="101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12" t="s">
        <v>2445</v>
      </c>
      <c r="C3174" s="101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12" t="s">
        <v>2445</v>
      </c>
      <c r="C3186" s="101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12" t="s">
        <v>2432</v>
      </c>
      <c r="C3190" s="101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12" t="s">
        <v>2432</v>
      </c>
      <c r="C3201" s="101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12" t="s">
        <v>2471</v>
      </c>
      <c r="C3213" s="101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12" t="s">
        <v>2489</v>
      </c>
      <c r="C3233" s="101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12" t="s">
        <v>2494</v>
      </c>
      <c r="C3246" s="101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12" t="s">
        <v>32</v>
      </c>
      <c r="C3256" s="101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12" t="s">
        <v>2433</v>
      </c>
      <c r="C3261" s="101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12" t="s">
        <v>2512</v>
      </c>
      <c r="C3282" s="101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12" t="s">
        <v>2530</v>
      </c>
      <c r="C3289" s="101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12" t="s">
        <v>2546</v>
      </c>
      <c r="C3305" s="101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12" t="s">
        <v>2557</v>
      </c>
      <c r="C3322" s="101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12" t="s">
        <v>2583</v>
      </c>
      <c r="C3344" s="101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12" t="s">
        <v>2587</v>
      </c>
      <c r="C3347" s="101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12" t="s">
        <v>2617</v>
      </c>
      <c r="C3361" s="101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12" t="s">
        <v>2619</v>
      </c>
      <c r="C3377" s="101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12" t="s">
        <v>2641</v>
      </c>
      <c r="C3391" s="101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12" t="s">
        <v>2665</v>
      </c>
      <c r="C3420" s="101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12" t="s">
        <v>2713</v>
      </c>
      <c r="C3466" s="101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12" t="s">
        <v>2719</v>
      </c>
      <c r="C3484" s="101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12" t="s">
        <v>2733</v>
      </c>
      <c r="C3510" s="101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12" t="s">
        <v>2751</v>
      </c>
      <c r="C3521" s="101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12" t="s">
        <v>2760</v>
      </c>
      <c r="C3536" s="101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12" t="s">
        <v>2768</v>
      </c>
      <c r="C3545" s="101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12" t="s">
        <v>2779</v>
      </c>
      <c r="C3555" s="101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12" t="s">
        <v>2779</v>
      </c>
      <c r="C3567" s="101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12" t="s">
        <v>2665</v>
      </c>
      <c r="C3616" s="101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12" t="s">
        <v>2587</v>
      </c>
      <c r="C3635" s="101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12" t="s">
        <v>2857</v>
      </c>
      <c r="C3655" s="101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12" t="s">
        <v>2866</v>
      </c>
      <c r="C3669" s="101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12" t="s">
        <v>2665</v>
      </c>
      <c r="C3699" s="101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12" t="s">
        <v>2665</v>
      </c>
      <c r="C3717" s="101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12" t="s">
        <v>2433</v>
      </c>
      <c r="C3734" s="101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12" t="s">
        <v>2913</v>
      </c>
      <c r="C3743" s="101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12" t="s">
        <v>2433</v>
      </c>
      <c r="C3773" s="101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12" t="s">
        <v>2960</v>
      </c>
      <c r="C3784" s="101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12" t="s">
        <v>2960</v>
      </c>
      <c r="C3795" s="101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12" t="s">
        <v>2960</v>
      </c>
      <c r="C3811" s="101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12" t="s">
        <v>2665</v>
      </c>
      <c r="C3816" s="101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12" t="s">
        <v>2991</v>
      </c>
      <c r="C3825" s="101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12" t="s">
        <v>2960</v>
      </c>
      <c r="C3828" s="101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12" t="s">
        <v>2665</v>
      </c>
      <c r="C3842" s="101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12" t="s">
        <v>3010</v>
      </c>
      <c r="C3846" s="101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12" t="s">
        <v>3045</v>
      </c>
      <c r="C3879" s="101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12" t="s">
        <v>3046</v>
      </c>
      <c r="C3889" s="101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12" t="s">
        <v>94</v>
      </c>
      <c r="C3897" s="101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12" t="s">
        <v>1981</v>
      </c>
      <c r="C3918" s="101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12" t="s">
        <v>3084</v>
      </c>
      <c r="C3932" s="101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12" t="s">
        <v>3076</v>
      </c>
      <c r="C3942" s="101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12" t="s">
        <v>3084</v>
      </c>
      <c r="C3946" s="101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12" t="s">
        <v>2665</v>
      </c>
      <c r="C3955" s="101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12" t="s">
        <v>3101</v>
      </c>
      <c r="C3970" s="101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12" t="s">
        <v>2665</v>
      </c>
      <c r="C3972" s="101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12" t="s">
        <v>3103</v>
      </c>
      <c r="C3974" s="101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12" t="s">
        <v>1981</v>
      </c>
      <c r="C3991" s="101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12" t="s">
        <v>2665</v>
      </c>
      <c r="C3999" s="101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12" t="s">
        <v>2665</v>
      </c>
      <c r="C4012" s="101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12" t="s">
        <v>2665</v>
      </c>
      <c r="C4022" s="101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12" t="s">
        <v>2665</v>
      </c>
      <c r="C4036" s="101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12" t="s">
        <v>3159</v>
      </c>
      <c r="C4047" s="101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12" t="s">
        <v>2665</v>
      </c>
      <c r="C4064" s="101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12" t="s">
        <v>3185</v>
      </c>
      <c r="C4085" s="101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12" t="s">
        <v>3193</v>
      </c>
      <c r="C4090" s="101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12" t="s">
        <v>3206</v>
      </c>
      <c r="C4118" s="101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12" t="s">
        <v>2665</v>
      </c>
      <c r="C4132" s="101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12" t="s">
        <v>3228</v>
      </c>
      <c r="C4134" s="101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12" t="s">
        <v>3238</v>
      </c>
      <c r="C4154" s="1012"/>
      <c r="D4154" s="71"/>
      <c r="E4154" s="72">
        <v>3648</v>
      </c>
      <c r="F4154" s="48">
        <v>3648</v>
      </c>
    </row>
    <row r="4155" spans="1:6" x14ac:dyDescent="0.3">
      <c r="A4155" s="171">
        <v>43143</v>
      </c>
      <c r="B4155" s="1012" t="s">
        <v>3235</v>
      </c>
      <c r="C4155" s="101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12" t="s">
        <v>3239</v>
      </c>
      <c r="C4158" s="101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12" t="s">
        <v>1981</v>
      </c>
      <c r="C4160" s="101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12" t="s">
        <v>2665</v>
      </c>
      <c r="C4180" s="101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12" t="s">
        <v>3265</v>
      </c>
      <c r="C4199" s="101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12" t="s">
        <v>1981</v>
      </c>
      <c r="C4212" s="101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12" t="s">
        <v>1981</v>
      </c>
      <c r="C4225" s="101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12" t="s">
        <v>2665</v>
      </c>
      <c r="C4260" s="101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12" t="s">
        <v>2665</v>
      </c>
      <c r="C4270" s="101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12" t="s">
        <v>3321</v>
      </c>
      <c r="C4282" s="101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12" t="s">
        <v>1981</v>
      </c>
      <c r="C4294" s="101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12" t="s">
        <v>2665</v>
      </c>
      <c r="C4320" s="101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12" t="s">
        <v>94</v>
      </c>
      <c r="C4337" s="101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12" t="s">
        <v>3369</v>
      </c>
      <c r="C4340" s="101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12" t="s">
        <v>3368</v>
      </c>
      <c r="C4346" s="101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12" t="s">
        <v>3379</v>
      </c>
      <c r="C4359" s="101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12" t="s">
        <v>1981</v>
      </c>
      <c r="C4362" s="101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12" t="s">
        <v>3379</v>
      </c>
      <c r="C4381" s="101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12" t="s">
        <v>3404</v>
      </c>
      <c r="C4390" s="101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12" t="s">
        <v>2162</v>
      </c>
      <c r="C4396" s="101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12" t="s">
        <v>3421</v>
      </c>
      <c r="C4414" s="101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12" t="s">
        <v>3444</v>
      </c>
      <c r="C4447" s="101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12" t="s">
        <v>3444</v>
      </c>
      <c r="C4453" s="101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12" t="s">
        <v>3369</v>
      </c>
      <c r="C4456" s="101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12" t="s">
        <v>3450</v>
      </c>
      <c r="C4460" s="101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12" t="s">
        <v>3465</v>
      </c>
      <c r="C4474" s="101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12" t="s">
        <v>3444</v>
      </c>
      <c r="C4486" s="1012"/>
      <c r="D4486" s="71"/>
      <c r="E4486" s="72">
        <v>50000</v>
      </c>
      <c r="F4486" s="48">
        <f t="shared" si="72"/>
        <v>50438</v>
      </c>
    </row>
    <row r="4487" spans="1:6" x14ac:dyDescent="0.3">
      <c r="A4487" s="171">
        <v>43204</v>
      </c>
      <c r="B4487" s="1012" t="s">
        <v>3369</v>
      </c>
      <c r="C4487" s="101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12" t="s">
        <v>2162</v>
      </c>
      <c r="C4492" s="101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12" t="s">
        <v>3444</v>
      </c>
      <c r="C4499" s="101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12" t="s">
        <v>3444</v>
      </c>
      <c r="C4512" s="101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12" t="s">
        <v>3500</v>
      </c>
      <c r="C4519" s="101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12" t="s">
        <v>3502</v>
      </c>
      <c r="C4521" s="101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12" t="s">
        <v>3206</v>
      </c>
      <c r="C4525" s="101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12" t="s">
        <v>3516</v>
      </c>
      <c r="C4528" s="101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12" t="s">
        <v>3523</v>
      </c>
      <c r="C4530" s="1012"/>
      <c r="D4530" s="71"/>
      <c r="E4530" s="72">
        <v>2000</v>
      </c>
      <c r="F4530" s="48">
        <f t="shared" si="73"/>
        <v>42193</v>
      </c>
    </row>
    <row r="4531" spans="1:8" x14ac:dyDescent="0.3">
      <c r="A4531" s="171">
        <v>43213</v>
      </c>
      <c r="B4531" s="1012" t="s">
        <v>3524</v>
      </c>
      <c r="C4531" s="101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12" t="s">
        <v>3444</v>
      </c>
      <c r="C4533" s="101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12" t="s">
        <v>3533</v>
      </c>
      <c r="C4548" s="101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12" t="s">
        <v>3533</v>
      </c>
      <c r="C4570" s="101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08" t="s">
        <v>3569</v>
      </c>
      <c r="C4597" s="100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12" t="s">
        <v>3588</v>
      </c>
      <c r="C4619" s="101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12" t="s">
        <v>3590</v>
      </c>
      <c r="C4622" s="101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12" t="s">
        <v>3598</v>
      </c>
      <c r="C4630" s="101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12" t="s">
        <v>3444</v>
      </c>
      <c r="C4635" s="1012"/>
      <c r="D4635" s="71"/>
      <c r="E4635" s="72">
        <v>50000</v>
      </c>
      <c r="F4635" s="48">
        <f t="shared" si="75"/>
        <v>50678</v>
      </c>
    </row>
    <row r="4636" spans="1:6" x14ac:dyDescent="0.3">
      <c r="A4636" s="171">
        <v>43227</v>
      </c>
      <c r="B4636" s="1012" t="s">
        <v>3444</v>
      </c>
      <c r="C4636" s="101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12" t="s">
        <v>3614</v>
      </c>
      <c r="C4655" s="101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12" t="s">
        <v>3444</v>
      </c>
      <c r="C4664" s="101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12" t="s">
        <v>3628</v>
      </c>
      <c r="C4674" s="101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12" t="s">
        <v>3642</v>
      </c>
      <c r="C4691" s="101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12" t="s">
        <v>3444</v>
      </c>
      <c r="C4712" s="101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12" t="s">
        <v>3673</v>
      </c>
      <c r="C4723" s="101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12" t="s">
        <v>3685</v>
      </c>
      <c r="C4738" s="101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12" t="s">
        <v>3444</v>
      </c>
      <c r="C4745" s="101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12" t="s">
        <v>3698</v>
      </c>
      <c r="C4756" s="101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12" t="s">
        <v>3710</v>
      </c>
      <c r="C4770" s="101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12" t="s">
        <v>3717</v>
      </c>
      <c r="C4783" s="101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12" t="s">
        <v>3614</v>
      </c>
      <c r="C4789" s="101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12" t="s">
        <v>3717</v>
      </c>
      <c r="C4799" s="101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12" t="s">
        <v>3740</v>
      </c>
      <c r="C4812" s="1012"/>
      <c r="D4812" s="71"/>
      <c r="E4812" s="72">
        <v>12500</v>
      </c>
      <c r="F4812" s="48">
        <f t="shared" si="78"/>
        <v>12853</v>
      </c>
    </row>
    <row r="4813" spans="1:6" x14ac:dyDescent="0.3">
      <c r="A4813" s="45">
        <v>43264</v>
      </c>
      <c r="B4813" s="1012" t="s">
        <v>3741</v>
      </c>
      <c r="C4813" s="1012"/>
      <c r="D4813" s="71"/>
      <c r="E4813" s="72">
        <v>3000</v>
      </c>
      <c r="F4813" s="48">
        <f t="shared" si="78"/>
        <v>15853</v>
      </c>
    </row>
    <row r="4814" spans="1:6" x14ac:dyDescent="0.3">
      <c r="A4814" s="45">
        <v>43264</v>
      </c>
      <c r="B4814" s="1012" t="s">
        <v>3742</v>
      </c>
      <c r="C4814" s="1012"/>
      <c r="D4814" s="71"/>
      <c r="E4814" s="72">
        <v>10000</v>
      </c>
      <c r="F4814" s="48">
        <f t="shared" si="78"/>
        <v>25853</v>
      </c>
    </row>
    <row r="4815" spans="1:6" x14ac:dyDescent="0.3">
      <c r="A4815" s="45">
        <v>43264</v>
      </c>
      <c r="B4815" s="1012" t="s">
        <v>3743</v>
      </c>
      <c r="C4815" s="101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12" t="s">
        <v>3717</v>
      </c>
      <c r="C4822" s="101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12" t="s">
        <v>3590</v>
      </c>
      <c r="C4843" s="101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12" t="s">
        <v>3717</v>
      </c>
      <c r="C4859" s="101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12" t="s">
        <v>3803</v>
      </c>
      <c r="C4868" s="101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12" t="s">
        <v>3717</v>
      </c>
      <c r="C4876" s="101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12" t="s">
        <v>3717</v>
      </c>
      <c r="C4905" s="101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12" t="s">
        <v>2910</v>
      </c>
      <c r="C4919" s="101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12" t="s">
        <v>1981</v>
      </c>
      <c r="C4924" s="101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12" t="s">
        <v>3717</v>
      </c>
      <c r="C4930" s="101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12" t="s">
        <v>3717</v>
      </c>
      <c r="C4951" s="101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12" t="s">
        <v>3416</v>
      </c>
      <c r="C4955" s="101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12" t="s">
        <v>3717</v>
      </c>
      <c r="C4979" s="101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12" t="s">
        <v>3948</v>
      </c>
      <c r="C4990" s="101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12" t="s">
        <v>3909</v>
      </c>
      <c r="C4996" s="101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12" t="s">
        <v>3960</v>
      </c>
      <c r="C5070" s="101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12" t="s">
        <v>3969</v>
      </c>
      <c r="C5079" s="101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12" t="s">
        <v>3717</v>
      </c>
      <c r="C5087" s="101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12" t="s">
        <v>3717</v>
      </c>
      <c r="C5142" s="101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12" t="s">
        <v>4063</v>
      </c>
      <c r="C5155" s="101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12" t="s">
        <v>4063</v>
      </c>
      <c r="C5168" s="101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12" t="s">
        <v>4064</v>
      </c>
      <c r="C5182" s="101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12" t="s">
        <v>4106</v>
      </c>
      <c r="C5223" s="101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12" t="s">
        <v>4106</v>
      </c>
      <c r="C5233" s="101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12" t="s">
        <v>3444</v>
      </c>
      <c r="C5249" s="101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12" t="s">
        <v>4294</v>
      </c>
      <c r="C5256" s="101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12" t="s">
        <v>4150</v>
      </c>
      <c r="C5266" s="101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12" t="s">
        <v>4163</v>
      </c>
      <c r="C5287" s="101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12" t="s">
        <v>3444</v>
      </c>
      <c r="C5316" s="101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12" t="s">
        <v>3444</v>
      </c>
      <c r="C5323" s="101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12" t="s">
        <v>3444</v>
      </c>
      <c r="C5332" s="101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12" t="s">
        <v>3444</v>
      </c>
      <c r="C5344" s="101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12" t="s">
        <v>4215</v>
      </c>
      <c r="C5360" s="101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08" t="s">
        <v>4223</v>
      </c>
      <c r="C5363" s="100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08" t="s">
        <v>3444</v>
      </c>
      <c r="C5384" s="100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08" t="s">
        <v>3444</v>
      </c>
      <c r="C5392" s="100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08" t="s">
        <v>3444</v>
      </c>
      <c r="C5403" s="100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12" t="s">
        <v>4267</v>
      </c>
      <c r="C5419" s="101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12" t="s">
        <v>4106</v>
      </c>
      <c r="C5421" s="101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12" t="s">
        <v>3590</v>
      </c>
      <c r="C5437" s="101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12" t="s">
        <v>4286</v>
      </c>
      <c r="C5446" s="101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12" t="s">
        <v>4286</v>
      </c>
      <c r="C5451" s="101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12" t="s">
        <v>4299</v>
      </c>
      <c r="C5460" s="1012"/>
      <c r="D5460" s="71"/>
      <c r="E5460" s="72">
        <f>76800</f>
        <v>76800</v>
      </c>
      <c r="F5460" s="48">
        <f t="shared" si="88"/>
        <v>77390</v>
      </c>
    </row>
    <row r="5461" spans="1:9" x14ac:dyDescent="0.3">
      <c r="A5461" s="45">
        <v>43370</v>
      </c>
      <c r="B5461" s="1012" t="s">
        <v>4300</v>
      </c>
      <c r="C5461" s="101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12" t="s">
        <v>4294</v>
      </c>
      <c r="C5481" s="101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12" t="s">
        <v>4267</v>
      </c>
      <c r="C5485" s="101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12" t="s">
        <v>17</v>
      </c>
      <c r="C5489" s="101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12" t="s">
        <v>4322</v>
      </c>
      <c r="C5496" s="101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12" t="s">
        <v>4329</v>
      </c>
      <c r="C5506" s="1012"/>
      <c r="D5506" s="71"/>
      <c r="E5506" s="72">
        <v>40000</v>
      </c>
      <c r="F5506" s="48">
        <f t="shared" si="88"/>
        <v>40001</v>
      </c>
    </row>
    <row r="5507" spans="1:6" x14ac:dyDescent="0.3">
      <c r="A5507" s="45">
        <v>43390</v>
      </c>
      <c r="B5507" s="1012" t="s">
        <v>4106</v>
      </c>
      <c r="C5507" s="101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12" t="s">
        <v>4329</v>
      </c>
      <c r="C5526" s="101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12" t="s">
        <v>4329</v>
      </c>
      <c r="C5545" s="101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12" t="s">
        <v>4353</v>
      </c>
      <c r="C5550" s="101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12" t="s">
        <v>3444</v>
      </c>
      <c r="C5554" s="101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12" t="s">
        <v>3444</v>
      </c>
      <c r="C5562" s="101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12" t="s">
        <v>2960</v>
      </c>
      <c r="C5578" s="101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12" t="s">
        <v>4106</v>
      </c>
      <c r="C5581" s="101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12" t="s">
        <v>3444</v>
      </c>
      <c r="C5593" s="101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12" t="s">
        <v>3444</v>
      </c>
      <c r="C5600" s="101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12" t="s">
        <v>3444</v>
      </c>
      <c r="C5609" s="101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12" t="s">
        <v>4415</v>
      </c>
      <c r="C5614" s="101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12" t="s">
        <v>4455</v>
      </c>
      <c r="C5651" s="1012"/>
      <c r="D5651" s="71"/>
      <c r="E5651" s="72">
        <v>194</v>
      </c>
      <c r="F5651" s="48">
        <f t="shared" si="91"/>
        <v>842</v>
      </c>
    </row>
    <row r="5652" spans="1:6" x14ac:dyDescent="0.3">
      <c r="A5652" s="45">
        <v>43448</v>
      </c>
      <c r="B5652" s="1012" t="s">
        <v>4329</v>
      </c>
      <c r="C5652" s="101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12" t="s">
        <v>4329</v>
      </c>
      <c r="C5657" s="101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12" t="s">
        <v>4329</v>
      </c>
      <c r="C5665" s="101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12" t="s">
        <v>4329</v>
      </c>
      <c r="C5677" s="101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12" t="s">
        <v>4472</v>
      </c>
      <c r="C5684" s="101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12" t="s">
        <v>3444</v>
      </c>
      <c r="C5706" s="101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12" t="s">
        <v>3444</v>
      </c>
      <c r="C5716" s="101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12" t="s">
        <v>4447</v>
      </c>
      <c r="C5729" s="101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12" t="s">
        <v>4106</v>
      </c>
      <c r="C5732" s="101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12" t="s">
        <v>4106</v>
      </c>
      <c r="C5744" s="101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12" t="s">
        <v>4406</v>
      </c>
      <c r="C5754" s="101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12" t="s">
        <v>4406</v>
      </c>
      <c r="C5765" s="101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12" t="s">
        <v>4406</v>
      </c>
      <c r="C5772" s="101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12" t="s">
        <v>4406</v>
      </c>
      <c r="C5780" s="101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12" t="s">
        <v>4406</v>
      </c>
      <c r="C5789" s="101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12" t="s">
        <v>4406</v>
      </c>
      <c r="C5794" s="101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12" t="s">
        <v>4406</v>
      </c>
      <c r="C5810" s="101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12" t="s">
        <v>4574</v>
      </c>
      <c r="C5815" s="101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12" t="s">
        <v>4406</v>
      </c>
      <c r="C5818" s="101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12" t="s">
        <v>2960</v>
      </c>
      <c r="C5827" s="101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12" t="s">
        <v>4406</v>
      </c>
      <c r="C5831" s="101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12" t="s">
        <v>4406</v>
      </c>
      <c r="C5834" s="101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12" t="s">
        <v>4406</v>
      </c>
      <c r="C5841" s="101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12" t="s">
        <v>4406</v>
      </c>
      <c r="C5848" s="101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12" t="s">
        <v>4406</v>
      </c>
      <c r="C5859" s="101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12" t="s">
        <v>4406</v>
      </c>
      <c r="C5865" s="101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12" t="s">
        <v>4627</v>
      </c>
      <c r="C5876" s="101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12" t="s">
        <v>4631</v>
      </c>
      <c r="C5883" s="101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12" t="s">
        <v>4406</v>
      </c>
      <c r="C5886" s="101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12" t="s">
        <v>4632</v>
      </c>
      <c r="C5899" s="101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12" t="s">
        <v>4811</v>
      </c>
      <c r="C5933" s="101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12" t="s">
        <v>2960</v>
      </c>
      <c r="C5948" s="101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12" t="s">
        <v>4675</v>
      </c>
      <c r="C5950" s="101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12" t="s">
        <v>4810</v>
      </c>
      <c r="C5955" s="101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12" t="s">
        <v>4809</v>
      </c>
      <c r="C5965" s="101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12" t="s">
        <v>3444</v>
      </c>
      <c r="C5973" s="101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12" t="s">
        <v>3444</v>
      </c>
      <c r="C5982" s="101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12" t="s">
        <v>3444</v>
      </c>
      <c r="C5988" s="101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12" t="s">
        <v>4809</v>
      </c>
      <c r="C5997" s="101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12" t="s">
        <v>3444</v>
      </c>
      <c r="C6001" s="101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12" t="s">
        <v>4455</v>
      </c>
      <c r="C6026" s="101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12" t="s">
        <v>3444</v>
      </c>
      <c r="C6029" s="101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12" t="s">
        <v>3444</v>
      </c>
      <c r="C6032" s="101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12" t="s">
        <v>4753</v>
      </c>
      <c r="C6045" s="101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12" t="s">
        <v>3444</v>
      </c>
      <c r="C6050" s="101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12" t="s">
        <v>3444</v>
      </c>
      <c r="C6058" s="101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12" t="s">
        <v>3444</v>
      </c>
      <c r="C6072" s="101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12" t="s">
        <v>4808</v>
      </c>
      <c r="C6089" s="101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12" t="s">
        <v>4364</v>
      </c>
      <c r="C6112" s="101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12" t="s">
        <v>4809</v>
      </c>
      <c r="C6123" s="101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12" t="s">
        <v>4846</v>
      </c>
      <c r="C6160" s="101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12" t="s">
        <v>4364</v>
      </c>
      <c r="C6169" s="101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16" t="s">
        <v>5335</v>
      </c>
      <c r="C6795" s="101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18" t="s">
        <v>5229</v>
      </c>
      <c r="C6827" s="1018"/>
      <c r="D6827" s="1019"/>
      <c r="E6827" s="199">
        <v>500000</v>
      </c>
      <c r="F6827" s="48">
        <f t="shared" si="111"/>
        <v>675437</v>
      </c>
    </row>
    <row r="6828" spans="1:6" x14ac:dyDescent="0.3">
      <c r="A6828" s="45">
        <v>43720</v>
      </c>
      <c r="B6828" s="1023" t="s">
        <v>5368</v>
      </c>
      <c r="C6828" s="1023"/>
      <c r="D6828" s="1024"/>
      <c r="E6828" s="200">
        <v>500000</v>
      </c>
      <c r="F6828" s="48">
        <f t="shared" si="111"/>
        <v>1175437</v>
      </c>
    </row>
    <row r="6829" spans="1:6" x14ac:dyDescent="0.3">
      <c r="A6829" s="45">
        <v>43720</v>
      </c>
      <c r="B6829" s="1025" t="s">
        <v>5367</v>
      </c>
      <c r="C6829" s="1025"/>
      <c r="D6829" s="102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20" t="s">
        <v>5371</v>
      </c>
      <c r="C6834" s="1021"/>
      <c r="D6834" s="102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20" t="s">
        <v>5379</v>
      </c>
      <c r="C6854" s="1021"/>
      <c r="D6854" s="1022"/>
      <c r="E6854" s="141">
        <v>100000</v>
      </c>
      <c r="F6854" s="48">
        <f t="shared" si="112"/>
        <v>114779</v>
      </c>
    </row>
    <row r="6855" spans="1:6" x14ac:dyDescent="0.3">
      <c r="A6855" s="45">
        <v>43724</v>
      </c>
      <c r="B6855" s="1020" t="s">
        <v>5379</v>
      </c>
      <c r="C6855" s="1021"/>
      <c r="D6855" s="102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20" t="s">
        <v>5379</v>
      </c>
      <c r="C6860" s="1021"/>
      <c r="D6860" s="102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20" t="s">
        <v>5385</v>
      </c>
      <c r="C6862" s="1021"/>
      <c r="D6862" s="102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20" t="s">
        <v>5379</v>
      </c>
      <c r="C6868" s="1021"/>
      <c r="D6868" s="102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20" t="s">
        <v>5399</v>
      </c>
      <c r="C6875" s="1021"/>
      <c r="D6875" s="102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20" t="s">
        <v>3717</v>
      </c>
      <c r="C6877" s="1021"/>
      <c r="D6877" s="102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20" t="s">
        <v>3717</v>
      </c>
      <c r="C6886" s="1021"/>
      <c r="D6886" s="102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20" t="s">
        <v>861</v>
      </c>
      <c r="C6907" s="1021"/>
      <c r="D6907" s="102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20" t="s">
        <v>4329</v>
      </c>
      <c r="C6911" s="1021"/>
      <c r="D6911" s="102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20" t="s">
        <v>4329</v>
      </c>
      <c r="C6919" s="1021"/>
      <c r="D6919" s="102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28" t="s">
        <v>4329</v>
      </c>
      <c r="C6932" s="1028"/>
      <c r="D6932" s="1028"/>
      <c r="E6932" s="141">
        <v>75000</v>
      </c>
      <c r="F6932" s="48">
        <f>F6930-D6932+E6932</f>
        <v>94826</v>
      </c>
    </row>
    <row r="6933" spans="1:6" x14ac:dyDescent="0.3">
      <c r="A6933" s="45">
        <v>43739</v>
      </c>
      <c r="B6933" s="1028" t="s">
        <v>861</v>
      </c>
      <c r="C6933" s="1028"/>
      <c r="D6933" s="102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28" t="s">
        <v>4329</v>
      </c>
      <c r="C6946" s="1028"/>
      <c r="D6946" s="102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27" t="s">
        <v>5431</v>
      </c>
      <c r="C6951" s="1027"/>
      <c r="D6951" s="102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27" t="s">
        <v>5444</v>
      </c>
      <c r="C6965" s="1027"/>
      <c r="D6965" s="102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27" t="s">
        <v>5448</v>
      </c>
      <c r="C6967" s="1027"/>
      <c r="D6967" s="102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28" t="s">
        <v>5462</v>
      </c>
      <c r="C6974" s="1028"/>
      <c r="D6974" s="102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28" t="s">
        <v>861</v>
      </c>
      <c r="C6977" s="1028"/>
      <c r="D6977" s="102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28" t="s">
        <v>861</v>
      </c>
      <c r="C6982" s="1028"/>
      <c r="D6982" s="102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28" t="s">
        <v>861</v>
      </c>
      <c r="C6988" s="1028"/>
      <c r="D6988" s="102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28" t="s">
        <v>4362</v>
      </c>
      <c r="C6997" s="1028"/>
      <c r="D6997" s="102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28" t="s">
        <v>861</v>
      </c>
      <c r="C7000" s="1028"/>
      <c r="D7000" s="102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28" t="s">
        <v>4329</v>
      </c>
      <c r="C7004" s="1028"/>
      <c r="D7004" s="102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28" t="s">
        <v>4329</v>
      </c>
      <c r="C7015" s="1028"/>
      <c r="D7015" s="102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28"/>
      <c r="C7021" s="1028"/>
      <c r="D7021" s="102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28" t="s">
        <v>861</v>
      </c>
      <c r="C7024" s="1028"/>
      <c r="D7024" s="102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28" t="s">
        <v>861</v>
      </c>
      <c r="C7030" s="1028"/>
      <c r="D7030" s="102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28" t="s">
        <v>4329</v>
      </c>
      <c r="C7033" s="1028"/>
      <c r="D7033" s="102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28" t="s">
        <v>5499</v>
      </c>
      <c r="C7044" s="1028"/>
      <c r="D7044" s="102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28" t="s">
        <v>5511</v>
      </c>
      <c r="C7058" s="1028"/>
      <c r="D7058" s="102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28" t="s">
        <v>5527</v>
      </c>
      <c r="C7077" s="1028"/>
      <c r="D7077" s="102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28" t="s">
        <v>5527</v>
      </c>
      <c r="C7103" s="1028"/>
      <c r="D7103" s="102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28" t="s">
        <v>5559</v>
      </c>
      <c r="C7111" s="1028"/>
      <c r="D7111" s="102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28" t="s">
        <v>4329</v>
      </c>
      <c r="C7124" s="1028"/>
      <c r="D7124" s="1028"/>
      <c r="E7124" s="141">
        <v>30000</v>
      </c>
      <c r="F7124" s="48">
        <f t="shared" si="116"/>
        <v>34780</v>
      </c>
    </row>
    <row r="7125" spans="1:6" x14ac:dyDescent="0.3">
      <c r="A7125" s="45">
        <v>43773</v>
      </c>
      <c r="B7125" s="1028" t="s">
        <v>4329</v>
      </c>
      <c r="C7125" s="1028"/>
      <c r="D7125" s="102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28" t="s">
        <v>5579</v>
      </c>
      <c r="C7129" s="1028"/>
      <c r="D7129" s="1028"/>
      <c r="E7129" s="141">
        <v>800000</v>
      </c>
      <c r="F7129" s="48">
        <f t="shared" si="116"/>
        <v>804270</v>
      </c>
    </row>
    <row r="7130" spans="1:6" x14ac:dyDescent="0.3">
      <c r="A7130" s="45">
        <v>43774</v>
      </c>
      <c r="B7130" s="1028" t="s">
        <v>5579</v>
      </c>
      <c r="C7130" s="1028"/>
      <c r="D7130" s="1028"/>
      <c r="E7130" s="141">
        <v>300000</v>
      </c>
      <c r="F7130" s="48">
        <f t="shared" si="116"/>
        <v>1104270</v>
      </c>
    </row>
    <row r="7131" spans="1:6" x14ac:dyDescent="0.3">
      <c r="A7131" s="45">
        <v>43774</v>
      </c>
      <c r="B7131" s="1028" t="s">
        <v>5579</v>
      </c>
      <c r="C7131" s="1028"/>
      <c r="D7131" s="102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20" t="s">
        <v>5592</v>
      </c>
      <c r="C7137" s="1021"/>
      <c r="D7137" s="102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20" t="s">
        <v>5602</v>
      </c>
      <c r="C7168" s="1021"/>
      <c r="D7168" s="102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28" t="s">
        <v>5602</v>
      </c>
      <c r="C7187" s="1028"/>
      <c r="D7187" s="102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28" t="s">
        <v>5632</v>
      </c>
      <c r="C7200" s="1028"/>
      <c r="D7200" s="1028"/>
      <c r="E7200" s="43"/>
      <c r="F7200" s="48">
        <v>0</v>
      </c>
    </row>
    <row r="7201" spans="1:11" x14ac:dyDescent="0.3">
      <c r="A7201" s="45">
        <v>43788</v>
      </c>
      <c r="B7201" s="1028" t="s">
        <v>5633</v>
      </c>
      <c r="C7201" s="1028"/>
      <c r="D7201" s="1028"/>
      <c r="E7201" s="43">
        <v>1000000</v>
      </c>
      <c r="F7201" s="48">
        <f>E7201</f>
        <v>1000000</v>
      </c>
    </row>
    <row r="7202" spans="1:11" x14ac:dyDescent="0.3">
      <c r="A7202" s="45">
        <v>43788</v>
      </c>
      <c r="B7202" s="1028" t="s">
        <v>5634</v>
      </c>
      <c r="C7202" s="1028"/>
      <c r="D7202" s="102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28" t="s">
        <v>5636</v>
      </c>
      <c r="C7209" s="1028"/>
      <c r="D7209" s="102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28" t="s">
        <v>5634</v>
      </c>
      <c r="C7219" s="1028"/>
      <c r="D7219" s="102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28" t="s">
        <v>5774</v>
      </c>
      <c r="C7229" s="1028"/>
      <c r="D7229" s="1028"/>
      <c r="E7229" s="43">
        <v>45000</v>
      </c>
      <c r="F7229" s="48">
        <f t="shared" si="118"/>
        <v>51516</v>
      </c>
    </row>
    <row r="7230" spans="1:6" x14ac:dyDescent="0.3">
      <c r="A7230" s="45">
        <v>43810</v>
      </c>
      <c r="B7230" s="1028" t="s">
        <v>5653</v>
      </c>
      <c r="C7230" s="1028"/>
      <c r="D7230" s="102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28" t="s">
        <v>3717</v>
      </c>
      <c r="C7243" s="1028"/>
      <c r="D7243" s="102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28" t="s">
        <v>3717</v>
      </c>
      <c r="C7245" s="1028"/>
      <c r="D7245" s="102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28" t="s">
        <v>3717</v>
      </c>
      <c r="C7248" s="1028"/>
      <c r="D7248" s="102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28" t="s">
        <v>5672</v>
      </c>
      <c r="C7260" s="1028"/>
      <c r="D7260" s="102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28" t="s">
        <v>5672</v>
      </c>
      <c r="C7265" s="1028"/>
      <c r="D7265" s="102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28" t="s">
        <v>4329</v>
      </c>
      <c r="C7268" s="1028"/>
      <c r="D7268" s="102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28" t="s">
        <v>4329</v>
      </c>
      <c r="C7272" s="1028"/>
      <c r="D7272" s="102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28" t="s">
        <v>4329</v>
      </c>
      <c r="C7292" s="1028"/>
      <c r="D7292" s="102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28" t="s">
        <v>5672</v>
      </c>
      <c r="C7308" s="1028"/>
      <c r="D7308" s="1028"/>
      <c r="E7308" s="43">
        <v>750000</v>
      </c>
      <c r="F7308" s="48">
        <f t="shared" si="119"/>
        <v>750678</v>
      </c>
      <c r="K7308" s="52"/>
      <c r="L7308" s="52"/>
    </row>
    <row r="7309" spans="1:12" x14ac:dyDescent="0.3">
      <c r="A7309" s="45">
        <v>43837</v>
      </c>
      <c r="B7309" s="1028" t="s">
        <v>5672</v>
      </c>
      <c r="C7309" s="1028"/>
      <c r="D7309" s="1028"/>
      <c r="E7309" s="43">
        <v>200000</v>
      </c>
      <c r="F7309" s="48">
        <f t="shared" ref="F7309:F7372" si="120">F7308+E7309-D7309</f>
        <v>950678</v>
      </c>
      <c r="K7309" s="52"/>
      <c r="L7309" s="52"/>
    </row>
    <row r="7310" spans="1:12" x14ac:dyDescent="0.3">
      <c r="A7310" s="45">
        <v>43837</v>
      </c>
      <c r="B7310" s="1028" t="s">
        <v>5672</v>
      </c>
      <c r="C7310" s="1028"/>
      <c r="D7310" s="1028"/>
      <c r="E7310" s="43">
        <v>496000</v>
      </c>
      <c r="F7310" s="48">
        <f t="shared" si="120"/>
        <v>1446678</v>
      </c>
      <c r="K7310" s="52"/>
      <c r="L7310" s="52"/>
    </row>
    <row r="7311" spans="1:12" x14ac:dyDescent="0.3">
      <c r="A7311" s="45">
        <v>43837</v>
      </c>
      <c r="B7311" s="1028" t="s">
        <v>4329</v>
      </c>
      <c r="C7311" s="1028"/>
      <c r="D7311" s="102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28" t="s">
        <v>5717</v>
      </c>
      <c r="C7327" s="1028"/>
      <c r="D7327" s="102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28" t="s">
        <v>5672</v>
      </c>
      <c r="C7331" s="1028"/>
      <c r="D7331" s="102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28" t="s">
        <v>5672</v>
      </c>
      <c r="C7336" s="1028"/>
      <c r="D7336" s="102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28" t="s">
        <v>2960</v>
      </c>
      <c r="C7354" s="1028"/>
      <c r="D7354" s="102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28" t="s">
        <v>2960</v>
      </c>
      <c r="C7357" s="1028"/>
      <c r="D7357" s="102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28" t="s">
        <v>5745</v>
      </c>
      <c r="C7360" s="1028"/>
      <c r="D7360" s="102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28" t="s">
        <v>2960</v>
      </c>
      <c r="C7367" s="1028"/>
      <c r="D7367" s="102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28" t="s">
        <v>4329</v>
      </c>
      <c r="C7374" s="1028"/>
      <c r="D7374" s="102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28" t="s">
        <v>5755</v>
      </c>
      <c r="C7386" s="1028"/>
      <c r="D7386" s="102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28" t="s">
        <v>2960</v>
      </c>
      <c r="C7416" s="1028"/>
      <c r="D7416" s="102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28" t="s">
        <v>5786</v>
      </c>
      <c r="C7419" s="1028"/>
      <c r="D7419" s="102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28" t="s">
        <v>5786</v>
      </c>
      <c r="C7422" s="1028"/>
      <c r="D7422" s="102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28" t="s">
        <v>5809</v>
      </c>
      <c r="C7453" s="1028"/>
      <c r="D7453" s="1028"/>
      <c r="E7453" s="43">
        <v>500000</v>
      </c>
      <c r="F7453" s="48">
        <f t="shared" si="122"/>
        <v>1425522</v>
      </c>
    </row>
    <row r="7454" spans="1:6" x14ac:dyDescent="0.3">
      <c r="A7454" s="45">
        <v>43875</v>
      </c>
      <c r="B7454" s="1028" t="s">
        <v>5836</v>
      </c>
      <c r="C7454" s="1028"/>
      <c r="D7454" s="102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28" t="s">
        <v>5818</v>
      </c>
      <c r="C7462" s="1028"/>
      <c r="D7462" s="102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28" t="s">
        <v>5809</v>
      </c>
      <c r="C7485" s="1028"/>
      <c r="D7485" s="102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28" t="s">
        <v>5809</v>
      </c>
      <c r="C7498" s="1028"/>
      <c r="D7498" s="102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28" t="s">
        <v>5809</v>
      </c>
      <c r="C7508" s="1028"/>
      <c r="D7508" s="102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28" t="s">
        <v>5809</v>
      </c>
      <c r="C7514" s="1028"/>
      <c r="D7514" s="102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28" t="s">
        <v>5809</v>
      </c>
      <c r="C7519" s="1028"/>
      <c r="D7519" s="102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28" t="s">
        <v>5809</v>
      </c>
      <c r="C7524" s="1028"/>
      <c r="D7524" s="102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28" t="s">
        <v>5809</v>
      </c>
      <c r="C7533" s="1028"/>
      <c r="D7533" s="1028"/>
      <c r="E7533" s="43">
        <v>35000</v>
      </c>
      <c r="F7533" s="48">
        <f t="shared" si="123"/>
        <v>45802</v>
      </c>
    </row>
    <row r="7534" spans="1:6" ht="15" customHeight="1" x14ac:dyDescent="0.3">
      <c r="A7534" s="45">
        <v>43888</v>
      </c>
      <c r="B7534" s="1028" t="s">
        <v>5809</v>
      </c>
      <c r="C7534" s="1028"/>
      <c r="D7534" s="102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28" t="s">
        <v>5809</v>
      </c>
      <c r="C7536" s="1028"/>
      <c r="D7536" s="102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28" t="s">
        <v>5906</v>
      </c>
      <c r="C7548" s="1028"/>
      <c r="D7548" s="102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28" t="s">
        <v>5921</v>
      </c>
      <c r="C7595" s="1028"/>
      <c r="D7595" s="102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28" t="s">
        <v>5926</v>
      </c>
      <c r="C7599" s="1028"/>
      <c r="D7599" s="102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28" t="s">
        <v>5952</v>
      </c>
      <c r="C7624" s="1028"/>
      <c r="D7624" s="102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28" t="s">
        <v>5980</v>
      </c>
      <c r="C7642" s="1028"/>
      <c r="D7642" s="102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28" t="s">
        <v>5986</v>
      </c>
      <c r="C7658" s="1028"/>
      <c r="D7658" s="102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28" t="s">
        <v>2960</v>
      </c>
      <c r="C7661" s="1028"/>
      <c r="D7661" s="102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28" t="s">
        <v>3444</v>
      </c>
      <c r="C7664" s="1028"/>
      <c r="D7664" s="102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28" t="s">
        <v>2960</v>
      </c>
      <c r="C7667" s="1028"/>
      <c r="D7667" s="102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28" t="s">
        <v>2960</v>
      </c>
      <c r="C7671" s="1028"/>
      <c r="D7671" s="102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28" t="s">
        <v>2960</v>
      </c>
      <c r="C7678" s="1028"/>
      <c r="D7678" s="102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28" t="s">
        <v>6000</v>
      </c>
      <c r="C7682" s="1028"/>
      <c r="D7682" s="102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28" t="s">
        <v>2960</v>
      </c>
      <c r="C7684" s="1028"/>
      <c r="D7684" s="102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28" t="s">
        <v>2960</v>
      </c>
      <c r="C7688" s="1028"/>
      <c r="D7688" s="102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28" t="s">
        <v>2960</v>
      </c>
      <c r="C7691" s="1028"/>
      <c r="D7691" s="102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28" t="s">
        <v>2960</v>
      </c>
      <c r="C7701" s="1028"/>
      <c r="D7701" s="102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28" t="s">
        <v>2960</v>
      </c>
      <c r="C7712" s="1028"/>
      <c r="D7712" s="102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28" t="s">
        <v>2960</v>
      </c>
      <c r="C7717" s="1028"/>
      <c r="D7717" s="102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28" t="s">
        <v>2960</v>
      </c>
      <c r="C7720" s="1028"/>
      <c r="D7720" s="102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28" t="s">
        <v>6039</v>
      </c>
      <c r="C7730" s="1028"/>
      <c r="D7730" s="102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28" t="s">
        <v>6000</v>
      </c>
      <c r="C7741" s="1028"/>
      <c r="D7741" s="102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28" t="s">
        <v>6055</v>
      </c>
      <c r="C7745" s="1028"/>
      <c r="D7745" s="102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28" t="s">
        <v>6000</v>
      </c>
      <c r="C7754" s="1028"/>
      <c r="D7754" s="102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28" t="s">
        <v>6055</v>
      </c>
      <c r="C7759" s="1028"/>
      <c r="D7759" s="102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28" t="s">
        <v>6069</v>
      </c>
      <c r="C7766" s="1028"/>
      <c r="D7766" s="102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28" t="s">
        <v>6079</v>
      </c>
      <c r="C7772" s="1028"/>
      <c r="D7772" s="102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28" t="s">
        <v>6055</v>
      </c>
      <c r="C7774" s="1028"/>
      <c r="D7774" s="102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28" t="s">
        <v>6000</v>
      </c>
      <c r="C7776" s="1028"/>
      <c r="D7776" s="102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28" t="s">
        <v>6090</v>
      </c>
      <c r="C7780" s="1028"/>
      <c r="D7780" s="102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28" t="s">
        <v>6095</v>
      </c>
      <c r="C7784" s="1028"/>
      <c r="D7784" s="102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28" t="s">
        <v>6098</v>
      </c>
      <c r="C7789" s="1028"/>
      <c r="D7789" s="102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28" t="s">
        <v>6055</v>
      </c>
      <c r="C7804" s="1028"/>
      <c r="D7804" s="102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28" t="s">
        <v>6055</v>
      </c>
      <c r="C7809" s="1028"/>
      <c r="D7809" s="102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28" t="s">
        <v>6162</v>
      </c>
      <c r="C7820" s="1028"/>
      <c r="D7820" s="102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28" t="s">
        <v>6055</v>
      </c>
      <c r="C7823" s="1028"/>
      <c r="D7823" s="102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28" t="s">
        <v>6137</v>
      </c>
      <c r="C7833" s="1028"/>
      <c r="D7833" s="102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28" t="s">
        <v>6166</v>
      </c>
      <c r="C7836" s="1028"/>
      <c r="D7836" s="102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28" t="s">
        <v>6166</v>
      </c>
      <c r="C7839" s="1028"/>
      <c r="D7839" s="102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28" t="s">
        <v>6157</v>
      </c>
      <c r="C7853" s="1028"/>
      <c r="D7853" s="102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28" t="s">
        <v>6187</v>
      </c>
      <c r="C7874" s="1028"/>
      <c r="D7874" s="102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28" t="s">
        <v>6196</v>
      </c>
      <c r="C7886" s="1028"/>
      <c r="D7886" s="102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28" t="s">
        <v>6204</v>
      </c>
      <c r="C7896" s="1028"/>
      <c r="D7896" s="102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28" t="s">
        <v>6207</v>
      </c>
      <c r="C7898" s="1028"/>
      <c r="D7898" s="102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28" t="s">
        <v>6210</v>
      </c>
      <c r="C7905" s="1028"/>
      <c r="D7905" s="102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28" t="s">
        <v>6210</v>
      </c>
      <c r="C7923" s="1028"/>
      <c r="D7923" s="102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28" t="s">
        <v>6210</v>
      </c>
      <c r="C7925" s="1028"/>
      <c r="D7925" s="102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28" t="s">
        <v>6210</v>
      </c>
      <c r="C7935" s="1028"/>
      <c r="D7935" s="102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28" t="s">
        <v>6210</v>
      </c>
      <c r="C7941" s="1028"/>
      <c r="D7941" s="102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28" t="s">
        <v>6241</v>
      </c>
      <c r="C7950" s="1028"/>
      <c r="D7950" s="102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28" t="s">
        <v>6249</v>
      </c>
      <c r="C7961" s="1028"/>
      <c r="D7961" s="102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28" t="s">
        <v>6260</v>
      </c>
      <c r="C7968" s="1028"/>
      <c r="D7968" s="102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28" t="s">
        <v>6257</v>
      </c>
      <c r="C7976" s="1028"/>
      <c r="D7976" s="102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28" t="s">
        <v>6276</v>
      </c>
      <c r="C7985" s="1028"/>
      <c r="D7985" s="102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28" t="s">
        <v>6257</v>
      </c>
      <c r="C8001" s="1028"/>
      <c r="D8001" s="102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28" t="s">
        <v>6257</v>
      </c>
      <c r="C8020" s="1028"/>
      <c r="D8020" s="102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28" t="s">
        <v>6257</v>
      </c>
      <c r="C8037" s="1028"/>
      <c r="D8037" s="102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28" t="s">
        <v>6276</v>
      </c>
      <c r="C8054" s="1028"/>
      <c r="D8054" s="102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28" t="s">
        <v>6339</v>
      </c>
      <c r="C8068" s="1028"/>
      <c r="D8068" s="1028"/>
      <c r="E8068" s="43">
        <v>288750</v>
      </c>
      <c r="F8068" s="48">
        <f t="shared" si="132"/>
        <v>317325</v>
      </c>
    </row>
    <row r="8069" spans="1:6" x14ac:dyDescent="0.3">
      <c r="A8069" s="45">
        <v>44053</v>
      </c>
      <c r="B8069" s="1028" t="s">
        <v>6340</v>
      </c>
      <c r="C8069" s="1028"/>
      <c r="D8069" s="102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28" t="s">
        <v>6257</v>
      </c>
      <c r="C8074" s="1028"/>
      <c r="D8074" s="102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28" t="s">
        <v>6357</v>
      </c>
      <c r="C8097" s="1028"/>
      <c r="D8097" s="102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28" t="s">
        <v>6257</v>
      </c>
      <c r="C8122" s="1028"/>
      <c r="D8122" s="102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28" t="s">
        <v>6249</v>
      </c>
      <c r="C8132" s="1028"/>
      <c r="D8132" s="102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28" t="s">
        <v>6409</v>
      </c>
      <c r="C8140" s="1028"/>
      <c r="D8140" s="102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28" t="s">
        <v>6408</v>
      </c>
      <c r="C8144" s="1028"/>
      <c r="D8144" s="102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28" t="s">
        <v>6407</v>
      </c>
      <c r="C8176" s="1028"/>
      <c r="D8176" s="102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28" t="s">
        <v>6423</v>
      </c>
      <c r="C8182" s="1028"/>
      <c r="D8182" s="102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28" t="s">
        <v>6438</v>
      </c>
      <c r="C8203" s="1028"/>
      <c r="D8203" s="102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28" t="s">
        <v>5653</v>
      </c>
      <c r="C8206" s="1028"/>
      <c r="D8206" s="102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28" t="s">
        <v>6438</v>
      </c>
      <c r="C8215" s="1028"/>
      <c r="D8215" s="102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28" t="s">
        <v>6407</v>
      </c>
      <c r="C8219" s="1028"/>
      <c r="D8219" s="102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28" t="s">
        <v>5653</v>
      </c>
      <c r="C8244" s="1028"/>
      <c r="D8244" s="1028"/>
      <c r="E8244" s="43">
        <v>50000</v>
      </c>
      <c r="F8244" s="48">
        <f t="shared" si="135"/>
        <v>66921.870967742056</v>
      </c>
    </row>
    <row r="8245" spans="1:10" x14ac:dyDescent="0.3">
      <c r="A8245" s="45">
        <v>44095</v>
      </c>
      <c r="B8245" s="1028" t="s">
        <v>5653</v>
      </c>
      <c r="C8245" s="1028"/>
      <c r="D8245" s="1028"/>
      <c r="E8245" s="43">
        <v>25000</v>
      </c>
      <c r="F8245" s="48">
        <f t="shared" si="135"/>
        <v>91921.870967742056</v>
      </c>
    </row>
    <row r="8246" spans="1:10" x14ac:dyDescent="0.3">
      <c r="A8246" s="45">
        <v>44095</v>
      </c>
      <c r="B8246" s="1028" t="s">
        <v>5653</v>
      </c>
      <c r="C8246" s="1028"/>
      <c r="D8246" s="102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28" t="s">
        <v>5653</v>
      </c>
      <c r="C8253" s="1028"/>
      <c r="D8253" s="102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28" t="s">
        <v>6490</v>
      </c>
      <c r="C8267" s="1028"/>
      <c r="D8267" s="102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28" t="s">
        <v>5653</v>
      </c>
      <c r="C8269" s="1028"/>
      <c r="D8269" s="102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28" t="s">
        <v>3444</v>
      </c>
      <c r="C8277" s="1028"/>
      <c r="D8277" s="102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28" t="s">
        <v>6503</v>
      </c>
      <c r="C8289" s="1028"/>
      <c r="D8289" s="1028"/>
      <c r="E8289" s="43">
        <v>20000</v>
      </c>
      <c r="F8289" s="48">
        <f t="shared" ref="F8289:F8352" si="136">F8288+E8289-D8289</f>
        <v>30278.870967742056</v>
      </c>
    </row>
    <row r="8290" spans="1:8" x14ac:dyDescent="0.3">
      <c r="A8290" s="45">
        <v>44102</v>
      </c>
      <c r="B8290" s="1028" t="s">
        <v>6503</v>
      </c>
      <c r="C8290" s="1028"/>
      <c r="D8290" s="102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28" t="s">
        <v>5653</v>
      </c>
      <c r="C8293" s="1028"/>
      <c r="D8293" s="102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28" t="s">
        <v>5653</v>
      </c>
      <c r="C8306" s="1028"/>
      <c r="D8306" s="102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28" t="s">
        <v>5653</v>
      </c>
      <c r="C8321" s="1028"/>
      <c r="D8321" s="102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28" t="s">
        <v>5653</v>
      </c>
      <c r="C8348" s="1028"/>
      <c r="D8348" s="1028"/>
      <c r="E8348" s="43">
        <v>299000</v>
      </c>
      <c r="F8348" s="48">
        <f t="shared" si="136"/>
        <v>308262.87096774206</v>
      </c>
    </row>
    <row r="8349" spans="1:6" x14ac:dyDescent="0.3">
      <c r="A8349" s="45">
        <v>44112</v>
      </c>
      <c r="B8349" s="1028" t="s">
        <v>5653</v>
      </c>
      <c r="C8349" s="1028"/>
      <c r="D8349" s="102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28" t="s">
        <v>5653</v>
      </c>
      <c r="C8371" s="1028"/>
      <c r="D8371" s="102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20" t="s">
        <v>6566</v>
      </c>
      <c r="C8374" s="1021"/>
      <c r="D8374" s="102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28" t="s">
        <v>6575</v>
      </c>
      <c r="C8381" s="1028"/>
      <c r="D8381" s="102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28" t="s">
        <v>6582</v>
      </c>
      <c r="C8391" s="1028"/>
      <c r="D8391" s="102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28" t="s">
        <v>3444</v>
      </c>
      <c r="C8437" s="1028"/>
      <c r="D8437" s="102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28" t="s">
        <v>5653</v>
      </c>
      <c r="C8452" s="1028"/>
      <c r="D8452" s="102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28" t="s">
        <v>5653</v>
      </c>
      <c r="C8476" s="1028"/>
      <c r="D8476" s="102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28" t="s">
        <v>6672</v>
      </c>
      <c r="C8494" s="1028"/>
      <c r="D8494" s="102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28" t="s">
        <v>2960</v>
      </c>
      <c r="C8501" s="1028"/>
      <c r="D8501" s="102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28" t="s">
        <v>2960</v>
      </c>
      <c r="C8510" s="1028"/>
      <c r="D8510" s="102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28" t="s">
        <v>2960</v>
      </c>
      <c r="C8513" s="1028"/>
      <c r="D8513" s="102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28" t="s">
        <v>6688</v>
      </c>
      <c r="C8519" s="1028"/>
      <c r="D8519" s="102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28" t="s">
        <v>6688</v>
      </c>
      <c r="C8529" s="1028"/>
      <c r="D8529" s="102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28" t="s">
        <v>2960</v>
      </c>
      <c r="C8540" s="1028"/>
      <c r="D8540" s="102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28" t="s">
        <v>6688</v>
      </c>
      <c r="C8558" s="1028"/>
      <c r="D8558" s="102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28" t="s">
        <v>6688</v>
      </c>
      <c r="C8570" s="1028"/>
      <c r="D8570" s="102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28" t="s">
        <v>5653</v>
      </c>
      <c r="C8587" s="1028"/>
      <c r="D8587" s="102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28" t="s">
        <v>5653</v>
      </c>
      <c r="C8596" s="1028"/>
      <c r="D8596" s="102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28" t="s">
        <v>4106</v>
      </c>
      <c r="C8612" s="1028"/>
      <c r="D8612" s="102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28" t="s">
        <v>5653</v>
      </c>
      <c r="C8630" s="1028"/>
      <c r="D8630" s="102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28" t="s">
        <v>5653</v>
      </c>
      <c r="C8634" s="1028"/>
      <c r="D8634" s="102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28" t="s">
        <v>4106</v>
      </c>
      <c r="C8636" s="1028"/>
      <c r="D8636" s="102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28" t="s">
        <v>6786</v>
      </c>
      <c r="C8651" s="1028"/>
      <c r="D8651" s="102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28" t="s">
        <v>6800</v>
      </c>
      <c r="C8663" s="1028"/>
      <c r="D8663" s="102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28" t="s">
        <v>6802</v>
      </c>
      <c r="C8673" s="1028"/>
      <c r="D8673" s="102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28" t="s">
        <v>4106</v>
      </c>
      <c r="C8687" s="1028"/>
      <c r="D8687" s="102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28" t="s">
        <v>6823</v>
      </c>
      <c r="C8698" s="1028"/>
      <c r="D8698" s="102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28" t="s">
        <v>4415</v>
      </c>
      <c r="C8705" s="1028"/>
      <c r="D8705" s="102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28" t="s">
        <v>4415</v>
      </c>
      <c r="C8721" s="1028"/>
      <c r="D8721" s="102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28" t="s">
        <v>4415</v>
      </c>
      <c r="C8736" s="1028"/>
      <c r="D8736" s="102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28" t="s">
        <v>4415</v>
      </c>
      <c r="C8742" s="1028"/>
      <c r="D8742" s="102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28" t="s">
        <v>6858</v>
      </c>
      <c r="C8749" s="1028"/>
      <c r="D8749" s="102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28" t="s">
        <v>4415</v>
      </c>
      <c r="C8798" s="1028"/>
      <c r="D8798" s="102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28" t="s">
        <v>4415</v>
      </c>
      <c r="C8805" s="1028"/>
      <c r="D8805" s="102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28" t="s">
        <v>4415</v>
      </c>
      <c r="C8830" s="1028"/>
      <c r="D8830" s="102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29"/>
      <c r="J8832" s="1029"/>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28" t="s">
        <v>4415</v>
      </c>
      <c r="C8836" s="1028"/>
      <c r="D8836" s="1028"/>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28" t="s">
        <v>4415</v>
      </c>
      <c r="C8840" s="1028"/>
      <c r="D8840" s="102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28" t="s">
        <v>4415</v>
      </c>
      <c r="C8859" s="1028"/>
      <c r="D8859" s="102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28" t="s">
        <v>3444</v>
      </c>
      <c r="C8866" s="1028"/>
      <c r="D8866" s="1028"/>
      <c r="E8866" s="43">
        <v>100000</v>
      </c>
      <c r="F8866" s="48">
        <f t="shared" si="145"/>
        <v>102511</v>
      </c>
    </row>
    <row r="8867" spans="1:6" x14ac:dyDescent="0.3">
      <c r="A8867" s="45">
        <v>43839</v>
      </c>
      <c r="B8867" s="1028" t="s">
        <v>3444</v>
      </c>
      <c r="C8867" s="1028"/>
      <c r="D8867" s="1028"/>
      <c r="E8867" s="43">
        <v>35000</v>
      </c>
      <c r="F8867" s="48">
        <f t="shared" si="145"/>
        <v>137511</v>
      </c>
    </row>
    <row r="8868" spans="1:6" x14ac:dyDescent="0.3">
      <c r="A8868" s="45">
        <v>43839</v>
      </c>
      <c r="B8868" s="1028" t="s">
        <v>4415</v>
      </c>
      <c r="C8868" s="1028"/>
      <c r="D8868" s="102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28" t="s">
        <v>3444</v>
      </c>
      <c r="C8884" s="1028"/>
      <c r="D8884" s="102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28" t="s">
        <v>3444</v>
      </c>
      <c r="C8894" s="1028"/>
      <c r="D8894" s="102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28" t="s">
        <v>3444</v>
      </c>
      <c r="C8901" s="1028"/>
      <c r="D8901" s="102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28" t="s">
        <v>3444</v>
      </c>
      <c r="C8907" s="1028"/>
      <c r="D8907" s="102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28" t="s">
        <v>5379</v>
      </c>
      <c r="C8930" s="1028"/>
      <c r="D8930" s="102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20" t="s">
        <v>5431</v>
      </c>
      <c r="C8940" s="1021"/>
      <c r="D8940" s="102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20" t="s">
        <v>5379</v>
      </c>
      <c r="C8947" s="1021"/>
      <c r="D8947" s="102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20" t="s">
        <v>7048</v>
      </c>
      <c r="C8975" s="1021"/>
      <c r="D8975" s="1022"/>
      <c r="E8975" s="43">
        <v>100000</v>
      </c>
      <c r="F8975" s="48">
        <f t="shared" si="146"/>
        <v>109464</v>
      </c>
    </row>
    <row r="8976" spans="1:6" x14ac:dyDescent="0.3">
      <c r="A8976" s="45">
        <v>44256</v>
      </c>
      <c r="B8976" s="1020" t="s">
        <v>7048</v>
      </c>
      <c r="C8976" s="1021"/>
      <c r="D8976" s="102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20" t="s">
        <v>7088</v>
      </c>
      <c r="C8992" s="1021"/>
      <c r="D8992" s="1022"/>
      <c r="E8992" s="43">
        <v>100000</v>
      </c>
      <c r="F8992" s="48">
        <f>F8991+E8992-D8992</f>
        <v>108416</v>
      </c>
    </row>
    <row r="8993" spans="1:6" x14ac:dyDescent="0.3">
      <c r="A8993" s="45">
        <v>44258</v>
      </c>
      <c r="B8993" s="1020" t="s">
        <v>7088</v>
      </c>
      <c r="C8993" s="1021"/>
      <c r="D8993" s="102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20" t="s">
        <v>7100</v>
      </c>
      <c r="C9003" s="1021"/>
      <c r="D9003" s="102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20" t="s">
        <v>4415</v>
      </c>
      <c r="C9013" s="1021"/>
      <c r="D9013" s="102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20" t="s">
        <v>7048</v>
      </c>
      <c r="C9019" s="1021"/>
      <c r="D9019" s="102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20" t="s">
        <v>7106</v>
      </c>
      <c r="C9021" s="1021"/>
      <c r="D9021" s="102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20" t="s">
        <v>7048</v>
      </c>
      <c r="C9036" s="1021"/>
      <c r="D9036" s="102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20" t="s">
        <v>4415</v>
      </c>
      <c r="C9044" s="1021"/>
      <c r="D9044" s="102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20" t="s">
        <v>7048</v>
      </c>
      <c r="C9061" s="1021"/>
      <c r="D9061" s="102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20" t="s">
        <v>7048</v>
      </c>
      <c r="C9063" s="1021"/>
      <c r="D9063" s="102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20" t="s">
        <v>4415</v>
      </c>
      <c r="C9065" s="1021"/>
      <c r="D9065" s="102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20" t="s">
        <v>4415</v>
      </c>
      <c r="C9073" s="1021"/>
      <c r="D9073" s="102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20" t="s">
        <v>7161</v>
      </c>
      <c r="C9080" s="1021"/>
      <c r="D9080" s="102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20" t="s">
        <v>861</v>
      </c>
      <c r="C9094" s="1021"/>
      <c r="D9094" s="102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20" t="s">
        <v>7195</v>
      </c>
      <c r="C9102" s="1021"/>
      <c r="D9102" s="102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20" t="s">
        <v>7196</v>
      </c>
      <c r="C9109" s="1021"/>
      <c r="D9109" s="102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20" t="s">
        <v>7088</v>
      </c>
      <c r="C9119" s="1021"/>
      <c r="D9119" s="102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20" t="s">
        <v>3444</v>
      </c>
      <c r="C9135" s="1021"/>
      <c r="D9135" s="102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20" t="s">
        <v>3444</v>
      </c>
      <c r="C9148" s="1021"/>
      <c r="D9148" s="102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20" t="s">
        <v>861</v>
      </c>
      <c r="C9166" s="1021"/>
      <c r="D9166" s="102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20" t="s">
        <v>5431</v>
      </c>
      <c r="C9179" s="1021"/>
      <c r="D9179" s="102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20" t="s">
        <v>5431</v>
      </c>
      <c r="C9183" s="1021"/>
      <c r="D9183" s="102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20" t="s">
        <v>7261</v>
      </c>
      <c r="C9197" s="1021"/>
      <c r="D9197" s="102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20" t="s">
        <v>4415</v>
      </c>
      <c r="C9204" s="1021"/>
      <c r="D9204" s="102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20" t="s">
        <v>4415</v>
      </c>
      <c r="C9211" s="1021"/>
      <c r="D9211" s="102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20" t="s">
        <v>4329</v>
      </c>
      <c r="C9226" s="1021"/>
      <c r="D9226" s="102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20" t="s">
        <v>5431</v>
      </c>
      <c r="C9235" s="1021"/>
      <c r="D9235" s="1022"/>
      <c r="E9235" s="43">
        <v>70000</v>
      </c>
      <c r="F9235" s="48">
        <f t="shared" si="151"/>
        <v>76563</v>
      </c>
    </row>
    <row r="9236" spans="1:6" x14ac:dyDescent="0.3">
      <c r="A9236" s="45">
        <v>44298</v>
      </c>
      <c r="B9236" s="1020" t="s">
        <v>5431</v>
      </c>
      <c r="C9236" s="1021"/>
      <c r="D9236" s="1022"/>
      <c r="E9236" s="43">
        <v>45000</v>
      </c>
      <c r="F9236" s="48">
        <f t="shared" si="151"/>
        <v>121563</v>
      </c>
    </row>
    <row r="9237" spans="1:6" x14ac:dyDescent="0.3">
      <c r="A9237" s="45">
        <v>44298</v>
      </c>
      <c r="B9237" s="1020" t="s">
        <v>5431</v>
      </c>
      <c r="C9237" s="1021"/>
      <c r="D9237" s="102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20" t="s">
        <v>7310</v>
      </c>
      <c r="C9242" s="1021"/>
      <c r="D9242" s="102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20" t="s">
        <v>5431</v>
      </c>
      <c r="C9249" s="1021"/>
      <c r="D9249" s="102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20" t="s">
        <v>3444</v>
      </c>
      <c r="C9258" s="1021"/>
      <c r="D9258" s="102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28" t="s">
        <v>5431</v>
      </c>
      <c r="C9263" s="1028"/>
      <c r="D9263" s="102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28" t="s">
        <v>5431</v>
      </c>
      <c r="C9274" s="1028"/>
      <c r="D9274" s="102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28" t="s">
        <v>7343</v>
      </c>
      <c r="C9283" s="1028"/>
      <c r="D9283" s="102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28" t="s">
        <v>7348</v>
      </c>
      <c r="C9287" s="1028"/>
      <c r="D9287" s="102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28" t="s">
        <v>5431</v>
      </c>
      <c r="C9289" s="1028"/>
      <c r="D9289" s="102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28" t="s">
        <v>5431</v>
      </c>
      <c r="C9300" s="1028"/>
      <c r="D9300" s="102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28" t="s">
        <v>5431</v>
      </c>
      <c r="C9306" s="1028"/>
      <c r="D9306" s="102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28" t="s">
        <v>5431</v>
      </c>
      <c r="C9310" s="1028"/>
      <c r="D9310" s="102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28" t="s">
        <v>7374</v>
      </c>
      <c r="C9314" s="1028"/>
      <c r="D9314" s="102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28" t="s">
        <v>4329</v>
      </c>
      <c r="C9340" s="1028"/>
      <c r="D9340" s="1028"/>
      <c r="E9340" s="43">
        <v>500000</v>
      </c>
      <c r="F9340" s="48">
        <f>F9339+E9340-D9340</f>
        <v>503165</v>
      </c>
    </row>
    <row r="9341" spans="1:13" x14ac:dyDescent="0.3">
      <c r="A9341" s="45">
        <v>44321</v>
      </c>
      <c r="B9341" s="1028" t="s">
        <v>861</v>
      </c>
      <c r="C9341" s="1028"/>
      <c r="D9341" s="102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28" t="s">
        <v>7422</v>
      </c>
      <c r="C9353" s="1028"/>
      <c r="D9353" s="102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28" t="s">
        <v>4415</v>
      </c>
      <c r="C9365" s="1028"/>
      <c r="D9365" s="102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28" t="s">
        <v>4415</v>
      </c>
      <c r="C9368" s="1028"/>
      <c r="D9368" s="102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28" t="s">
        <v>861</v>
      </c>
      <c r="C9380" s="1028"/>
      <c r="D9380" s="102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28" t="s">
        <v>7440</v>
      </c>
      <c r="C9387" s="1028"/>
      <c r="D9387" s="102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30" t="s">
        <v>7448</v>
      </c>
      <c r="I9396" s="1030"/>
      <c r="J9396" s="1030"/>
    </row>
    <row r="9397" spans="1:12" x14ac:dyDescent="0.3">
      <c r="A9397" s="45">
        <v>44336</v>
      </c>
      <c r="B9397" s="1028" t="s">
        <v>7440</v>
      </c>
      <c r="C9397" s="1028"/>
      <c r="D9397" s="1028"/>
      <c r="E9397" s="43">
        <v>50000</v>
      </c>
      <c r="F9397" s="48">
        <f t="shared" si="153"/>
        <v>68195</v>
      </c>
      <c r="H9397" s="1031" t="s">
        <v>7527</v>
      </c>
      <c r="I9397" s="1031"/>
      <c r="J9397" s="43">
        <v>25000</v>
      </c>
    </row>
    <row r="9398" spans="1:12" x14ac:dyDescent="0.3">
      <c r="A9398" s="45">
        <v>44336</v>
      </c>
      <c r="B9398" s="5" t="s">
        <v>4055</v>
      </c>
      <c r="C9398" s="5" t="s">
        <v>7456</v>
      </c>
      <c r="D9398" s="43">
        <v>40000</v>
      </c>
      <c r="E9398" s="43"/>
      <c r="F9398" s="48">
        <f t="shared" si="153"/>
        <v>28195</v>
      </c>
      <c r="H9398" s="1031" t="s">
        <v>7449</v>
      </c>
      <c r="I9398" s="1031"/>
      <c r="J9398" s="43">
        <v>201000</v>
      </c>
    </row>
    <row r="9399" spans="1:12" x14ac:dyDescent="0.3">
      <c r="A9399" s="45">
        <v>44336</v>
      </c>
      <c r="B9399" s="5" t="s">
        <v>7457</v>
      </c>
      <c r="C9399" s="5" t="s">
        <v>7458</v>
      </c>
      <c r="D9399" s="43">
        <v>16000</v>
      </c>
      <c r="E9399" s="43"/>
      <c r="F9399" s="48">
        <f t="shared" si="153"/>
        <v>12195</v>
      </c>
      <c r="H9399" s="1031" t="s">
        <v>7450</v>
      </c>
      <c r="I9399" s="1031"/>
      <c r="J9399" s="43">
        <v>201000</v>
      </c>
    </row>
    <row r="9400" spans="1:12" x14ac:dyDescent="0.3">
      <c r="A9400" s="45">
        <v>44336</v>
      </c>
      <c r="B9400" s="5" t="s">
        <v>7214</v>
      </c>
      <c r="C9400" s="5" t="s">
        <v>7460</v>
      </c>
      <c r="D9400" s="43">
        <v>2500</v>
      </c>
      <c r="E9400" s="43"/>
      <c r="F9400" s="48">
        <f t="shared" si="153"/>
        <v>9695</v>
      </c>
      <c r="H9400" s="1031" t="s">
        <v>7452</v>
      </c>
      <c r="I9400" s="1031"/>
      <c r="J9400" s="43">
        <v>4000</v>
      </c>
    </row>
    <row r="9401" spans="1:12" x14ac:dyDescent="0.3">
      <c r="A9401" s="45">
        <v>44336</v>
      </c>
      <c r="B9401" s="1028" t="s">
        <v>7440</v>
      </c>
      <c r="C9401" s="1028"/>
      <c r="D9401" s="1028"/>
      <c r="E9401" s="43">
        <v>50000</v>
      </c>
      <c r="F9401" s="48">
        <f t="shared" si="153"/>
        <v>59695</v>
      </c>
      <c r="H9401" s="1031" t="s">
        <v>7464</v>
      </c>
      <c r="I9401" s="1031"/>
      <c r="J9401" s="43">
        <f>SUM(J9397:J9400)</f>
        <v>431000</v>
      </c>
    </row>
    <row r="9402" spans="1:12" x14ac:dyDescent="0.3">
      <c r="A9402" s="45">
        <v>44336</v>
      </c>
      <c r="B9402" s="5" t="s">
        <v>4550</v>
      </c>
      <c r="C9402" s="5" t="s">
        <v>7462</v>
      </c>
      <c r="D9402" s="43">
        <v>20000</v>
      </c>
      <c r="E9402" s="43"/>
      <c r="F9402" s="48">
        <f t="shared" si="153"/>
        <v>39695</v>
      </c>
      <c r="H9402" s="1031" t="s">
        <v>7463</v>
      </c>
      <c r="I9402" s="1031"/>
      <c r="J9402" s="43">
        <v>67000</v>
      </c>
    </row>
    <row r="9403" spans="1:12" x14ac:dyDescent="0.3">
      <c r="A9403" s="45">
        <v>44337</v>
      </c>
      <c r="B9403" s="5" t="s">
        <v>5156</v>
      </c>
      <c r="C9403" s="5" t="s">
        <v>7466</v>
      </c>
      <c r="D9403" s="43">
        <v>7260</v>
      </c>
      <c r="E9403" s="43"/>
      <c r="F9403" s="48">
        <f t="shared" si="153"/>
        <v>32435</v>
      </c>
      <c r="H9403" s="1031" t="s">
        <v>7465</v>
      </c>
      <c r="I9403" s="103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28" t="s">
        <v>7440</v>
      </c>
      <c r="C9405" s="1028"/>
      <c r="D9405" s="102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28" t="s">
        <v>7440</v>
      </c>
      <c r="C9410" s="1028"/>
      <c r="D9410" s="102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28" t="s">
        <v>7440</v>
      </c>
      <c r="C9419" s="1028"/>
      <c r="D9419" s="102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28" t="s">
        <v>7440</v>
      </c>
      <c r="C9439" s="1028"/>
      <c r="D9439" s="102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28" t="s">
        <v>7440</v>
      </c>
      <c r="C9448" s="1028"/>
      <c r="D9448" s="1028"/>
      <c r="E9448" s="43">
        <v>720000</v>
      </c>
      <c r="F9448" s="48">
        <f t="shared" si="154"/>
        <v>743869</v>
      </c>
    </row>
    <row r="9449" spans="1:10" x14ac:dyDescent="0.3">
      <c r="A9449" s="45">
        <v>44349</v>
      </c>
      <c r="B9449" s="1028" t="s">
        <v>7048</v>
      </c>
      <c r="C9449" s="1028"/>
      <c r="D9449" s="102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28" t="s">
        <v>7088</v>
      </c>
      <c r="C9469" s="1028"/>
      <c r="D9469" s="102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28" t="s">
        <v>7088</v>
      </c>
      <c r="C9475" s="1028"/>
      <c r="D9475" s="1028"/>
      <c r="E9475" s="43">
        <v>250000</v>
      </c>
      <c r="F9475" s="48">
        <f t="shared" si="155"/>
        <v>373893</v>
      </c>
      <c r="H9475" s="254"/>
    </row>
    <row r="9476" spans="1:12" x14ac:dyDescent="0.3">
      <c r="A9476" s="45">
        <v>44356</v>
      </c>
      <c r="B9476" s="1028" t="s">
        <v>7088</v>
      </c>
      <c r="C9476" s="1028"/>
      <c r="D9476" s="102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28" t="s">
        <v>7536</v>
      </c>
      <c r="C9483" s="1028"/>
      <c r="D9483" s="102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28" t="s">
        <v>861</v>
      </c>
      <c r="C9486" s="1028"/>
      <c r="D9486" s="102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28" t="s">
        <v>861</v>
      </c>
      <c r="C9496" s="1028"/>
      <c r="D9496" s="102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28" t="s">
        <v>4362</v>
      </c>
      <c r="C9520" s="1028"/>
      <c r="D9520" s="102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28" t="s">
        <v>7348</v>
      </c>
      <c r="C9523" s="1028"/>
      <c r="D9523" s="102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28" t="s">
        <v>861</v>
      </c>
      <c r="C9525" s="1028"/>
      <c r="D9525" s="102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28" t="s">
        <v>7577</v>
      </c>
      <c r="C9534" s="1028"/>
      <c r="D9534" s="1028"/>
      <c r="E9534" s="43">
        <v>700</v>
      </c>
      <c r="F9534" s="48">
        <f t="shared" si="156"/>
        <v>14488</v>
      </c>
      <c r="L9534" s="93"/>
    </row>
    <row r="9535" spans="1:12" x14ac:dyDescent="0.3">
      <c r="A9535" s="45">
        <v>44364</v>
      </c>
      <c r="B9535" s="5" t="s">
        <v>6341</v>
      </c>
      <c r="C9535" s="5" t="s">
        <v>6555</v>
      </c>
      <c r="D9535" s="43">
        <v>2500</v>
      </c>
      <c r="E9535" s="43"/>
      <c r="F9535" s="48">
        <f t="shared" si="156"/>
        <v>11988</v>
      </c>
      <c r="H9535" s="1032"/>
      <c r="I9535" s="103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28" t="s">
        <v>7440</v>
      </c>
      <c r="C9538" s="1028"/>
      <c r="D9538" s="102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28" t="s">
        <v>7048</v>
      </c>
      <c r="C9544" s="1028"/>
      <c r="D9544" s="102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28" t="s">
        <v>4106</v>
      </c>
      <c r="C9556" s="1028"/>
      <c r="D9556" s="102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28" t="s">
        <v>4106</v>
      </c>
      <c r="C9566" s="1028"/>
      <c r="D9566" s="102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28" t="s">
        <v>7048</v>
      </c>
      <c r="C9579" s="1028"/>
      <c r="D9579" s="102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28" t="s">
        <v>7617</v>
      </c>
      <c r="C9587" s="1028"/>
      <c r="D9587" s="102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28" t="s">
        <v>7048</v>
      </c>
      <c r="C9591" s="1028"/>
      <c r="D9591" s="102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28" t="s">
        <v>7440</v>
      </c>
      <c r="C9598" s="1028"/>
      <c r="D9598" s="102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28" t="s">
        <v>7440</v>
      </c>
      <c r="C9606" s="1028"/>
      <c r="D9606" s="102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28" t="s">
        <v>7650</v>
      </c>
      <c r="C9609" s="1028"/>
      <c r="D9609" s="102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28" t="s">
        <v>861</v>
      </c>
      <c r="C9620" s="1028"/>
      <c r="D9620" s="102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28" t="s">
        <v>7440</v>
      </c>
      <c r="C9657" s="1028"/>
      <c r="D9657" s="102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28" t="s">
        <v>7440</v>
      </c>
      <c r="C9670" s="1028"/>
      <c r="D9670" s="102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28" t="s">
        <v>7440</v>
      </c>
      <c r="C9680" s="1028"/>
      <c r="D9680" s="102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28" t="s">
        <v>7440</v>
      </c>
      <c r="C9690" s="1028"/>
      <c r="D9690" s="1028"/>
      <c r="E9690" s="43">
        <v>10100</v>
      </c>
      <c r="F9690" s="48">
        <f t="shared" si="159"/>
        <v>33807</v>
      </c>
      <c r="J9690" s="52">
        <v>45249</v>
      </c>
      <c r="L9690" s="93"/>
    </row>
    <row r="9691" spans="1:12" x14ac:dyDescent="0.3">
      <c r="A9691" s="45">
        <v>44385</v>
      </c>
      <c r="B9691" s="1028" t="s">
        <v>7440</v>
      </c>
      <c r="C9691" s="1028"/>
      <c r="D9691" s="102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28" t="s">
        <v>7734</v>
      </c>
      <c r="C9709" s="1028"/>
      <c r="D9709" s="102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28" t="s">
        <v>4106</v>
      </c>
      <c r="C9713" s="1028"/>
      <c r="D9713" s="102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28" t="s">
        <v>7440</v>
      </c>
      <c r="C9725" s="1028"/>
      <c r="D9725" s="102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28" t="s">
        <v>7793</v>
      </c>
      <c r="C9756" s="1028"/>
      <c r="D9756" s="102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28" t="s">
        <v>4106</v>
      </c>
      <c r="C9778" s="1028"/>
      <c r="D9778" s="102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28" t="s">
        <v>4106</v>
      </c>
      <c r="C9792" s="1028"/>
      <c r="D9792" s="102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28" t="s">
        <v>7440</v>
      </c>
      <c r="C9811" s="1028"/>
      <c r="D9811" s="102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28" t="s">
        <v>7440</v>
      </c>
      <c r="C9834" s="1028"/>
      <c r="D9834" s="102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28" t="s">
        <v>7440</v>
      </c>
      <c r="C9837" s="1028"/>
      <c r="D9837" s="102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28" t="s">
        <v>4106</v>
      </c>
      <c r="C9841" s="1028"/>
      <c r="D9841" s="102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28" t="s">
        <v>7877</v>
      </c>
      <c r="C9850" s="1028"/>
      <c r="D9850" s="102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28" t="s">
        <v>4406</v>
      </c>
      <c r="C9855" s="1028"/>
      <c r="D9855" s="102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28" t="s">
        <v>7734</v>
      </c>
      <c r="C9866" s="1028"/>
      <c r="D9866" s="1028"/>
      <c r="E9866" s="43">
        <v>46210</v>
      </c>
      <c r="F9866" s="48">
        <f t="shared" si="162"/>
        <v>157181.66129032261</v>
      </c>
      <c r="H9866" s="52">
        <f>SUM(H9862:H9862)</f>
        <v>0</v>
      </c>
      <c r="J9866" s="52">
        <v>45249</v>
      </c>
      <c r="L9866" s="93"/>
    </row>
    <row r="9867" spans="1:12" x14ac:dyDescent="0.3">
      <c r="A9867" s="45">
        <v>44418</v>
      </c>
      <c r="B9867" s="1028" t="s">
        <v>7891</v>
      </c>
      <c r="C9867" s="1028"/>
      <c r="D9867" s="102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28" t="s">
        <v>7734</v>
      </c>
      <c r="C9874" s="1028"/>
      <c r="D9874" s="102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28" t="s">
        <v>7891</v>
      </c>
      <c r="C9881" s="1028"/>
      <c r="D9881" s="102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28" t="s">
        <v>7891</v>
      </c>
      <c r="C9896" s="1028"/>
      <c r="D9896" s="1028"/>
      <c r="E9896" s="43">
        <v>100000</v>
      </c>
      <c r="F9896" s="48">
        <f>F9895+E9896-D9896</f>
        <v>107262.66129032261</v>
      </c>
      <c r="I9896" s="52">
        <f>SUM(I9894:I9895)</f>
        <v>1160</v>
      </c>
      <c r="L9896" s="93"/>
    </row>
    <row r="9897" spans="1:12" x14ac:dyDescent="0.3">
      <c r="A9897" s="45">
        <v>44425</v>
      </c>
      <c r="B9897" s="1028" t="s">
        <v>7891</v>
      </c>
      <c r="C9897" s="1028"/>
      <c r="D9897" s="102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28" t="s">
        <v>7891</v>
      </c>
      <c r="C9904" s="1028"/>
      <c r="D9904" s="1028"/>
      <c r="E9904" s="43">
        <v>100000</v>
      </c>
      <c r="F9904" s="48">
        <f t="shared" si="163"/>
        <v>116924.66129032261</v>
      </c>
      <c r="I9904" s="52">
        <f>SUM(I9902:I9903)</f>
        <v>0</v>
      </c>
      <c r="L9904" s="93"/>
    </row>
    <row r="9905" spans="1:12" x14ac:dyDescent="0.3">
      <c r="A9905" s="45">
        <v>44428</v>
      </c>
      <c r="B9905" s="1028" t="s">
        <v>7891</v>
      </c>
      <c r="C9905" s="1028"/>
      <c r="D9905" s="102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28" t="s">
        <v>7891</v>
      </c>
      <c r="C9916" s="1028"/>
      <c r="D9916" s="102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28" t="s">
        <v>7951</v>
      </c>
      <c r="C9940" s="1028"/>
      <c r="D9940" s="102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28" t="s">
        <v>7953</v>
      </c>
      <c r="C9942" s="1028"/>
      <c r="D9942" s="102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28" t="s">
        <v>4106</v>
      </c>
      <c r="C9944" s="1028"/>
      <c r="D9944" s="102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28" t="s">
        <v>5431</v>
      </c>
      <c r="C9952" s="1028"/>
      <c r="D9952" s="102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28" t="s">
        <v>7977</v>
      </c>
      <c r="C9973" s="1028"/>
      <c r="D9973" s="102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28" t="s">
        <v>861</v>
      </c>
      <c r="C9984" s="1028"/>
      <c r="D9984" s="102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28" t="s">
        <v>4329</v>
      </c>
      <c r="C9999" s="1028"/>
      <c r="D9999" s="102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28" t="s">
        <v>8034</v>
      </c>
      <c r="C10015" s="1028"/>
      <c r="D10015" s="102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28" t="s">
        <v>8035</v>
      </c>
      <c r="C10017" s="1028"/>
      <c r="D10017" s="102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28" t="s">
        <v>4415</v>
      </c>
      <c r="C10024" s="1028"/>
      <c r="D10024" s="102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28" t="s">
        <v>8049</v>
      </c>
      <c r="C10029" s="1028"/>
      <c r="D10029" s="102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28" t="s">
        <v>861</v>
      </c>
      <c r="C10037" s="1028"/>
      <c r="D10037" s="102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28" t="s">
        <v>4415</v>
      </c>
      <c r="C10049" s="1028"/>
      <c r="D10049" s="102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28" t="s">
        <v>4106</v>
      </c>
      <c r="C10061" s="1028"/>
      <c r="D10061" s="1028"/>
      <c r="E10061" s="43">
        <v>100000</v>
      </c>
      <c r="F10061" s="48">
        <f t="shared" si="166"/>
        <v>111049.66129032266</v>
      </c>
      <c r="L10061" s="93"/>
    </row>
    <row r="10062" spans="1:12" x14ac:dyDescent="0.3">
      <c r="A10062" s="45">
        <v>44473</v>
      </c>
      <c r="B10062" s="1028" t="s">
        <v>4106</v>
      </c>
      <c r="C10062" s="1028"/>
      <c r="D10062" s="1028"/>
      <c r="E10062" s="43">
        <v>100000</v>
      </c>
      <c r="F10062" s="48">
        <f t="shared" si="166"/>
        <v>211049.66129032266</v>
      </c>
      <c r="L10062" s="93"/>
    </row>
    <row r="10063" spans="1:12" x14ac:dyDescent="0.3">
      <c r="A10063" s="45">
        <v>44473</v>
      </c>
      <c r="B10063" s="1028" t="s">
        <v>4106</v>
      </c>
      <c r="C10063" s="1028"/>
      <c r="D10063" s="102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28" t="s">
        <v>8072</v>
      </c>
      <c r="C10066" s="1028"/>
      <c r="D10066" s="102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28" t="s">
        <v>4106</v>
      </c>
      <c r="C10085" s="1028"/>
      <c r="D10085" s="1028"/>
      <c r="E10085" s="43">
        <v>150000</v>
      </c>
      <c r="F10085" s="48">
        <f t="shared" ref="F10085:F10148" si="167">F10084+E10085-D10085</f>
        <v>156347.66129032266</v>
      </c>
      <c r="L10085" s="93"/>
    </row>
    <row r="10086" spans="1:12" x14ac:dyDescent="0.3">
      <c r="A10086" s="45">
        <v>44474</v>
      </c>
      <c r="B10086" s="1028" t="s">
        <v>4415</v>
      </c>
      <c r="C10086" s="1028"/>
      <c r="D10086" s="1028"/>
      <c r="E10086" s="43">
        <v>350000</v>
      </c>
      <c r="F10086" s="48">
        <f t="shared" si="167"/>
        <v>506347.66129032266</v>
      </c>
      <c r="L10086" s="93"/>
    </row>
    <row r="10087" spans="1:12" x14ac:dyDescent="0.3">
      <c r="A10087" s="45">
        <v>44474</v>
      </c>
      <c r="B10087" s="1028" t="s">
        <v>4415</v>
      </c>
      <c r="C10087" s="1028"/>
      <c r="D10087" s="1028"/>
      <c r="E10087" s="43">
        <v>300000</v>
      </c>
      <c r="F10087" s="48">
        <f t="shared" si="167"/>
        <v>806347.66129032266</v>
      </c>
      <c r="L10087" s="93"/>
    </row>
    <row r="10088" spans="1:12" x14ac:dyDescent="0.3">
      <c r="A10088" s="45">
        <v>44474</v>
      </c>
      <c r="B10088" s="1028" t="s">
        <v>4415</v>
      </c>
      <c r="C10088" s="1028"/>
      <c r="D10088" s="102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28" t="s">
        <v>8093</v>
      </c>
      <c r="C10100" s="1028"/>
      <c r="D10100" s="1028"/>
      <c r="E10100" s="43">
        <v>62000</v>
      </c>
      <c r="F10100" s="48">
        <f t="shared" si="167"/>
        <v>93572.661290322663</v>
      </c>
    </row>
    <row r="10101" spans="1:6" x14ac:dyDescent="0.3">
      <c r="A10101" s="45">
        <v>44474</v>
      </c>
      <c r="B10101" s="1028" t="s">
        <v>8094</v>
      </c>
      <c r="C10101" s="1028"/>
      <c r="D10101" s="102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28" t="s">
        <v>4415</v>
      </c>
      <c r="C10114" s="1028"/>
      <c r="D10114" s="102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28" t="s">
        <v>8112</v>
      </c>
      <c r="C10121" s="1028"/>
      <c r="D10121" s="102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28" t="s">
        <v>4106</v>
      </c>
      <c r="C10127" s="1028"/>
      <c r="D10127" s="102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28" t="s">
        <v>4106</v>
      </c>
      <c r="C10135" s="1028"/>
      <c r="D10135" s="102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28" t="s">
        <v>8134</v>
      </c>
      <c r="C10150" s="1028"/>
      <c r="D10150" s="102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28" t="s">
        <v>8034</v>
      </c>
      <c r="C10161" s="1028"/>
      <c r="D10161" s="102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28" t="s">
        <v>3444</v>
      </c>
      <c r="C10169" s="1028"/>
      <c r="D10169" s="102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28" t="s">
        <v>4106</v>
      </c>
      <c r="C10178" s="1028"/>
      <c r="D10178" s="102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28" t="s">
        <v>4364</v>
      </c>
      <c r="C10186" s="1028"/>
      <c r="D10186" s="102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28" t="s">
        <v>4364</v>
      </c>
      <c r="C10194" s="1028"/>
      <c r="D10194" s="102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28" t="s">
        <v>4106</v>
      </c>
      <c r="C10201" s="1028"/>
      <c r="D10201" s="102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28" t="s">
        <v>4106</v>
      </c>
      <c r="C10211" s="1028"/>
      <c r="D10211" s="102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28" t="s">
        <v>7440</v>
      </c>
      <c r="C10237" s="1028"/>
      <c r="D10237" s="102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28" t="s">
        <v>4106</v>
      </c>
      <c r="C10245" s="1028"/>
      <c r="D10245" s="102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28" t="s">
        <v>3444</v>
      </c>
      <c r="C10247" s="1028"/>
      <c r="D10247" s="102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28" t="s">
        <v>4106</v>
      </c>
      <c r="C10262" s="1028"/>
      <c r="D10262" s="1028"/>
      <c r="E10262" s="43">
        <v>250000</v>
      </c>
      <c r="F10262" s="48">
        <f t="shared" si="169"/>
        <v>250502.66129032266</v>
      </c>
      <c r="I10262" s="52">
        <v>24000</v>
      </c>
      <c r="L10262" s="93"/>
    </row>
    <row r="10263" spans="1:12" x14ac:dyDescent="0.3">
      <c r="A10263" s="45">
        <v>44508</v>
      </c>
      <c r="B10263" s="1028" t="s">
        <v>4106</v>
      </c>
      <c r="C10263" s="1028"/>
      <c r="D10263" s="102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28" t="s">
        <v>7440</v>
      </c>
      <c r="C10275" s="1028"/>
      <c r="D10275" s="102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28" t="s">
        <v>7440</v>
      </c>
      <c r="C10277" s="1028"/>
      <c r="D10277" s="102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28" t="s">
        <v>7440</v>
      </c>
      <c r="C10287" s="1028"/>
      <c r="D10287" s="102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28" t="s">
        <v>8272</v>
      </c>
      <c r="C10293" s="1028"/>
      <c r="D10293" s="1028"/>
      <c r="E10293" s="43">
        <v>4000</v>
      </c>
      <c r="F10293" s="48">
        <f t="shared" si="170"/>
        <v>121667.66129032266</v>
      </c>
      <c r="I10293" s="52">
        <v>24000</v>
      </c>
      <c r="L10293" s="93"/>
    </row>
    <row r="10294" spans="1:12" x14ac:dyDescent="0.3">
      <c r="A10294" s="45">
        <v>44513</v>
      </c>
      <c r="B10294" s="1028" t="s">
        <v>8260</v>
      </c>
      <c r="C10294" s="1028"/>
      <c r="D10294" s="102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28" t="s">
        <v>7440</v>
      </c>
      <c r="C10307" s="1028"/>
      <c r="D10307" s="102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28" t="s">
        <v>8290</v>
      </c>
      <c r="C10312" s="1028"/>
      <c r="D10312" s="102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28" t="s">
        <v>7440</v>
      </c>
      <c r="C10317" s="1028"/>
      <c r="D10317" s="102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28" t="s">
        <v>7440</v>
      </c>
      <c r="C10327" s="1028"/>
      <c r="D10327" s="102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28" t="s">
        <v>7440</v>
      </c>
      <c r="C10339" s="1028"/>
      <c r="D10339" s="102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28" t="s">
        <v>8290</v>
      </c>
      <c r="C10341" s="1028"/>
      <c r="D10341" s="102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28" t="s">
        <v>4106</v>
      </c>
      <c r="C10344" s="1028"/>
      <c r="D10344" s="102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28" t="s">
        <v>7440</v>
      </c>
      <c r="C10369" s="1028"/>
      <c r="D10369" s="102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28" t="s">
        <v>4406</v>
      </c>
      <c r="C10378" s="1028"/>
      <c r="D10378" s="102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28" t="s">
        <v>8290</v>
      </c>
      <c r="C10392" s="1028"/>
      <c r="D10392" s="102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28" t="s">
        <v>7440</v>
      </c>
      <c r="C10404" s="1028"/>
      <c r="D10404" s="102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28" t="s">
        <v>8626</v>
      </c>
      <c r="C10412" s="1028"/>
      <c r="D10412" s="102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28" t="s">
        <v>4106</v>
      </c>
      <c r="C10416" s="1028"/>
      <c r="D10416" s="102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28" t="s">
        <v>4106</v>
      </c>
      <c r="C10433" s="1028"/>
      <c r="D10433" s="102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28" t="s">
        <v>7440</v>
      </c>
      <c r="C10443" s="1028"/>
      <c r="D10443" s="102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28" t="s">
        <v>8290</v>
      </c>
      <c r="C10461" s="1028"/>
      <c r="D10461" s="102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28" t="s">
        <v>4106</v>
      </c>
      <c r="C10467" s="1028"/>
      <c r="D10467" s="102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28" t="s">
        <v>4106</v>
      </c>
      <c r="C10485" s="1028"/>
      <c r="D10485" s="102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28" t="s">
        <v>4106</v>
      </c>
      <c r="C10515" s="1028"/>
      <c r="D10515" s="102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28" t="s">
        <v>8290</v>
      </c>
      <c r="C10528" s="1028"/>
      <c r="D10528" s="102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28" t="s">
        <v>4106</v>
      </c>
      <c r="C10540" s="1028"/>
      <c r="D10540" s="102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28" t="s">
        <v>4106</v>
      </c>
      <c r="C10561" s="1028"/>
      <c r="D10561" s="102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28" t="s">
        <v>4106</v>
      </c>
      <c r="C10586" s="1028"/>
      <c r="D10586" s="102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28" t="s">
        <v>8801</v>
      </c>
      <c r="C10601" s="1028"/>
      <c r="D10601" s="102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28" t="s">
        <v>7440</v>
      </c>
      <c r="C10609" s="1028"/>
      <c r="D10609" s="102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28" t="s">
        <v>7440</v>
      </c>
      <c r="C10620" s="1028"/>
      <c r="D10620" s="102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33" t="s">
        <v>4106</v>
      </c>
      <c r="C10637" s="1023"/>
      <c r="D10637" s="1024"/>
      <c r="E10637" s="249">
        <v>250000</v>
      </c>
      <c r="F10637" s="48">
        <f t="shared" si="175"/>
        <v>265979.66129032266</v>
      </c>
      <c r="I10637" s="52">
        <v>24000</v>
      </c>
      <c r="L10637" s="93"/>
    </row>
    <row r="10638" spans="1:12" x14ac:dyDescent="0.3">
      <c r="A10638" s="330">
        <v>44599</v>
      </c>
      <c r="B10638" s="1033" t="s">
        <v>4106</v>
      </c>
      <c r="C10638" s="1023"/>
      <c r="D10638" s="102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33" t="s">
        <v>8837</v>
      </c>
      <c r="C10647" s="1023"/>
      <c r="D10647" s="102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33" t="s">
        <v>8839</v>
      </c>
      <c r="C10650" s="1023"/>
      <c r="D10650" s="1024"/>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33" t="s">
        <v>4106</v>
      </c>
      <c r="C10653" s="1023"/>
      <c r="D10653" s="102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33" t="s">
        <v>7440</v>
      </c>
      <c r="C10664" s="1023"/>
      <c r="D10664" s="102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33" t="s">
        <v>8856</v>
      </c>
      <c r="C10672" s="1023"/>
      <c r="D10672" s="102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33" t="s">
        <v>8290</v>
      </c>
      <c r="C10677" s="1023"/>
      <c r="D10677" s="102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33" t="s">
        <v>7440</v>
      </c>
      <c r="C10679" s="1023"/>
      <c r="D10679" s="102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33" t="s">
        <v>8290</v>
      </c>
      <c r="C10684" s="1023"/>
      <c r="D10684" s="102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33" t="s">
        <v>3444</v>
      </c>
      <c r="C10687" s="1023"/>
      <c r="D10687" s="102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33" t="s">
        <v>8290</v>
      </c>
      <c r="C10703" s="1023"/>
      <c r="D10703" s="102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33" t="s">
        <v>4106</v>
      </c>
      <c r="C10709" s="1023"/>
      <c r="D10709" s="1024"/>
      <c r="E10709" s="249">
        <v>300000</v>
      </c>
      <c r="F10709" s="48">
        <f t="shared" si="176"/>
        <v>301863.66129032266</v>
      </c>
      <c r="G10709" s="4"/>
    </row>
    <row r="10710" spans="1:8" x14ac:dyDescent="0.3">
      <c r="A10710" s="45">
        <v>44620</v>
      </c>
      <c r="B10710" s="1033" t="s">
        <v>4106</v>
      </c>
      <c r="C10710" s="1023"/>
      <c r="D10710" s="102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34" t="s">
        <v>7440</v>
      </c>
      <c r="C10744" s="1035"/>
      <c r="D10744" s="1036"/>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33" t="s">
        <v>4106</v>
      </c>
      <c r="C10754" s="1023"/>
      <c r="D10754" s="1024"/>
      <c r="E10754" s="43">
        <v>250000</v>
      </c>
      <c r="F10754" s="48">
        <f t="shared" si="177"/>
        <v>263832.66129032266</v>
      </c>
      <c r="G10754" s="4"/>
    </row>
    <row r="10755" spans="1:8" x14ac:dyDescent="0.3">
      <c r="A10755" s="45">
        <v>44628</v>
      </c>
      <c r="B10755" s="1033" t="s">
        <v>4106</v>
      </c>
      <c r="C10755" s="1023"/>
      <c r="D10755" s="1024"/>
      <c r="E10755" s="43">
        <v>250000</v>
      </c>
      <c r="F10755" s="48">
        <f t="shared" si="177"/>
        <v>513832.66129032266</v>
      </c>
      <c r="G10755" s="4"/>
    </row>
    <row r="10756" spans="1:8" x14ac:dyDescent="0.3">
      <c r="A10756" s="45">
        <v>44628</v>
      </c>
      <c r="B10756" s="1034" t="s">
        <v>7440</v>
      </c>
      <c r="C10756" s="1035"/>
      <c r="D10756" s="1036"/>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34" t="s">
        <v>8938</v>
      </c>
      <c r="C10769" s="1035"/>
      <c r="D10769" s="1036"/>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34" t="s">
        <v>8941</v>
      </c>
      <c r="C10771" s="1035"/>
      <c r="D10771" s="1036"/>
      <c r="E10771" s="335">
        <v>500</v>
      </c>
      <c r="F10771" s="48">
        <f t="shared" si="177"/>
        <v>28826.661290322663</v>
      </c>
      <c r="G10771" s="4"/>
    </row>
    <row r="10772" spans="1:8" x14ac:dyDescent="0.3">
      <c r="A10772" s="45">
        <v>44630</v>
      </c>
      <c r="B10772" s="1033" t="s">
        <v>4106</v>
      </c>
      <c r="C10772" s="1023"/>
      <c r="D10772" s="1024"/>
      <c r="E10772" s="43">
        <v>250000</v>
      </c>
      <c r="F10772" s="48">
        <f t="shared" si="177"/>
        <v>278826.66129032266</v>
      </c>
      <c r="G10772" s="4"/>
    </row>
    <row r="10773" spans="1:8" x14ac:dyDescent="0.3">
      <c r="A10773" s="45">
        <v>44630</v>
      </c>
      <c r="B10773" s="1033" t="s">
        <v>4106</v>
      </c>
      <c r="C10773" s="1023"/>
      <c r="D10773" s="1024"/>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34" t="s">
        <v>8974</v>
      </c>
      <c r="C10794" s="1035"/>
      <c r="D10794" s="1036"/>
      <c r="E10794" s="335">
        <v>10000</v>
      </c>
      <c r="F10794" s="48">
        <f t="shared" si="178"/>
        <v>10247.661290322663</v>
      </c>
      <c r="G10794" s="4"/>
    </row>
    <row r="10795" spans="1:9" x14ac:dyDescent="0.3">
      <c r="A10795" s="45">
        <v>44638</v>
      </c>
      <c r="B10795" s="1034" t="s">
        <v>8974</v>
      </c>
      <c r="C10795" s="1035"/>
      <c r="D10795" s="1036"/>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34" t="s">
        <v>7440</v>
      </c>
      <c r="C10806" s="1035"/>
      <c r="D10806" s="1036"/>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34" t="s">
        <v>7440</v>
      </c>
      <c r="C10811" s="1035"/>
      <c r="D10811" s="1036"/>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28" t="s">
        <v>8974</v>
      </c>
      <c r="C10821" s="1028"/>
      <c r="D10821" s="102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28" t="s">
        <v>7440</v>
      </c>
      <c r="C10825" s="1028"/>
      <c r="D10825" s="102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28" t="s">
        <v>7440</v>
      </c>
      <c r="C10835" s="1028"/>
      <c r="D10835" s="102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28" t="s">
        <v>7440</v>
      </c>
      <c r="C10847" s="1028"/>
      <c r="D10847" s="102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28" t="s">
        <v>4106</v>
      </c>
      <c r="C10861" s="1028"/>
      <c r="D10861" s="1028"/>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28" t="s">
        <v>7440</v>
      </c>
      <c r="C10875" s="1028"/>
      <c r="D10875" s="102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28" t="s">
        <v>7440</v>
      </c>
      <c r="C10880" s="1028"/>
      <c r="D10880" s="102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28" t="s">
        <v>7440</v>
      </c>
      <c r="C10888" s="1028"/>
      <c r="D10888" s="102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2025-05-22T13:29:07Z</dcterms:modified>
  <cp:contentStatus/>
</cp:coreProperties>
</file>