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D:\Xls\Sent BOQ\EY Randhawa Tower Islamabad\EY Islamabad - RFP for SC (revised)\Appendix B - Bill of Quantities\"/>
    </mc:Choice>
  </mc:AlternateContent>
  <xr:revisionPtr revIDLastSave="0" documentId="13_ncr:1_{CFC96A1D-15FE-4C52-9376-D28DD0CF70C0}" xr6:coauthVersionLast="36" xr6:coauthVersionMax="47" xr10:uidLastSave="{00000000-0000-0000-0000-000000000000}"/>
  <bookViews>
    <workbookView xWindow="0" yWindow="0" windowWidth="28800" windowHeight="12225" tabRatio="602" activeTab="6" xr2:uid="{00000000-000D-0000-FFFF-FFFF00000000}"/>
  </bookViews>
  <sheets>
    <sheet name="TITLE" sheetId="58" r:id="rId1"/>
    <sheet name="Grand Summary" sheetId="59" r:id="rId2"/>
    <sheet name="CIVIL ID" sheetId="60" r:id="rId3"/>
    <sheet name="ELEC SUMM" sheetId="54" r:id="rId4"/>
    <sheet name="ELEC BOQ" sheetId="55" r:id="rId5"/>
    <sheet name="ACMV" sheetId="53" r:id="rId6"/>
    <sheet name="FSS" sheetId="56" r:id="rId7"/>
    <sheet name="PLUMBING" sheetId="5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ACMV!$C$36:$I$52</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2">#REF!</definedName>
    <definedName name="dlist" localSheetId="6">#REF!</definedName>
    <definedName name="dlist" localSheetId="7">#REF!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ACMV!$A$1:$N$69</definedName>
    <definedName name="_xlnm.Print_Area" localSheetId="2">'CIVIL ID'!$A$1:$M$193</definedName>
    <definedName name="_xlnm.Print_Area" localSheetId="4">'ELEC BOQ'!$A$1:$M$151</definedName>
    <definedName name="_xlnm.Print_Area" localSheetId="3">'ELEC SUMM'!$A$1:$E$14</definedName>
    <definedName name="_xlnm.Print_Area" localSheetId="6">FSS!$A$1:$N$62</definedName>
    <definedName name="_xlnm.Print_Area" localSheetId="1">'Grand Summary'!$A$1:$F$17</definedName>
    <definedName name="_xlnm.Print_Area" localSheetId="7">PLUMBING!$A$1:$N$65</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2">'CIVIL ID'!$1:$4</definedName>
    <definedName name="_xlnm.Print_Titles" localSheetId="4">'ELEC BOQ'!$1:$2</definedName>
    <definedName name="_xlnm.Print_Titles" localSheetId="3">'ELEC SUMM'!$1:$1</definedName>
    <definedName name="_xlnm.Print_Titles" localSheetId="6">FSS!$1:$8</definedName>
    <definedName name="_xlnm.Print_Titles" localSheetId="7">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2">#REF!</definedName>
    <definedName name="TO" localSheetId="6">#REF!</definedName>
    <definedName name="TO" localSheetId="7">#REF!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K27" i="53" l="1"/>
  <c r="J27" i="53"/>
  <c r="H27" i="53"/>
  <c r="J15" i="53" l="1"/>
  <c r="K15" i="53" s="1"/>
  <c r="H15" i="53"/>
  <c r="J14" i="53"/>
  <c r="K14" i="53" s="1"/>
  <c r="H14" i="53"/>
  <c r="J13" i="53"/>
  <c r="K13" i="53" s="1"/>
  <c r="H13" i="53"/>
  <c r="J12" i="53"/>
  <c r="H12" i="53"/>
  <c r="J11" i="53"/>
  <c r="K11" i="53" s="1"/>
  <c r="H11" i="53"/>
  <c r="K12" i="53" l="1"/>
  <c r="J13" i="57"/>
  <c r="J14" i="57"/>
  <c r="J15" i="57"/>
  <c r="J16" i="57"/>
  <c r="J17" i="57"/>
  <c r="J18" i="57"/>
  <c r="J19" i="57"/>
  <c r="J20" i="57"/>
  <c r="J21" i="57"/>
  <c r="J22" i="57"/>
  <c r="J23" i="57"/>
  <c r="J24" i="57"/>
  <c r="J25" i="57"/>
  <c r="J26" i="57"/>
  <c r="J27"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J57" i="57"/>
  <c r="H13" i="57"/>
  <c r="H14" i="57"/>
  <c r="H15" i="57"/>
  <c r="H16" i="57"/>
  <c r="H17" i="57"/>
  <c r="H18" i="57"/>
  <c r="H19"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57" i="57"/>
  <c r="J12" i="57"/>
  <c r="H12" i="57"/>
  <c r="J13" i="56"/>
  <c r="J14" i="56"/>
  <c r="J15" i="56"/>
  <c r="J16" i="56"/>
  <c r="J17" i="56"/>
  <c r="J18" i="56"/>
  <c r="J19" i="56"/>
  <c r="J20" i="56"/>
  <c r="J21" i="56"/>
  <c r="J22" i="56"/>
  <c r="J23" i="56"/>
  <c r="J24" i="56"/>
  <c r="J25" i="56"/>
  <c r="J26" i="56"/>
  <c r="J27" i="56"/>
  <c r="J28" i="56"/>
  <c r="J29" i="56"/>
  <c r="J30" i="56"/>
  <c r="J31" i="56"/>
  <c r="J32" i="56"/>
  <c r="J33" i="56"/>
  <c r="J34" i="56"/>
  <c r="J35" i="56"/>
  <c r="J36" i="56"/>
  <c r="J37" i="56"/>
  <c r="J38" i="56"/>
  <c r="J39" i="56"/>
  <c r="J40" i="56"/>
  <c r="J41" i="56"/>
  <c r="J42" i="56"/>
  <c r="J43" i="56"/>
  <c r="J44" i="56"/>
  <c r="J45" i="56"/>
  <c r="J46" i="56"/>
  <c r="J47" i="56"/>
  <c r="J48" i="56"/>
  <c r="J49" i="56"/>
  <c r="J50" i="56"/>
  <c r="J51" i="56"/>
  <c r="J52" i="56"/>
  <c r="J53" i="56"/>
  <c r="J54" i="56"/>
  <c r="J55" i="56"/>
  <c r="J56" i="56"/>
  <c r="H20" i="56"/>
  <c r="H21" i="56"/>
  <c r="H22" i="56"/>
  <c r="H23" i="56"/>
  <c r="H24" i="56"/>
  <c r="H25" i="56"/>
  <c r="H26" i="56"/>
  <c r="H27" i="56"/>
  <c r="H28" i="56"/>
  <c r="H29" i="56"/>
  <c r="H30" i="56"/>
  <c r="H31" i="56"/>
  <c r="H32" i="56"/>
  <c r="H33" i="56"/>
  <c r="H34" i="56"/>
  <c r="H35" i="56"/>
  <c r="H36" i="56"/>
  <c r="H37" i="56"/>
  <c r="H38" i="56"/>
  <c r="H39" i="56"/>
  <c r="H40" i="56"/>
  <c r="H41" i="56"/>
  <c r="H42" i="56"/>
  <c r="H43" i="56"/>
  <c r="H44" i="56"/>
  <c r="H45" i="56"/>
  <c r="H46" i="56"/>
  <c r="H47" i="56"/>
  <c r="H48" i="56"/>
  <c r="H49" i="56"/>
  <c r="H50" i="56"/>
  <c r="H51" i="56"/>
  <c r="H52" i="56"/>
  <c r="H53" i="56"/>
  <c r="H54" i="56"/>
  <c r="H55" i="56"/>
  <c r="H56" i="56"/>
  <c r="H19" i="56"/>
  <c r="H13" i="56"/>
  <c r="H14" i="56"/>
  <c r="H15" i="56"/>
  <c r="H16" i="56"/>
  <c r="J12" i="56"/>
  <c r="H12" i="56"/>
  <c r="J16" i="53"/>
  <c r="J17" i="53"/>
  <c r="J18" i="53"/>
  <c r="J19" i="53"/>
  <c r="J20" i="53"/>
  <c r="J21" i="53"/>
  <c r="J22" i="53"/>
  <c r="J23" i="53"/>
  <c r="J24" i="53"/>
  <c r="J25" i="53"/>
  <c r="J26" i="53"/>
  <c r="J28" i="53"/>
  <c r="J29" i="53"/>
  <c r="J30" i="53"/>
  <c r="J31" i="53"/>
  <c r="J32" i="53"/>
  <c r="J33" i="53"/>
  <c r="J34" i="53"/>
  <c r="J35" i="53"/>
  <c r="J36" i="53"/>
  <c r="J37" i="53"/>
  <c r="J38" i="53"/>
  <c r="J39" i="53"/>
  <c r="J40" i="53"/>
  <c r="J41" i="53"/>
  <c r="J42" i="53"/>
  <c r="J43" i="53"/>
  <c r="J44" i="53"/>
  <c r="J45" i="53"/>
  <c r="J46" i="53"/>
  <c r="J47" i="53"/>
  <c r="J48" i="53"/>
  <c r="J49" i="53"/>
  <c r="J50" i="53"/>
  <c r="J51" i="53"/>
  <c r="J52" i="53"/>
  <c r="J53" i="53"/>
  <c r="J54" i="53"/>
  <c r="J55" i="53"/>
  <c r="J56" i="53"/>
  <c r="J57" i="53"/>
  <c r="J58" i="53"/>
  <c r="J59" i="53"/>
  <c r="J60" i="53"/>
  <c r="J61" i="53"/>
  <c r="H61" i="53"/>
  <c r="H60" i="53"/>
  <c r="H59" i="53"/>
  <c r="H58" i="53"/>
  <c r="H57" i="53"/>
  <c r="H56" i="53"/>
  <c r="H55" i="53"/>
  <c r="H54" i="53"/>
  <c r="H53" i="53"/>
  <c r="H51" i="53"/>
  <c r="H50" i="53"/>
  <c r="H49" i="53"/>
  <c r="H48" i="53"/>
  <c r="H47" i="53"/>
  <c r="H46" i="53"/>
  <c r="H45" i="53"/>
  <c r="H44" i="53"/>
  <c r="H41" i="53"/>
  <c r="H40" i="53"/>
  <c r="H39" i="53"/>
  <c r="H37" i="53"/>
  <c r="H36" i="53"/>
  <c r="H35" i="53"/>
  <c r="H34" i="53"/>
  <c r="H33" i="53"/>
  <c r="H32" i="53"/>
  <c r="H30" i="53"/>
  <c r="H29" i="53"/>
  <c r="H28" i="53"/>
  <c r="H26" i="53"/>
  <c r="H25" i="53"/>
  <c r="H24" i="53"/>
  <c r="H23" i="53"/>
  <c r="H22" i="53"/>
  <c r="H21" i="53"/>
  <c r="H20" i="53"/>
  <c r="H19" i="53"/>
  <c r="H18" i="53"/>
  <c r="K35" i="53" l="1"/>
  <c r="K34" i="53"/>
  <c r="K33" i="53"/>
  <c r="K32" i="53"/>
  <c r="K30" i="53" l="1"/>
  <c r="J57" i="56"/>
  <c r="H57" i="56"/>
  <c r="K56" i="56"/>
  <c r="K54" i="56"/>
  <c r="K53" i="56"/>
  <c r="K52" i="56"/>
  <c r="K51" i="56"/>
  <c r="K48" i="56"/>
  <c r="K47" i="56"/>
  <c r="K46" i="56"/>
  <c r="K45" i="56"/>
  <c r="K44" i="56"/>
  <c r="K41" i="56"/>
  <c r="K37" i="56"/>
  <c r="K35" i="56"/>
  <c r="K34" i="56"/>
  <c r="K30" i="56"/>
  <c r="K29" i="56"/>
  <c r="K28" i="56"/>
  <c r="K27" i="56"/>
  <c r="K26" i="56"/>
  <c r="K25" i="56"/>
  <c r="K24" i="56"/>
  <c r="K23" i="56"/>
  <c r="K22" i="56"/>
  <c r="K20" i="56"/>
  <c r="K19" i="56"/>
  <c r="K16" i="56"/>
  <c r="K15" i="56"/>
  <c r="K14" i="56"/>
  <c r="K13" i="56"/>
  <c r="K12" i="56"/>
  <c r="K57" i="56" l="1"/>
  <c r="H60" i="57"/>
  <c r="J60" i="57"/>
  <c r="K57" i="57" l="1"/>
  <c r="K56" i="57"/>
  <c r="K52" i="57"/>
  <c r="K50" i="57"/>
  <c r="K49" i="57"/>
  <c r="K48" i="57"/>
  <c r="K43" i="57"/>
  <c r="K41" i="57"/>
  <c r="K39" i="57"/>
  <c r="K37" i="57"/>
  <c r="K36" i="57"/>
  <c r="K34" i="57"/>
  <c r="K33" i="57"/>
  <c r="K31" i="57"/>
  <c r="K26" i="57"/>
  <c r="K25" i="57"/>
  <c r="K24" i="57"/>
  <c r="K23" i="57"/>
  <c r="K21" i="57"/>
  <c r="K17" i="57"/>
  <c r="K16" i="57"/>
  <c r="K15" i="57"/>
  <c r="K13" i="57"/>
  <c r="K12" i="57"/>
  <c r="K60" i="57" l="1"/>
  <c r="J62" i="53"/>
  <c r="K61" i="53"/>
  <c r="K60" i="53"/>
  <c r="K59" i="53"/>
  <c r="K58" i="53"/>
  <c r="K54" i="53"/>
  <c r="K53" i="53"/>
  <c r="K51" i="53"/>
  <c r="K50" i="53"/>
  <c r="K49" i="53"/>
  <c r="K48" i="53"/>
  <c r="K47" i="53"/>
  <c r="K46" i="53"/>
  <c r="K44" i="53"/>
  <c r="K41" i="53"/>
  <c r="K40" i="53"/>
  <c r="K39" i="53"/>
  <c r="K37" i="53"/>
  <c r="K36" i="53"/>
  <c r="K29" i="53"/>
  <c r="H62" i="53"/>
  <c r="K24" i="53"/>
  <c r="K23" i="53"/>
  <c r="K22" i="53"/>
  <c r="K21" i="53"/>
  <c r="K20" i="53"/>
  <c r="K19" i="53"/>
  <c r="K18" i="53"/>
  <c r="K28" i="53" l="1"/>
  <c r="K62" i="53" s="1"/>
  <c r="E8" i="59" s="1"/>
  <c r="E10" i="59"/>
  <c r="D10" i="59"/>
  <c r="C10" i="59"/>
  <c r="E9" i="59"/>
  <c r="D9" i="59"/>
  <c r="C9" i="59"/>
  <c r="D8" i="59"/>
  <c r="C8" i="59"/>
  <c r="C7" i="59"/>
  <c r="D7" i="59"/>
  <c r="E7" i="59"/>
  <c r="E6" i="59"/>
  <c r="D6" i="59"/>
  <c r="C6" i="59"/>
  <c r="D171" i="60"/>
  <c r="D160" i="60"/>
  <c r="D94" i="60"/>
  <c r="D79" i="60"/>
  <c r="D103" i="60" s="1"/>
  <c r="D49" i="60"/>
  <c r="D36" i="60"/>
  <c r="D30" i="60"/>
  <c r="D26" i="60"/>
  <c r="D25" i="60"/>
  <c r="D22" i="60"/>
  <c r="A2" i="60"/>
  <c r="A1" i="60"/>
  <c r="A29" i="53"/>
  <c r="A16" i="53"/>
  <c r="A28" i="53" s="1"/>
  <c r="A56" i="57"/>
  <c r="A57" i="57" s="1"/>
  <c r="D52" i="57"/>
  <c r="A51" i="57"/>
  <c r="D43" i="57"/>
  <c r="D41" i="57"/>
  <c r="D39" i="57"/>
  <c r="A32" i="57"/>
  <c r="A35" i="57" s="1"/>
  <c r="A38" i="57" s="1"/>
  <c r="A40" i="57" s="1"/>
  <c r="A42" i="57" s="1"/>
  <c r="D25" i="57"/>
  <c r="D23" i="57"/>
  <c r="D22" i="57"/>
  <c r="D21" i="57"/>
  <c r="D16" i="57"/>
  <c r="D15" i="57"/>
  <c r="A14" i="57"/>
  <c r="A17" i="57" s="1"/>
  <c r="A18" i="57" s="1"/>
  <c r="A20" i="57" s="1"/>
  <c r="D13" i="57"/>
  <c r="D12" i="57"/>
  <c r="D24" i="56"/>
  <c r="D23" i="56"/>
  <c r="D22" i="56"/>
  <c r="D20" i="56"/>
  <c r="D19" i="56"/>
  <c r="A17" i="56"/>
  <c r="A21" i="56" s="1"/>
  <c r="A26" i="56" s="1"/>
  <c r="A10" i="53"/>
  <c r="B11" i="53" s="1"/>
  <c r="B12" i="53" s="1"/>
  <c r="B13" i="53" s="1"/>
  <c r="B14" i="53" s="1"/>
  <c r="B15" i="53" s="1"/>
  <c r="C12" i="59" l="1"/>
  <c r="C14" i="59" s="1"/>
  <c r="C17" i="59" s="1"/>
  <c r="D12" i="59"/>
  <c r="D14" i="59" s="1"/>
  <c r="D17" i="59" s="1"/>
  <c r="E12" i="59"/>
  <c r="E14" i="59" s="1"/>
  <c r="E17" i="59" s="1"/>
  <c r="A27" i="56"/>
  <c r="A28" i="56" s="1"/>
  <c r="A29" i="56" s="1"/>
  <c r="A30" i="56" s="1"/>
  <c r="A31" i="56" l="1"/>
  <c r="A32" i="56" s="1"/>
  <c r="A36" i="56" s="1"/>
  <c r="A38" i="56" s="1"/>
  <c r="A42" i="56" s="1"/>
  <c r="A49" i="56" s="1"/>
  <c r="A55" i="56" s="1"/>
  <c r="A30" i="53"/>
  <c r="A31" i="53" s="1"/>
  <c r="A36" i="53" s="1"/>
  <c r="B18" i="53"/>
  <c r="B19" i="53" s="1"/>
  <c r="B20" i="53" s="1"/>
  <c r="B21" i="53" s="1"/>
  <c r="B22" i="53" s="1"/>
  <c r="B23" i="53" s="1"/>
  <c r="B24" i="53" s="1"/>
  <c r="B25" i="53" s="1"/>
  <c r="B26" i="53" s="1"/>
  <c r="B32" i="53" l="1"/>
  <c r="B33" i="53" s="1"/>
  <c r="B34" i="53" s="1"/>
  <c r="B35" i="53" s="1"/>
  <c r="A37" i="53" l="1"/>
  <c r="A38" i="53" s="1"/>
  <c r="A42" i="53" l="1"/>
  <c r="B39" i="53"/>
  <c r="B40" i="53" s="1"/>
  <c r="B41" i="53" s="1"/>
  <c r="B43" i="53" l="1"/>
  <c r="B45" i="53" s="1"/>
  <c r="A52" i="53"/>
  <c r="A58" i="53" l="1"/>
  <c r="A59" i="53" s="1"/>
  <c r="B53" i="53"/>
  <c r="B54" i="53" s="1"/>
  <c r="B55" i="53" s="1"/>
  <c r="B56" i="53" s="1"/>
  <c r="B57" i="53" s="1"/>
  <c r="A60" i="53" l="1"/>
  <c r="A61" i="53" s="1"/>
</calcChain>
</file>

<file path=xl/sharedStrings.xml><?xml version="1.0" encoding="utf-8"?>
<sst xmlns="http://schemas.openxmlformats.org/spreadsheetml/2006/main" count="1118" uniqueCount="639">
  <si>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</si>
  <si>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</si>
  <si>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</si>
  <si>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</si>
  <si>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</si>
  <si>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</si>
  <si>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</si>
  <si>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</si>
  <si>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</si>
  <si>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</si>
  <si>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</si>
  <si>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</si>
  <si>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</si>
  <si>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</si>
  <si>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</si>
  <si>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</si>
  <si>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</si>
  <si>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</si>
  <si>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</si>
  <si>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</si>
  <si>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</si>
  <si>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</si>
  <si>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</si>
  <si>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</si>
  <si>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</si>
  <si>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</si>
  <si>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</si>
  <si>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</si>
  <si>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</si>
  <si>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</si>
  <si>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1 5/8" dia (also for 1-1/2")</t>
  </si>
  <si>
    <t>1 3/8" dia (also for 1-1/4")</t>
  </si>
  <si>
    <t>All works shall be completed, tested and commissioned as per drawings, specifications and as per instruction of Consultant</t>
  </si>
  <si>
    <t>Miscellaneous work which was not included in BOQ but necessary to complete the project in all respects and ready to operate as per instructions of Consultant.
(Bidder should mentioned the type of works).</t>
  </si>
  <si>
    <t>i.</t>
  </si>
  <si>
    <t>ACMV Works</t>
  </si>
  <si>
    <t>1" dia</t>
  </si>
  <si>
    <t>1.25" dia</t>
  </si>
  <si>
    <t>1.5" dia</t>
  </si>
  <si>
    <t>2" dia</t>
  </si>
  <si>
    <t>5)</t>
  </si>
  <si>
    <t>Above quantities based on tender drawing, material should be procured as per approved shop drawing &amp; as per site requirement.</t>
  </si>
  <si>
    <t>Grills</t>
  </si>
  <si>
    <t>Registers / Diffuser with Damper</t>
  </si>
  <si>
    <t>Electric power wiring / supply to be provided at outdoor, indoor units &amp; other ACMV equipment with isolation box by client / electrical contractor.</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</si>
  <si>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</si>
  <si>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</si>
  <si>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1 1/8" dia (also for 1")</t>
  </si>
  <si>
    <t>Total Cost of Works with I.Tax Rs.</t>
  </si>
  <si>
    <t>Rate only</t>
  </si>
  <si>
    <t>EY ISLAMABAD</t>
  </si>
  <si>
    <t>Supply &amp; installation of 3/4" thick 25kg/m3 density rubber foam (XLPE) adhesive insulation with aluminum foil over internal area ducts, complete in all respects ready to operate as per specification, drawings and as per instruction of consultant.</t>
  </si>
  <si>
    <t>4" dia</t>
  </si>
  <si>
    <t>14" x 8"</t>
  </si>
  <si>
    <t>14" x 10"</t>
  </si>
  <si>
    <t>6" x 6"</t>
  </si>
  <si>
    <t>6" x 4"</t>
  </si>
  <si>
    <t>ii.</t>
  </si>
  <si>
    <t>8" x 4"</t>
  </si>
  <si>
    <t>10" x 4"</t>
  </si>
  <si>
    <t>iii.</t>
  </si>
  <si>
    <t>iv.</t>
  </si>
  <si>
    <t>24" x 6"</t>
  </si>
  <si>
    <t>v.</t>
  </si>
  <si>
    <t>38" x 26"</t>
  </si>
  <si>
    <t>vi.</t>
  </si>
  <si>
    <t>8" x 6"</t>
  </si>
  <si>
    <t>All hard pipes except 1/4"</t>
  </si>
  <si>
    <t>Bill of Quantities</t>
  </si>
  <si>
    <t>Cassette Type Units (0.75 TR)</t>
  </si>
  <si>
    <t>Cassette Type Units (1.0 TR)</t>
  </si>
  <si>
    <t>Cassette Type Units (1.25 TR)</t>
  </si>
  <si>
    <t>Cassette Type Units (2.0 TR)</t>
  </si>
  <si>
    <t>Stencilling &amp; Identification work on supports, hangers, platform of condensing units etc complete in all respects ready to operate as per drawings, specification, instruction and approval of Consultant.</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</si>
  <si>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</si>
  <si>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S.#</t>
  </si>
  <si>
    <t>SUPPLY
(Rs.)</t>
  </si>
  <si>
    <t>INSTALLATION
(Rs.)</t>
  </si>
  <si>
    <t>AMOUNT
(Rs.)</t>
  </si>
  <si>
    <r>
      <t xml:space="preserve">SECTION - A
</t>
    </r>
    <r>
      <rPr>
        <sz val="11"/>
        <color theme="1"/>
        <rFont val="Century Gothic"/>
        <family val="2"/>
      </rPr>
      <t>WIRING &amp; WIRING ACCESSORIES</t>
    </r>
  </si>
  <si>
    <r>
      <t xml:space="preserve">SECTION - B
</t>
    </r>
    <r>
      <rPr>
        <sz val="11"/>
        <color theme="1"/>
        <rFont val="Century Gothic"/>
        <family val="2"/>
      </rPr>
      <t>CABLE CONTAINMENT</t>
    </r>
  </si>
  <si>
    <r>
      <t xml:space="preserve">SECTION - C
</t>
    </r>
    <r>
      <rPr>
        <sz val="11"/>
        <color theme="1"/>
        <rFont val="Century Gothic"/>
        <family val="2"/>
      </rPr>
      <t>SWITCHES &amp; SOCKETS</t>
    </r>
  </si>
  <si>
    <r>
      <t xml:space="preserve">SECTION - D
</t>
    </r>
    <r>
      <rPr>
        <sz val="11"/>
        <color theme="1"/>
        <rFont val="Century Gothic"/>
        <family val="2"/>
      </rPr>
      <t>LIGHTING FIXTURES</t>
    </r>
  </si>
  <si>
    <r>
      <t xml:space="preserve">SECTION - E
</t>
    </r>
    <r>
      <rPr>
        <sz val="11"/>
        <color theme="1"/>
        <rFont val="Century Gothic"/>
        <family val="2"/>
      </rPr>
      <t>MAIN SUBMAIN CABLES</t>
    </r>
  </si>
  <si>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</si>
  <si>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</si>
  <si>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</si>
  <si>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SECTION - I
</t>
    </r>
    <r>
      <rPr>
        <sz val="11"/>
        <color theme="1"/>
        <rFont val="Century Gothic"/>
        <family val="2"/>
      </rPr>
      <t>UNINTERRUPTIBLE POWER SUPPLY</t>
    </r>
  </si>
  <si>
    <r>
      <t xml:space="preserve">SECTION - J
</t>
    </r>
    <r>
      <rPr>
        <sz val="11"/>
        <color theme="1"/>
        <rFont val="Century Gothic"/>
        <family val="2"/>
      </rPr>
      <t>PERSONAL PROTECTIVE EQUIPMENTS</t>
    </r>
  </si>
  <si>
    <r>
      <t xml:space="preserve">SECTION - K
</t>
    </r>
    <r>
      <rPr>
        <sz val="11"/>
        <color theme="1"/>
        <rFont val="Century Gothic"/>
        <family val="2"/>
      </rPr>
      <t>WCR &amp; LOAD FITNESS</t>
    </r>
  </si>
  <si>
    <r>
      <t xml:space="preserve">SECTION - L
</t>
    </r>
    <r>
      <rPr>
        <sz val="11"/>
        <color theme="1"/>
        <rFont val="Century Gothic"/>
        <family val="2"/>
      </rPr>
      <t>SHOP DRAWINGS / AS-BUILT DRAWINGS</t>
    </r>
  </si>
  <si>
    <t>Total Amount (Rs.)</t>
  </si>
  <si>
    <t>Verified Qty</t>
  </si>
  <si>
    <t>SUPPLY</t>
  </si>
  <si>
    <t>INSTALLATION</t>
  </si>
  <si>
    <t>Brand/Model</t>
  </si>
  <si>
    <t>Lead Time</t>
  </si>
  <si>
    <t>Remarks</t>
  </si>
  <si>
    <t>RATE
(Rs.)</t>
  </si>
  <si>
    <t>SECTION - A
WIRING &amp; WIRING ACCESSORIES</t>
  </si>
  <si>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</si>
  <si>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t xml:space="preserve">-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
</t>
  </si>
  <si>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</si>
  <si>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t>No.</t>
  </si>
  <si>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</si>
  <si>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t>a</t>
  </si>
  <si>
    <r>
      <rPr>
        <b/>
        <sz val="11"/>
        <color theme="1"/>
        <rFont val="Century Gothic"/>
        <family val="2"/>
      </rPr>
      <t>Point to Point wiring</t>
    </r>
    <r>
      <rPr>
        <sz val="11"/>
        <color theme="1"/>
        <rFont val="Century Gothic"/>
        <family val="2"/>
      </rPr>
      <t xml:space="preserve"> using the same wires &amp; conduit size as mentioned in the above item.</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</si>
  <si>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</si>
  <si>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</si>
  <si>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2 x 4 Sq.mm + ECC 1 x 4 Sqmm, Cu/LSZH wires</t>
  </si>
  <si>
    <t>b</t>
  </si>
  <si>
    <t>Same as above item but wiring from outlet to outlet</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</si>
  <si>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</si>
  <si>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t xml:space="preserve">Same as above item but wiring from outlet to outlet </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</si>
  <si>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</si>
  <si>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FCR VRF indoor Unit from DB to 25A DP Isolator </t>
    </r>
    <r>
      <rPr>
        <sz val="11"/>
        <rFont val="Century Gothic"/>
        <family val="2"/>
      </rPr>
      <t xml:space="preserve">with  3C-4 Sqmm Cu/LSZH/LSZH wires in 25mm dia PVC conduit as shown in the drawings. Including wiring to equipment.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</si>
  <si>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</si>
  <si>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</si>
  <si>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Note:</t>
    </r>
    <r>
      <rPr>
        <sz val="11"/>
        <color theme="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</si>
  <si>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r>
      <t xml:space="preserve">Total Amount (Rs.) Sec - A
</t>
    </r>
    <r>
      <rPr>
        <sz val="11"/>
        <color theme="1"/>
        <rFont val="Century Gothic"/>
        <family val="2"/>
      </rPr>
      <t>(CARRIED FORWARD TO SUMMARY)</t>
    </r>
  </si>
  <si>
    <t>SECTION - B
CABLE CONTAINMENT</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</si>
  <si>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</si>
  <si>
    <t>25mm dia PVC Conduit</t>
  </si>
  <si>
    <t>Rm.</t>
  </si>
  <si>
    <t>38mm dia PVC Conduit</t>
  </si>
  <si>
    <t>c</t>
  </si>
  <si>
    <t>25mm dia Imported Flexible Polyamide Conduit with PVC Gland</t>
  </si>
  <si>
    <t>d</t>
  </si>
  <si>
    <t>25mm dia AL EMT conduit</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</si>
  <si>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</si>
  <si>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t>200mm x 200mm x 50mm (For Communication System)</t>
  </si>
  <si>
    <t>300mm x 300mm x 50mm</t>
  </si>
  <si>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</si>
  <si>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</si>
  <si>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</si>
  <si>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</si>
  <si>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</si>
  <si>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</si>
  <si>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</si>
  <si>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</si>
  <si>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</si>
  <si>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t>e</t>
  </si>
  <si>
    <r>
      <rPr>
        <b/>
        <sz val="11"/>
        <color theme="1"/>
        <rFont val="Century Gothic"/>
        <family val="2"/>
      </rPr>
      <t>Type-D (250mm x 250mm x 70mm):</t>
    </r>
    <r>
      <rPr>
        <sz val="11"/>
        <color theme="1"/>
        <rFont val="Century Gothic"/>
        <family val="2"/>
      </rPr>
      <t xml:space="preserve">
2 No. 13A International Switch Sockets + 2 No. RJ-45 Duplex Outlet</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</si>
  <si>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</si>
  <si>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t xml:space="preserve">Total Amount (Rs.) Sec - B
</t>
    </r>
    <r>
      <rPr>
        <sz val="11"/>
        <color theme="1"/>
        <rFont val="Century Gothic"/>
        <family val="2"/>
      </rPr>
      <t>(CARRIED FORWARD TO SUMMARY)</t>
    </r>
  </si>
  <si>
    <t>SECTION - C
SWITCHES &amp; SOCKETS</t>
  </si>
  <si>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 xml:space="preserve">Vivace </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</si>
  <si>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One Gang Switch Unit</t>
  </si>
  <si>
    <t>Two Gang Switch Unit</t>
  </si>
  <si>
    <t>Three Gang Switch Unit</t>
  </si>
  <si>
    <t>One Gang PIR By-Pass Switch</t>
  </si>
  <si>
    <t>13A Flat Pin Duplex Switch Socket unit</t>
  </si>
  <si>
    <t>13A International Switch Socket unit</t>
  </si>
  <si>
    <t>15A 3-Pin Round Switch Socket unit</t>
  </si>
  <si>
    <t>20A DP Switch (Hand Dryer + Water Heater)</t>
  </si>
  <si>
    <t>20A DP Isolator  (Water Heater)</t>
  </si>
  <si>
    <t>10A FUSED DP Isolator</t>
  </si>
  <si>
    <t>25A DP Isolator</t>
  </si>
  <si>
    <t>16A TP Isolator</t>
  </si>
  <si>
    <t>32A TP Isolator</t>
  </si>
  <si>
    <t>Blank plate with knockout</t>
  </si>
  <si>
    <r>
      <rPr>
        <b/>
        <sz val="11"/>
        <color theme="1"/>
        <rFont val="Century Gothic"/>
        <family val="2"/>
      </rPr>
      <t>32A 3-Pin (Single Phase) Industrial Socket</t>
    </r>
    <r>
      <rPr>
        <sz val="11"/>
        <color theme="1"/>
        <rFont val="Century Gothic"/>
        <family val="2"/>
      </rPr>
      <t xml:space="preserve"> with Plug
For Communication Racks &amp; UPS</t>
    </r>
  </si>
  <si>
    <t>Ceiling suspended cameras and wifi mounting poles (Aluminum finish) adjustable 2ft to 4ft.</t>
  </si>
  <si>
    <r>
      <t xml:space="preserve">Total Amount (Rs.) Sec - C
</t>
    </r>
    <r>
      <rPr>
        <sz val="11"/>
        <color theme="1"/>
        <rFont val="Century Gothic"/>
        <family val="2"/>
      </rPr>
      <t>(CARRIED FORWARD TO SUMMARY)</t>
    </r>
  </si>
  <si>
    <t>SECTION - D
LIGHTING FIXTURES</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</si>
  <si>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</si>
  <si>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rPr>
        <b/>
        <sz val="11"/>
        <color theme="1"/>
        <rFont val="Century Gothic"/>
        <family val="2"/>
      </rPr>
      <t xml:space="preserve">8W Recessed LED Down Lights, </t>
    </r>
    <r>
      <rPr>
        <sz val="11"/>
        <color theme="1"/>
        <rFont val="Century Gothic"/>
        <family val="2"/>
      </rPr>
      <t xml:space="preserve">Cri 83 Above, Beam Angle 60 Degree, Brand Coarts, Britlite, Philips And Nvc </t>
    </r>
    <r>
      <rPr>
        <b/>
        <sz val="11"/>
        <color theme="1"/>
        <rFont val="Century Gothic"/>
        <family val="2"/>
      </rPr>
      <t>(Typer-A)</t>
    </r>
  </si>
  <si>
    <r>
      <rPr>
        <b/>
        <sz val="11"/>
        <color theme="1"/>
        <rFont val="Century Gothic"/>
        <family val="2"/>
      </rPr>
      <t xml:space="preserve">15W Surface Mounted LED Light </t>
    </r>
    <r>
      <rPr>
        <sz val="11"/>
        <color theme="1"/>
        <rFont val="Century Gothic"/>
        <family val="2"/>
      </rPr>
      <t xml:space="preserve">Cylindrical, Cri 83 Above, Beam Angle 24 Degree Brand Coarts, Britlite, Philips And Nvc. </t>
    </r>
    <r>
      <rPr>
        <b/>
        <sz val="11"/>
        <color theme="1"/>
        <rFont val="Century Gothic"/>
        <family val="2"/>
      </rPr>
      <t>(Black Housing)</t>
    </r>
    <r>
      <rPr>
        <sz val="11"/>
        <color theme="1"/>
        <rFont val="Century Gothic"/>
        <family val="2"/>
      </rPr>
      <t xml:space="preserve">  </t>
    </r>
    <r>
      <rPr>
        <b/>
        <sz val="11"/>
        <color theme="1"/>
        <rFont val="Century Gothic"/>
        <family val="2"/>
      </rPr>
      <t>(Type-B)</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</si>
  <si>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(Maroon Housing) </t>
    </r>
    <r>
      <rPr>
        <b/>
        <sz val="11"/>
        <color theme="1"/>
        <rFont val="Century Gothic"/>
        <family val="2"/>
      </rPr>
      <t>(Typer-D)</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</si>
  <si>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</si>
  <si>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</si>
  <si>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(Typer-G)</t>
    </r>
  </si>
  <si>
    <r>
      <rPr>
        <b/>
        <sz val="11"/>
        <color theme="1"/>
        <rFont val="Century Gothic"/>
        <family val="2"/>
      </rPr>
      <t>15W Fancy Pendant Light</t>
    </r>
    <r>
      <rPr>
        <sz val="11"/>
        <color theme="1"/>
        <rFont val="Century Gothic"/>
        <family val="2"/>
      </rPr>
      <t xml:space="preserve">, Spherical with Accoustic Panels, Brand: Bombay Light House, Massive Lights Gallery or Equivalent </t>
    </r>
    <r>
      <rPr>
        <b/>
        <sz val="11"/>
        <color theme="1"/>
        <rFont val="Century Gothic"/>
        <family val="2"/>
      </rPr>
      <t xml:space="preserve"> (Type-L)</t>
    </r>
  </si>
  <si>
    <r>
      <rPr>
        <b/>
        <sz val="11"/>
        <color theme="1"/>
        <rFont val="Century Gothic"/>
        <family val="2"/>
      </rPr>
      <t>36W/4 Feet Pendant Light: Linea</t>
    </r>
    <r>
      <rPr>
        <sz val="11"/>
        <color theme="1"/>
        <rFont val="Century Gothic"/>
        <family val="2"/>
      </rPr>
      <t xml:space="preserve">r, Cri 83 Above, Beam Angle 110 Degree Brand Coarts, Britlite, Philips And Nvc. </t>
    </r>
    <r>
      <rPr>
        <b/>
        <sz val="11"/>
        <color theme="1"/>
        <rFont val="Century Gothic"/>
        <family val="2"/>
      </rPr>
      <t>(Community Table) (Type-M)</t>
    </r>
  </si>
  <si>
    <r>
      <t xml:space="preserve">8W/M Neon Flex Rope Light with Drivers, Brand: Coarts, Britlite, Philips &amp; NVC </t>
    </r>
    <r>
      <rPr>
        <b/>
        <sz val="11"/>
        <color theme="1"/>
        <rFont val="Century Gothic"/>
        <family val="2"/>
      </rPr>
      <t>(Type-N)</t>
    </r>
  </si>
  <si>
    <r>
      <t xml:space="preserve">18W Task Light (Jit Room) </t>
    </r>
    <r>
      <rPr>
        <b/>
        <sz val="11"/>
        <color theme="1"/>
        <rFont val="Century Gothic"/>
        <family val="2"/>
      </rPr>
      <t>(Type-V)</t>
    </r>
  </si>
  <si>
    <t>8W Non-Maintained Downlight with 3 Hours Battery Backup</t>
  </si>
  <si>
    <t>Ceiling Mounted Non-Maintained Exit Light with 3 Hours Battery Backup</t>
  </si>
  <si>
    <t xml:space="preserve">36W LED Smart Panel Rc330V 600Mm X 1200Mm Color 4000K, Cri 83, Philips Or Equivalent </t>
  </si>
  <si>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</si>
  <si>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Total Amount (Rs.) Sec - D
</t>
    </r>
    <r>
      <rPr>
        <sz val="11"/>
        <color theme="1"/>
        <rFont val="Century Gothic"/>
        <family val="2"/>
      </rPr>
      <t>(CARRIED FORWARD TO SUMMARY)</t>
    </r>
  </si>
  <si>
    <t>SECTION - E
MAIN SUBMAIN CABLES</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</si>
  <si>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</si>
  <si>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color theme="1"/>
        <rFont val="Century Gothic"/>
        <family val="2"/>
      </rPr>
      <t>From 32A TP Isolator to DB-LP-10F-A</t>
    </r>
    <r>
      <rPr>
        <sz val="11"/>
        <color theme="1"/>
        <rFont val="Century Gothic"/>
        <family val="2"/>
      </rPr>
      <t xml:space="preserve">
4C-10 Sqmm Cu/LSZH/LSZH + ECC 1C-10 Sqmm Cu/LSZH</t>
    </r>
  </si>
  <si>
    <r>
      <rPr>
        <b/>
        <sz val="11"/>
        <color theme="1"/>
        <rFont val="Century Gothic"/>
        <family val="2"/>
      </rPr>
      <t>From 32A TP Isolator to DB-LP-10F-B</t>
    </r>
    <r>
      <rPr>
        <sz val="11"/>
        <color theme="1"/>
        <rFont val="Century Gothic"/>
        <family val="2"/>
      </rPr>
      <t xml:space="preserve">
4C-10 Sqmm Cu/LSZH/LSZH + ECC 1C-10 Sqmm Cu/LSZH</t>
    </r>
  </si>
  <si>
    <r>
      <rPr>
        <b/>
        <sz val="11"/>
        <rFont val="Century Gothic"/>
        <family val="2"/>
      </rPr>
      <t xml:space="preserve">From DB-FCR-10F to Rack PDU </t>
    </r>
    <r>
      <rPr>
        <sz val="11"/>
        <rFont val="Century Gothic"/>
        <family val="2"/>
      </rPr>
      <t xml:space="preserve">
3C- 4Sqmm Cu/LSZH/LSZH </t>
    </r>
  </si>
  <si>
    <r>
      <rPr>
        <b/>
        <sz val="11"/>
        <rFont val="Century Gothic"/>
        <family val="2"/>
      </rPr>
      <t>From DB-FCR-10F to 3kVA UPS to PDU</t>
    </r>
    <r>
      <rPr>
        <sz val="11"/>
        <rFont val="Century Gothic"/>
        <family val="2"/>
      </rPr>
      <t xml:space="preserve">
3C- 4Sqmm Cu/LSZH/LSZH </t>
    </r>
  </si>
  <si>
    <r>
      <rPr>
        <b/>
        <sz val="11"/>
        <color indexed="8"/>
        <rFont val="Century Gothic"/>
        <family val="2"/>
      </rPr>
      <t xml:space="preserve">
From DB-FCR-10 to UDB-10F</t>
    </r>
    <r>
      <rPr>
        <sz val="11"/>
        <color indexed="8"/>
        <rFont val="Century Gothic"/>
        <family val="2"/>
      </rPr>
      <t xml:space="preserve">
2C-4Sq.mm Cu./LZH/LZH + ECC 1C-4Sq.mm Cu./LZH CABLE
</t>
    </r>
  </si>
  <si>
    <r>
      <rPr>
        <b/>
        <sz val="11"/>
        <color indexed="8"/>
        <rFont val="Century Gothic"/>
        <family val="2"/>
      </rPr>
      <t xml:space="preserve">
From DB-FCR-10 to UPS to UDB-10F</t>
    </r>
    <r>
      <rPr>
        <sz val="11"/>
        <color indexed="8"/>
        <rFont val="Century Gothic"/>
        <family val="2"/>
      </rPr>
      <t xml:space="preserve">
2C-4Sq.mm Cu./LZH/LZH + ECC 1C-4Sq.mm Cu./LZH CABLE
</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</si>
  <si>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</si>
  <si>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</si>
  <si>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 xml:space="preserve">Total Amount (Rs.) Sec - E
</t>
    </r>
    <r>
      <rPr>
        <sz val="11"/>
        <color theme="1"/>
        <rFont val="Century Gothic"/>
        <family val="2"/>
      </rPr>
      <t>(CARRIED FORWARD TO SUMMARY)</t>
    </r>
  </si>
  <si>
    <t>SECTION - F
DISTRIBUTION BOARDS</t>
  </si>
  <si>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</si>
  <si>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t>DB-LP-10F-A</t>
  </si>
  <si>
    <t>DB-LP-10F-B</t>
  </si>
  <si>
    <t>DB-FCR-10</t>
  </si>
  <si>
    <t>UDB-10-F</t>
  </si>
  <si>
    <r>
      <t xml:space="preserve">Total Amount (Rs.) Sec - F
</t>
    </r>
    <r>
      <rPr>
        <sz val="11"/>
        <color theme="1"/>
        <rFont val="Century Gothic"/>
        <family val="2"/>
      </rPr>
      <t>(CARRIED FORWARD TO SUMMARY)</t>
    </r>
  </si>
  <si>
    <t>SECTION - G
LIGHTING CONTROL SYSTEM</t>
  </si>
  <si>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</si>
  <si>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</si>
  <si>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</si>
  <si>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</si>
  <si>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</si>
  <si>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Job</t>
  </si>
  <si>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</si>
  <si>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r>
      <t xml:space="preserve">Total Amount (Rs.) Sec - G
</t>
    </r>
    <r>
      <rPr>
        <sz val="11"/>
        <color theme="1"/>
        <rFont val="Century Gothic"/>
        <family val="2"/>
      </rPr>
      <t>(CARRIED FORWARD TO SUMMARY)</t>
    </r>
  </si>
  <si>
    <t>SECTION - H
WIRING FOR LOW CURRENT SYSTEMS</t>
  </si>
  <si>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</si>
  <si>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t>FIRE ALARM SYSTEM</t>
  </si>
  <si>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</si>
  <si>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t>PUBLIC ADDRESS SYSTEM</t>
  </si>
  <si>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</si>
  <si>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</si>
  <si>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</si>
  <si>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</si>
  <si>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</si>
  <si>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SECTION - I
UNINTERRUPTIBLE POWER SUPPLY</t>
  </si>
  <si>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</si>
  <si>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</si>
  <si>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</si>
  <si>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</si>
  <si>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I
</t>
    </r>
    <r>
      <rPr>
        <sz val="11"/>
        <rFont val="Century Gothic"/>
        <family val="2"/>
      </rPr>
      <t>(CARRIED FORWARD TO SUMMARY)</t>
    </r>
  </si>
  <si>
    <t>SECTION - J
PERSONAL PROTECTIVE EQUIPMENTS</t>
  </si>
  <si>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</si>
  <si>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Total Amount (Rs.) Sec - J
</t>
    </r>
    <r>
      <rPr>
        <sz val="11"/>
        <rFont val="Century Gothic"/>
        <family val="2"/>
      </rPr>
      <t>(CARRIED FORWARD TO SUMMARY)</t>
    </r>
  </si>
  <si>
    <t>SECTION - K
WCR &amp; LOAD FITNESS</t>
  </si>
  <si>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</si>
  <si>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 xml:space="preserve">Total Amount (Rs.) Sec - K
</t>
    </r>
    <r>
      <rPr>
        <sz val="11"/>
        <rFont val="Century Gothic"/>
        <family val="2"/>
      </rPr>
      <t>(CARRIED FORWARD TO SUMMARY)</t>
    </r>
  </si>
  <si>
    <t>SECTION - L
SHOP DRAWINGS / AS-BUILT DRAWINGS</t>
  </si>
  <si>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</si>
  <si>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t xml:space="preserve">Total Amount (Rs.) Sec - L
</t>
    </r>
    <r>
      <rPr>
        <sz val="11"/>
        <rFont val="Century Gothic"/>
        <family val="2"/>
      </rPr>
      <t>(CARRIED FORWARD TO SUMMARY)</t>
    </r>
  </si>
  <si>
    <r>
      <rPr>
        <b/>
        <sz val="11"/>
        <color theme="1"/>
        <rFont val="Century Gothic"/>
        <family val="2"/>
      </rPr>
      <t>From DB-LP-10F-A to DB-FCR-10F</t>
    </r>
    <r>
      <rPr>
        <sz val="11"/>
        <color theme="1"/>
        <rFont val="Century Gothic"/>
        <family val="2"/>
      </rPr>
      <t xml:space="preserve">
4C-6 Sqmm Cu/LSZH/LSZH + ECC 1C-6 Sqmm Cu/LSZH</t>
    </r>
  </si>
  <si>
    <r>
      <rPr>
        <b/>
        <sz val="11"/>
        <color theme="1"/>
        <rFont val="Century Gothic"/>
        <family val="2"/>
      </rPr>
      <t>From DB-LP-10F-B to DB-FCR-10F</t>
    </r>
    <r>
      <rPr>
        <sz val="11"/>
        <color theme="1"/>
        <rFont val="Century Gothic"/>
        <family val="2"/>
      </rPr>
      <t xml:space="preserve">
4C-6 Sqmm Cu/LSZH/LSZH + ECC 1C-6 Sqmm Cu/LSZH</t>
    </r>
  </si>
  <si>
    <t>FAHU</t>
  </si>
  <si>
    <t>VERIFIED QTY</t>
  </si>
  <si>
    <t>BRAND</t>
  </si>
  <si>
    <t>LEAD TIME</t>
  </si>
  <si>
    <t>REMARKS</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</si>
  <si>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</si>
  <si>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</si>
  <si>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(10th.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</si>
  <si>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</si>
  <si>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</si>
  <si>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</si>
  <si>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</si>
  <si>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</si>
  <si>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</si>
  <si>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</si>
  <si>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</si>
  <si>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</si>
  <si>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</si>
  <si>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</si>
  <si>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</si>
  <si>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</si>
  <si>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</si>
  <si>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</si>
  <si>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</si>
  <si>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</si>
  <si>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</si>
  <si>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</si>
  <si>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</si>
  <si>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</si>
  <si>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</si>
  <si>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</si>
  <si>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</si>
  <si>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</si>
  <si>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</si>
  <si>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</si>
  <si>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</si>
  <si>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</si>
  <si>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</si>
  <si>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</si>
  <si>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</si>
  <si>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</si>
  <si>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</si>
  <si>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BOQ QTY</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</si>
  <si>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</si>
  <si>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Sprinkler Upright type quick response (Existing as per site handover)</t>
  </si>
  <si>
    <t>Existing</t>
  </si>
  <si>
    <t>LEAD TIMES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</si>
  <si>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</si>
  <si>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</si>
  <si>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</si>
  <si>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</si>
  <si>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</si>
  <si>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(14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</si>
  <si>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</si>
  <si>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</si>
  <si>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</si>
  <si>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</si>
  <si>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</si>
  <si>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</si>
  <si>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</si>
  <si>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</si>
  <si>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</si>
  <si>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</si>
  <si>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</si>
  <si>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</si>
  <si>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</si>
  <si>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</si>
  <si>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</si>
  <si>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</si>
  <si>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</si>
  <si>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</si>
  <si>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</si>
  <si>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</si>
  <si>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Supply of input and output devices for the clean agent suppression system with wiring, controls &amp; fixing accessories, complete in all respects ready to operate as per drawings, specification, instruction of consultant</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</si>
  <si>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</si>
  <si>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</si>
  <si>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</si>
  <si>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</si>
  <si>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</si>
  <si>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</si>
  <si>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</si>
  <si>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</si>
  <si>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</si>
  <si>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</si>
  <si>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</si>
  <si>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</si>
  <si>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</si>
  <si>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</si>
  <si>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</si>
  <si>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</si>
  <si>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</si>
  <si>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Kitchen Sink with Mixer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</si>
  <si>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</si>
  <si>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</si>
  <si>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</si>
  <si>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</si>
  <si>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</si>
  <si>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</si>
  <si>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</si>
  <si>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</si>
  <si>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</si>
  <si>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</si>
  <si>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</si>
  <si>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</si>
  <si>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</si>
  <si>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</si>
  <si>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</si>
  <si>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</si>
  <si>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</si>
  <si>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</si>
  <si>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</si>
  <si>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</si>
  <si>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</si>
  <si>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</si>
  <si>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</si>
  <si>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</si>
  <si>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</si>
  <si>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</si>
  <si>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</si>
  <si>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</si>
  <si>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</si>
  <si>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</si>
  <si>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</si>
  <si>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</si>
  <si>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EY Islamabad (10th Floor)</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</si>
  <si>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</si>
  <si>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</si>
  <si>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</si>
  <si>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</si>
  <si>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</si>
  <si>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</si>
  <si>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</si>
  <si>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</si>
  <si>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</si>
  <si>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</si>
  <si>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</si>
  <si>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</si>
  <si>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</si>
  <si>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</si>
  <si>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</si>
  <si>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</si>
  <si>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</si>
  <si>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</si>
  <si>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</si>
  <si>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</si>
  <si>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</si>
  <si>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</si>
  <si>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</si>
  <si>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</si>
  <si>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</si>
  <si>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</si>
  <si>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</si>
  <si>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</si>
  <si>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</si>
  <si>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</si>
  <si>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10TH FLOOR, RANDHAWA TOWERS</t>
  </si>
  <si>
    <t>EY Islamabad - 10th Floor - Grand Summary</t>
  </si>
  <si>
    <t>Supply &amp; charging of refrigerant gas for existing units (to be done wherever required due to relocation OR changes of refrigerant pipe size) complete in all respects ready to operate as per specification, drawings and as per instruction of consultant.</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</si>
  <si>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</si>
  <si>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</si>
  <si>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10th Floor</t>
  </si>
  <si>
    <t>ITEM</t>
  </si>
  <si>
    <t>Estimated Qty</t>
  </si>
  <si>
    <t>Supply</t>
  </si>
  <si>
    <t>Services</t>
  </si>
  <si>
    <t>Brand</t>
  </si>
  <si>
    <t>Total</t>
  </si>
  <si>
    <t xml:space="preserve">Rate </t>
  </si>
  <si>
    <t>DEMOLITION WORK:</t>
  </si>
  <si>
    <t>1-</t>
  </si>
  <si>
    <t>Dismantling Works</t>
  </si>
  <si>
    <r>
      <t>Dismantling &amp; Removing of following items, as per instruction of Architect and give to all salvageable item to Client and thrown out dust upto any lead and lift out side the construction Site as per CDA SOP's and as per architect / Project Manager instruction (</t>
    </r>
    <r>
      <rPr>
        <b/>
        <sz val="11"/>
        <color indexed="8"/>
        <rFont val="Cambria"/>
        <family val="1"/>
      </rPr>
      <t>Contractor to visit site before quote rate</t>
    </r>
    <r>
      <rPr>
        <sz val="11"/>
        <color indexed="8"/>
        <rFont val="Cambria"/>
        <family val="1"/>
      </rPr>
      <t>)</t>
    </r>
  </si>
  <si>
    <t>a.</t>
  </si>
  <si>
    <t>Removing of existing Flooring / Skirting / Walls Tiles  (any type) with mortar to entire exiting area including Toilets / Pantry.</t>
  </si>
  <si>
    <t>b.</t>
  </si>
  <si>
    <t>Remove existing Cladding  (Any type) on Walls / Columns etc with proper care as per proposed layout Plan.</t>
  </si>
  <si>
    <t>c.</t>
  </si>
  <si>
    <t>Removing and dismantling existing Partition Walls (Any type) including Doors Lintel / Vanity Counters etc as per proposed layout Plan.</t>
  </si>
  <si>
    <t>d.</t>
  </si>
  <si>
    <t>Removing existing Plumbing fixtures (Any type) as per proposed layout Plan.</t>
  </si>
  <si>
    <t>e.</t>
  </si>
  <si>
    <t>Removing existing HVAC (Any type) / Piping &amp; Ducting, exposed conduits, cable tray etc as per proposed layout Plan.</t>
  </si>
  <si>
    <t>f.</t>
  </si>
  <si>
    <t>Removing existing Electrical / Networking fixtures (Any type) / Wiring &amp; cabling, exposed conduits, cable tray etc as per proposed layout Plan.</t>
  </si>
  <si>
    <t>A-</t>
  </si>
  <si>
    <t>Wall Finishes:</t>
  </si>
  <si>
    <t>1</t>
  </si>
  <si>
    <t>Cement Board Wooden Partitions / Portal / Bulkheads.</t>
  </si>
  <si>
    <t>Providing, making and fixing of  Cement Board Wooden Partitions / Portal / Bulkheads (Elephant / Eltoro or equivalent) 4" thick as per proposed layout Plan consist of 1/2" thick Cement board (both side) with GI.framing structure (16 swg), fixed on existing finished surface / Ceiling / Wall using screws / bolts as shown in Elevational drawings &amp; details including infill of Rockwool insulation approved material,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</si>
  <si>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Sft</t>
  </si>
  <si>
    <t>2</t>
  </si>
  <si>
    <t>Cement Board Cladding on Block / RCC Walls &amp; Columns.</t>
  </si>
  <si>
    <t>Providing, making and fixing of Cement Board Cladding on Block / RCC Walls &amp; Columns (Elephant / Eltoro or equivalent) consist of 1/2" thick Cement board with rough wood backing fixed 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</si>
  <si>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</si>
  <si>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</si>
  <si>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</si>
  <si>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/Small Hub / Team / FCR Rooms / Hall areas/ Passages.</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</si>
  <si>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</si>
  <si>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</si>
  <si>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</si>
  <si>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over Fluted Pattern / Wooden Paneling.
(Small Hub /</t>
  </si>
  <si>
    <t>Paint on Plaster Finish surface Walls.
(Storage area)</t>
  </si>
  <si>
    <t>5</t>
  </si>
  <si>
    <t>HDF Board Wooden Cladding with CNC Cutting Pattern on Walls / Columns.</t>
  </si>
  <si>
    <t>Providing, making and fixing of  HDF Board Wooden cladding on Walls / Columns consist of 1/2" thick HDF board cladding on cement board Partitions walls / Columns having CNC Cutting in panels Pattern as per detail elevational drawing fix with screw bolts in smooth surface including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</si>
  <si>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Small Hub.</t>
  </si>
  <si>
    <t>6</t>
  </si>
  <si>
    <t>HDF Board Cladding on Partition Walls in Polish Finish.</t>
  </si>
  <si>
    <t>Providing, making and fixing of  HDF Board Cladding on Partition Walls in Polish Finish 6'-0" high consist of 1/2" thick HDF board fixed on Masonry / Cement Board Partition walls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</si>
  <si>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Hall-A, B, C &amp; D.</t>
  </si>
  <si>
    <t>7</t>
  </si>
  <si>
    <t>HDF Board Vertical Fluted Pattern over Cement Board Partition Walls.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</si>
  <si>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</si>
  <si>
    <t>8</t>
  </si>
  <si>
    <t>HDF Board Half Round Vertical Fluted Panel Cladding over  Columns in Polish finish.</t>
  </si>
  <si>
    <r>
      <t>Item description same as above</t>
    </r>
    <r>
      <rPr>
        <b/>
        <sz val="11"/>
        <rFont val="Calibri"/>
        <family val="2"/>
      </rPr>
      <t xml:space="preserve"> item # 7</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r>
  </si>
  <si>
    <t>9</t>
  </si>
  <si>
    <t>Pre-Fabricated Acoustic Paneling on Wall</t>
  </si>
  <si>
    <t>Providing, making and fixing of Pre-Fabricated Acoustic Paneling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electrical/plumbing and air-conditioning works.)</t>
  </si>
  <si>
    <t>Team / JIT / FCR Rooms.</t>
  </si>
  <si>
    <t>10</t>
  </si>
  <si>
    <t>Porcelain Tile on Wall.</t>
  </si>
  <si>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8000/Sqm)</t>
    </r>
  </si>
  <si>
    <t>Toilets Cubical &amp; Lobby areas upto False-Ceiling Height.</t>
  </si>
  <si>
    <t>Dado in Kitchen Counter Wall.</t>
  </si>
  <si>
    <t>4" Skirting in Kitchen / Cleaning area.</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</si>
  <si>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</si>
  <si>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</si>
  <si>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</si>
  <si>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</si>
  <si>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</si>
  <si>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</si>
  <si>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VL-01</t>
    </r>
    <r>
      <rPr>
        <sz val="11"/>
        <rFont val="Calibri"/>
        <family val="2"/>
      </rPr>
      <t xml:space="preserve"> (Small Hub / FCR / Storage)</t>
    </r>
  </si>
  <si>
    <r>
      <rPr>
        <b/>
        <sz val="11"/>
        <rFont val="Calibri"/>
        <family val="2"/>
      </rPr>
      <t>VL-03</t>
    </r>
    <r>
      <rPr>
        <sz val="11"/>
        <rFont val="Calibri"/>
        <family val="2"/>
      </rPr>
      <t xml:space="preserve"> (Reception area)</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</si>
  <si>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</si>
  <si>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</si>
  <si>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</si>
  <si>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</si>
  <si>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</si>
  <si>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VL-01</t>
    </r>
    <r>
      <rPr>
        <sz val="11"/>
        <rFont val="Calibri"/>
        <family val="2"/>
      </rPr>
      <t xml:space="preserve"> (Small Hub / FCR / Storage / Hall area Passages)</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</si>
  <si>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</si>
  <si>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</si>
  <si>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</si>
  <si>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Hall areas</t>
    </r>
  </si>
  <si>
    <r>
      <rPr>
        <b/>
        <sz val="11"/>
        <rFont val="Calibri"/>
        <family val="2"/>
      </rPr>
      <t>CT-02, 20"x 20"</t>
    </r>
    <r>
      <rPr>
        <sz val="11"/>
        <rFont val="Calibri"/>
        <family val="2"/>
      </rPr>
      <t xml:space="preserve"> Teams &amp; JIT Rooms.</t>
    </r>
  </si>
  <si>
    <t>15</t>
  </si>
  <si>
    <t>2 'x 4' Porcelain Tile Flooring in Toilets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</si>
  <si>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(For Payment Net tile area will be measured.)</t>
    </r>
  </si>
  <si>
    <t>16</t>
  </si>
  <si>
    <t>C.C Floor under Carpet / Vinyl Flooring.</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</si>
  <si>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</si>
  <si>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</si>
  <si>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Kitchen Base Cabinets.</t>
  </si>
  <si>
    <t>Providing, making / laying  1:3:6 C.C Raised Platform for for Kitchen Base Cabinets made up of debris / solid blocks or Broken pieces laid with cement sand mortar  levelling, curing, Plaster finish, etc. complete  as per drawing and as directed by the Architect.</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</si>
  <si>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</si>
  <si>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</si>
  <si>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</si>
  <si>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</si>
  <si>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Waterproofing for Wet Areas.</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</si>
  <si>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</si>
  <si>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Male &amp; Fe-Male Toilet Areas/ Pantry areas.</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</si>
  <si>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</si>
  <si>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</si>
  <si>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</si>
  <si>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</si>
  <si>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horizontal surface L x B will be measured) </t>
  </si>
  <si>
    <t>Small Hub / Reception / Team rooms / JIT / Hall areas.</t>
  </si>
  <si>
    <t>21</t>
  </si>
  <si>
    <t>Moisture Resistant Gypsum Suspended False-Ceiling for Toilets / Kitchen / Cleaning area.</t>
  </si>
  <si>
    <r>
      <t>Item description same as item above</t>
    </r>
    <r>
      <rPr>
        <b/>
        <sz val="11"/>
        <rFont val="Calibri"/>
        <family val="2"/>
      </rPr>
      <t xml:space="preserve"> item # 20</t>
    </r>
    <r>
      <rPr>
        <sz val="11"/>
        <rFont val="Calibri"/>
        <family val="2"/>
      </rPr>
      <t xml:space="preserve">, but moisture resistant gypsum board ceiling. Complete in all respect as per  drawing and as instructed by the architect. (For payment net horizontal surface L x B will be measured) </t>
    </r>
  </si>
  <si>
    <t>22</t>
  </si>
  <si>
    <t>MDF Wooden Ribs Suspended Ceiling in Small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</si>
  <si>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horizontal surface L x B will be measured) </t>
  </si>
  <si>
    <t>23</t>
  </si>
  <si>
    <t>Gypsum Access Panel.</t>
  </si>
  <si>
    <t>Provide and install 2'x2' Gypsum access panel (Knauf) comprising of 1/2" thick gypsum sheet with GI frame and suspension system including all required fixing arrangements, openable mechanism, 3 coats of white matt enamel paint complete with all respect as per drawings and as instructed by Architect.</t>
  </si>
  <si>
    <t>Nos</t>
  </si>
  <si>
    <t>24</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</si>
  <si>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</si>
  <si>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</si>
  <si>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</si>
  <si>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25</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</si>
  <si>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</si>
  <si>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</si>
  <si>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Small Hub / Teams / FCR / JIT Rooms.</t>
  </si>
  <si>
    <t>26</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</si>
  <si>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</si>
  <si>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</si>
  <si>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&amp; FCR  Rooms.</t>
  </si>
  <si>
    <t>27</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</si>
  <si>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</si>
  <si>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</si>
  <si>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28</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</si>
  <si>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</si>
  <si>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</si>
  <si>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29</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</si>
  <si>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</si>
  <si>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</si>
  <si>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rPr>
        <b/>
        <sz val="11"/>
        <rFont val="Calibri"/>
        <family val="2"/>
      </rPr>
      <t>5'-0" x 8'-0"</t>
    </r>
    <r>
      <rPr>
        <sz val="11"/>
        <rFont val="Calibri"/>
        <family val="2"/>
      </rPr>
      <t xml:space="preserve"> </t>
    </r>
    <r>
      <rPr>
        <b/>
        <sz val="11"/>
        <rFont val="Calibri"/>
        <family val="2"/>
      </rPr>
      <t xml:space="preserve">(Double leaf)
</t>
    </r>
    <r>
      <rPr>
        <sz val="11"/>
        <rFont val="Calibri"/>
        <family val="2"/>
      </rPr>
      <t>Main Entrance at Reception &amp;Lift Lobby area.</t>
    </r>
  </si>
  <si>
    <r>
      <rPr>
        <b/>
        <sz val="11"/>
        <rFont val="Calibri"/>
        <family val="2"/>
      </rPr>
      <t xml:space="preserve">3'-0" x 9'-6" (Single leaf), </t>
    </r>
    <r>
      <rPr>
        <sz val="11"/>
        <rFont val="Calibri"/>
        <family val="2"/>
      </rPr>
      <t xml:space="preserve"> Office area Rooms.</t>
    </r>
  </si>
  <si>
    <r>
      <t xml:space="preserve">(Note: </t>
    </r>
    <r>
      <rPr>
        <sz val="11"/>
        <rFont val="Calibri"/>
        <family val="2"/>
      </rPr>
      <t>All Building Terrace Area Glass Doors are existing and Part of Building Owner Finish.</t>
    </r>
    <r>
      <rPr>
        <b/>
        <sz val="11"/>
        <rFont val="Calibri"/>
        <family val="2"/>
      </rPr>
      <t>)</t>
    </r>
  </si>
  <si>
    <t>30</t>
  </si>
  <si>
    <t>Laminated Wooden Door</t>
  </si>
  <si>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30,000/-</t>
    </r>
    <r>
      <rPr>
        <sz val="11"/>
        <rFont val="Calibri"/>
        <family val="2"/>
        <scheme val="minor"/>
      </rPr>
      <t>).</t>
    </r>
  </si>
  <si>
    <r>
      <rPr>
        <b/>
        <sz val="11"/>
        <color theme="1"/>
        <rFont val="Calibri"/>
        <family val="2"/>
      </rPr>
      <t>Single Shutter Openable: 3'-6" x 8'-0".</t>
    </r>
    <r>
      <rPr>
        <sz val="11"/>
        <color theme="1"/>
        <rFont val="Calibri"/>
        <family val="2"/>
      </rPr>
      <t xml:space="preserve"> (Store)</t>
    </r>
  </si>
  <si>
    <r>
      <rPr>
        <b/>
        <sz val="11"/>
        <color theme="1"/>
        <rFont val="Calibri"/>
        <family val="2"/>
      </rPr>
      <t>Single Shutter Openable: 2'-6" x 8'-0"</t>
    </r>
    <r>
      <rPr>
        <sz val="11"/>
        <color theme="1"/>
        <rFont val="Calibri"/>
        <family val="2"/>
      </rPr>
      <t xml:space="preserve"> (Toilets / Cleaner)</t>
    </r>
  </si>
  <si>
    <r>
      <rPr>
        <b/>
        <sz val="11"/>
        <color theme="1"/>
        <rFont val="Calibri"/>
        <family val="2"/>
      </rPr>
      <t>Single Shutter Sliding: 3'-0" x 8'-0"</t>
    </r>
    <r>
      <rPr>
        <sz val="11"/>
        <color theme="1"/>
        <rFont val="Calibri"/>
        <family val="2"/>
      </rPr>
      <t xml:space="preserve"> (Kitchen/ Store)</t>
    </r>
  </si>
  <si>
    <t>31</t>
  </si>
  <si>
    <r>
      <t>Fire Rated Doors for Staircase</t>
    </r>
    <r>
      <rPr>
        <b/>
        <sz val="10"/>
        <color indexed="8"/>
        <rFont val="Cambria"/>
        <family val="1"/>
      </rPr>
      <t xml:space="preserve"> (120 Minutes Fire Rating)</t>
    </r>
  </si>
  <si>
    <r>
      <t>Providing &amp; fixing 1-1/2" thick plain flush panel wood Fire Rated doors (Fire Rating upto One Twenty</t>
    </r>
    <r>
      <rPr>
        <sz val="11"/>
        <color indexed="8"/>
        <rFont val="Calibri"/>
        <family val="2"/>
      </rPr>
      <t xml:space="preserve"> </t>
    </r>
    <r>
      <rPr>
        <sz val="11"/>
        <rFont val="Calibri"/>
        <family val="2"/>
      </rPr>
      <t xml:space="preserve">Minutes, MEK or equivalent vendor as approved by Architect) with 16 gauge M.S frame coated with intumescent Paint, shutters to be made up of a composite mineral core with mineral sheets on each side. The stiles and rails are mineral with wood edge. the skins are made of plywood, including providing 1.5 mm thick lead lining fire-resisting hardware's, Locks, Hinges, door closers, Panic exit device etc. Complete as per Drawings / Details, Specifications and as directed by the Architect. </t>
    </r>
    <r>
      <rPr>
        <b/>
        <sz val="10"/>
        <rFont val="Avalon"/>
      </rPr>
      <t/>
    </r>
  </si>
  <si>
    <t>Size: 3'-6" x 8'-0".</t>
  </si>
  <si>
    <t>Each</t>
  </si>
  <si>
    <t>32</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</si>
  <si>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</si>
  <si>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</si>
  <si>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</si>
  <si>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r>
      <t xml:space="preserve">Black Out Fabric inside. </t>
    </r>
    <r>
      <rPr>
        <b/>
        <sz val="11"/>
        <rFont val="Calibri"/>
        <family val="2"/>
      </rPr>
      <t>(Base Rate: 575/Sft.)</t>
    </r>
  </si>
  <si>
    <t>33</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</si>
  <si>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</si>
  <si>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</si>
  <si>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</si>
  <si>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34</t>
  </si>
  <si>
    <t>Graphics &amp; Signage.</t>
  </si>
  <si>
    <t>Providing and installing in position Vinyl Graphics &amp; Signage of approved size, shape by the Architect. Complete job with all necessary fixing arrangements, all hardware's, lifting, fixing, installation, scaffolding, tools, wastage, etc. Complete job with all necessary arrangement as per drawings/detail and as directed by the Architects.</t>
  </si>
  <si>
    <t>L/S Job</t>
  </si>
  <si>
    <t>35</t>
  </si>
  <si>
    <t>Planter and Plantation work. (Natural / Artifical)</t>
  </si>
  <si>
    <t>Providing and Placing Planter and Plantation work including Pots as per Architect interior Layout with approved Plants with Pots up to recomended approved size with fill of Gravels &amp; infill sand material (Natural / Artifical) with all respect as per Architect instruction. (Base Rate for Each Planter: Rs.30,000/-)</t>
  </si>
  <si>
    <t>Wooden Carpentry Work: (Fixed Furniture)</t>
  </si>
  <si>
    <t>(RT-01) Reception Counter.</t>
  </si>
  <si>
    <r>
      <t xml:space="preserve">Providing, making and fixing in position Reception Counter completely consisting of 3/4" thick MDF board casing with approved Ply pasted over (ZRK/Merbok/Al-Noor/Lasani) including Counter Tops / Partitions / inside finish surface / Shelves etc with PVC match lipping all around exposed edging, Desk exterior finish having CNC cutting design Pattern using 1/2" MDF Sheet with making provision of cove for rope light. 1-1/2" high S.S finish Pedestal Base fix below reception counter desk. Complete job with all necessary making arrangement as per detail drawing using best quality approved hardware's, adhesive, wastage, cutting, lifting, solignum treatment to all wooden surfaces and as directed by the Architect.
</t>
    </r>
    <r>
      <rPr>
        <b/>
        <sz val="11"/>
        <rFont val="Calibri"/>
        <family val="2"/>
      </rPr>
      <t>Length: 5'-2" x 3'-6" high &amp; 24" deep.</t>
    </r>
  </si>
  <si>
    <t>Drawer Unit for Reception Counter.</t>
  </si>
  <si>
    <r>
      <t>Complete Item description same as above</t>
    </r>
    <r>
      <rPr>
        <b/>
        <sz val="11"/>
        <color theme="1"/>
        <rFont val="Calibri"/>
        <family val="2"/>
      </rPr>
      <t xml:space="preserve"> item # 1, </t>
    </r>
    <r>
      <rPr>
        <sz val="11"/>
        <color theme="1"/>
        <rFont val="Calibri"/>
        <family val="2"/>
      </rPr>
      <t xml:space="preserve">except exterior finish. Complete job with all necessary making arrangement as per detail drawing using best quality approved hardware's, Sliding Channel for drawer, best quality wheels, Lock, MS Paint Finish handle as per detail, wastage, cutting, lifting, solignum treatment to all wooden surfaces and as directed by the Architect.
</t>
    </r>
    <r>
      <rPr>
        <b/>
        <sz val="11"/>
        <color theme="1"/>
        <rFont val="Calibri"/>
        <family val="2"/>
      </rPr>
      <t>Length: 30" x 30" deep x 27" high .</t>
    </r>
  </si>
  <si>
    <t>Ridge Design Cabinets for Small Hub Room:</t>
  </si>
  <si>
    <t>Floor Cabinets with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</si>
  <si>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3/4" thick Solid Wooden Shutter with Ridge Design Pattern in polish finish fix in Laminated Cabinet case,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</si>
  <si>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</si>
  <si>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</si>
  <si>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</si>
  <si>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</si>
  <si>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</si>
  <si>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</si>
  <si>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</si>
  <si>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Full Height locker Shelve &amp; Storage area Cabinets.</t>
  </si>
  <si>
    <t>Providing, making and fixing Full Height locker Shelve &amp; Storage area Cabinet upto 6'-0" High &amp; 18" deep, completely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</si>
  <si>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Locker Shelves Floor Cabinet upto 6'-0" high in Passage areas.</t>
  </si>
  <si>
    <t xml:space="preserve"> Floor Cabinet upto Ceiling Height in Storage room.</t>
  </si>
  <si>
    <t>Kitchen Cabinets:</t>
  </si>
  <si>
    <t>Base Cabinets:</t>
  </si>
  <si>
    <r>
      <t xml:space="preserve">Providing, making and fixing </t>
    </r>
    <r>
      <rPr>
        <b/>
        <sz val="11"/>
        <color theme="1"/>
        <rFont val="Calibri"/>
        <family val="2"/>
      </rPr>
      <t>Kitchen Floor Cabinets</t>
    </r>
    <r>
      <rPr>
        <sz val="11"/>
        <color theme="1"/>
        <rFont val="Calibri"/>
        <family val="2"/>
      </rPr>
      <t xml:space="preserve"> 3'-0" high and 24" deep made up of 3/4" thick Laminated MDF board (SRK, Lassani or equivalent) complete structure case including Shutters / Intermediate Partitions / shelves and drawers with match PVC lipping all around exposed surface edges, laying 1" thick approved Marble counter top having round edges &amp; Provision of sink counter,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</si>
  <si>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Main Kitchen: Floor Cabinet (with Sinks Provision).</t>
  </si>
  <si>
    <t>Providing, making and fixing Wall Cabinets upto 2'-6" high &amp; 16" deep madeup of 3/4" thick Lassani Laminated MDF board Complete structure case including Shutters / Intermediate Partitions / shelves and drawers with match PVC lipping all around exposed surface edges, Using best quality approved S.S Finish hardware's like hinges, handles, locks etc.  Complete job with all necessary fixing arrangement with all respect as per drawing and as directed by the Architect.</t>
  </si>
  <si>
    <t>Full Height Floor Cabinet for Cleaners area.</t>
  </si>
  <si>
    <t>Providing, making and fixing Full Height Floor Cabinet  upto 7-0" high &amp; 24" deep on both side walls, completely madeup of 3/4" thick Lassani Laminated MDF board Complete structure case including Shutters / Intermediate Partitions / shelves and drawers with match PVC lipping all around shutters / drawers &amp; exposed surface edges, Using best quality approved S.S Finish hardware's like hinges, handles, locks etc.  Complete job with all necessary fixing arrangement with all respect as per drawing and as directed by the Architect.</t>
  </si>
  <si>
    <t>L-Shape Floor Mounted Wooden Sofa Seater in Small Hub area. (08 Seater)</t>
  </si>
  <si>
    <r>
      <t>Providing, making and fixing HL-Shape Floor Mounted Wooden Sofa Seater consist of following material are:</t>
    </r>
    <r>
      <rPr>
        <b/>
        <sz val="11"/>
        <color theme="1"/>
        <rFont val="Calibri"/>
        <family val="2"/>
      </rPr>
      <t xml:space="preserve">  
Size: 7'-8"+4'-6" Length  x 39" deep  &amp;  3'-0" high.</t>
    </r>
  </si>
  <si>
    <r>
      <t xml:space="preserve">Using 3/4" thick </t>
    </r>
    <r>
      <rPr>
        <b/>
        <sz val="11"/>
        <color theme="1"/>
        <rFont val="Calibri"/>
        <family val="2"/>
      </rPr>
      <t>Laminated MDF complete Structure with rough wooden framing</t>
    </r>
    <r>
      <rPr>
        <sz val="11"/>
        <color theme="1"/>
        <rFont val="Calibri"/>
        <family val="2"/>
      </rPr>
      <t xml:space="preserve"> including Bench structure , made as per detail drawing with all respect.</t>
    </r>
  </si>
  <si>
    <r>
      <t xml:space="preserve">Laying approved 3" thick </t>
    </r>
    <r>
      <rPr>
        <b/>
        <sz val="11"/>
        <color theme="1"/>
        <rFont val="Calibri"/>
        <family val="2"/>
      </rPr>
      <t>Cushion Bed (Master or equivalent Foam)</t>
    </r>
    <r>
      <rPr>
        <sz val="11"/>
        <color theme="1"/>
        <rFont val="Calibri"/>
        <family val="2"/>
      </rPr>
      <t xml:space="preserve"> over complete surface of Sofa Seater (Seats with Front / Back) with round edging using best quality adhesive for pasting as per detail drawing.</t>
    </r>
  </si>
  <si>
    <r>
      <rPr>
        <b/>
        <sz val="11"/>
        <color theme="1"/>
        <rFont val="Calibri"/>
        <family val="2"/>
      </rPr>
      <t xml:space="preserve">Wrapping Brass Finish leatherite Fabric </t>
    </r>
    <r>
      <rPr>
        <sz val="11"/>
        <color theme="1"/>
        <rFont val="Calibri"/>
        <family val="2"/>
      </rPr>
      <t>over Cushion (seat / back) surface using quality finish stitching  including  edges around cushion / bench exposed fabric surface, complete  as per detail drawing.</t>
    </r>
  </si>
  <si>
    <t>Complete job with all respect with necessary fixing arrangement, Cleaning, Polish, bending, cutting, etc  including Termite treated rough wood, best quality hardware's  as per drawing details and as per instruction of Architect.</t>
  </si>
  <si>
    <t>Additional M.S Framing in Partition wall Behind DB</t>
  </si>
  <si>
    <t>Providing, fabrication and fixing in position of Additional M.S Framing in Partition wall Behind DB, consisting of M.S framing structure of 2"x4" hollow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</si>
  <si>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37</t>
  </si>
  <si>
    <t>As-Built and Shop Drawings</t>
  </si>
  <si>
    <t>Making of CCP, As-Built &amp; Shop Drawings (Civil, MEP, IT, AV, CCTV etc) on AutoCAD 2018 or latest version with sectional details in coordination with all the relevant contractors/teams complete in all respects as per instructions of consultants prior to execution of work.</t>
  </si>
  <si>
    <r>
      <t xml:space="preserve">Total Cost of </t>
    </r>
    <r>
      <rPr>
        <b/>
        <sz val="14"/>
        <color rgb="FFFF0000"/>
        <rFont val="Calibri"/>
        <family val="2"/>
      </rPr>
      <t>10th</t>
    </r>
    <r>
      <rPr>
        <b/>
        <sz val="14"/>
        <rFont val="Calibri"/>
        <family val="2"/>
      </rPr>
      <t xml:space="preserve"> Floor Finishes Work  = </t>
    </r>
  </si>
  <si>
    <t>4 Weeks</t>
  </si>
  <si>
    <t>Honeywell</t>
  </si>
  <si>
    <t>1 Week</t>
  </si>
  <si>
    <t>2 Weeks</t>
  </si>
  <si>
    <t>ISL</t>
  </si>
  <si>
    <t>Thermobreak</t>
  </si>
  <si>
    <t>3 Weeks</t>
  </si>
  <si>
    <t>6 Weeks</t>
  </si>
  <si>
    <t>AEROFOAM</t>
  </si>
  <si>
    <t>PROTECK</t>
  </si>
  <si>
    <t>Shield</t>
  </si>
  <si>
    <t>6 weeks</t>
  </si>
  <si>
    <t>Alpine</t>
  </si>
  <si>
    <t>8 weeks</t>
  </si>
  <si>
    <t>RAK THERM</t>
  </si>
  <si>
    <t>GALA</t>
  </si>
  <si>
    <t>DADEX</t>
  </si>
  <si>
    <t>8 Weeks</t>
  </si>
  <si>
    <t>12 Weeks</t>
  </si>
  <si>
    <t>Berger</t>
  </si>
  <si>
    <t>ZETA</t>
  </si>
  <si>
    <t>12 to  14 Weeks</t>
  </si>
  <si>
    <t>Pipe: Mueller
Insulation: Aeroflex</t>
  </si>
  <si>
    <t xml:space="preserve">Pioneer / Pakistan </t>
  </si>
  <si>
    <t>Al-Fazal Engineering</t>
  </si>
  <si>
    <t>Pipe: AGM
Insulation: Aeroflex</t>
  </si>
  <si>
    <t>Steel Craft / Engatech</t>
  </si>
  <si>
    <t>LIFFCO</t>
  </si>
  <si>
    <t>Fisher</t>
  </si>
  <si>
    <t>NAFFCO</t>
  </si>
  <si>
    <t>Supply and Installation of Exhaust Air Fans (50 CFM)</t>
  </si>
  <si>
    <t>SISTEVAN</t>
  </si>
  <si>
    <t>PORTA</t>
  </si>
  <si>
    <t>ZILVER</t>
  </si>
  <si>
    <t>SIEMENS</t>
  </si>
  <si>
    <t>Aeroflex</t>
  </si>
  <si>
    <t>FIREX</t>
  </si>
  <si>
    <t>16 to  18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</si>
</sst>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 #,##0_-;_-* &quot;-&quot;??_-;_-@_-"/>
  </numFmts>
  <fonts count="80">
    <font>
      <sz val="11"/>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b/>
      <sz val="13"/>
      <name val="Arial"/>
      <family val="2"/>
    </font>
    <font>
      <b/>
      <sz val="6"/>
      <name val="Arial"/>
      <family val="2"/>
    </font>
    <font>
      <b/>
      <sz val="11"/>
      <color theme="1"/>
      <name val="Century Gothic"/>
      <family val="2"/>
    </font>
    <font>
      <sz val="11"/>
      <color theme="1"/>
      <name val="Century Gothic"/>
      <family val="2"/>
    </font>
    <font>
      <sz val="11"/>
      <name val="Century Gothic"/>
      <family val="2"/>
    </font>
    <font>
      <b/>
      <sz val="11"/>
      <name val="Century Gothic"/>
      <family val="2"/>
    </font>
    <font>
      <b/>
      <sz val="11"/>
      <color rgb="FFFF0000"/>
      <name val="Century Gothic"/>
      <family val="2"/>
    </font>
    <font>
      <sz val="11"/>
      <color rgb="FFFF0000"/>
      <name val="Century Gothic"/>
      <family val="2"/>
    </font>
    <font>
      <b/>
      <i/>
      <sz val="11"/>
      <color theme="1"/>
      <name val="Century Gothic"/>
      <family val="2"/>
    </font>
    <font>
      <sz val="11"/>
      <color indexed="8"/>
      <name val="Century Gothic"/>
      <family val="2"/>
    </font>
    <font>
      <b/>
      <sz val="11"/>
      <color indexed="8"/>
      <name val="Century Gothic"/>
      <family val="2"/>
    </font>
    <font>
      <sz val="10"/>
      <name val="Times New Roman"/>
      <family val="1"/>
    </font>
    <font>
      <b/>
      <sz val="11"/>
      <color rgb="FF0000FF"/>
      <name val="Century Gothic"/>
      <family val="2"/>
    </font>
    <font>
      <b/>
      <u/>
      <sz val="11"/>
      <name val="Century Gothic"/>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0"/>
      <color theme="1"/>
      <name val="Arial"/>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b/>
      <sz val="11"/>
      <name val="Cambria"/>
      <family val="1"/>
    </font>
    <font>
      <b/>
      <u/>
      <sz val="11"/>
      <color indexed="8"/>
      <name val="Cambria"/>
      <family val="1"/>
    </font>
    <font>
      <b/>
      <sz val="11"/>
      <color indexed="8"/>
      <name val="Cambria"/>
      <family val="1"/>
    </font>
    <font>
      <sz val="11"/>
      <name val="Cambria"/>
      <family val="1"/>
    </font>
    <font>
      <sz val="11"/>
      <color indexed="8"/>
      <name val="Cambria"/>
      <family val="1"/>
    </font>
    <font>
      <sz val="11"/>
      <name val="Calibri"/>
      <family val="2"/>
    </font>
    <font>
      <b/>
      <u/>
      <sz val="11"/>
      <name val="Calibri"/>
      <family val="2"/>
    </font>
    <font>
      <sz val="11"/>
      <color theme="1"/>
      <name val="Calibri"/>
      <family val="2"/>
    </font>
    <font>
      <sz val="11"/>
      <name val="Calibri"/>
      <family val="2"/>
      <scheme val="minor"/>
    </font>
    <font>
      <b/>
      <sz val="11"/>
      <name val="Calibri"/>
      <family val="2"/>
      <scheme val="minor"/>
    </font>
    <font>
      <sz val="12"/>
      <color theme="1"/>
      <name val="Calibri"/>
      <family val="2"/>
    </font>
    <font>
      <b/>
      <sz val="10"/>
      <color indexed="8"/>
      <name val="Cambria"/>
      <family val="1"/>
    </font>
    <font>
      <sz val="11"/>
      <color indexed="8"/>
      <name val="Calibri"/>
      <family val="2"/>
    </font>
    <font>
      <b/>
      <sz val="10"/>
      <name val="Avalon"/>
    </font>
    <font>
      <b/>
      <u/>
      <sz val="11"/>
      <color theme="1"/>
      <name val="Calibri"/>
      <family val="2"/>
    </font>
    <font>
      <b/>
      <sz val="14"/>
      <color rgb="FFFF0000"/>
      <name val="Calibri"/>
      <family val="2"/>
    </font>
    <font>
      <b/>
      <sz val="9"/>
      <name val="Calibri"/>
      <family val="2"/>
    </font>
    <font>
      <sz val="9"/>
      <name val="Calibri"/>
      <family val="2"/>
    </font>
    <font>
      <sz val="11"/>
      <name val="Arial"/>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6" tint="0.39997558519241921"/>
        <bgColor indexed="64"/>
      </patternFill>
    </fill>
  </fills>
  <borders count="11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style="medium">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hair">
        <color indexed="64"/>
      </right>
      <top/>
      <bottom style="hair">
        <color indexed="64"/>
      </bottom>
      <diagonal/>
    </border>
    <border>
      <left/>
      <right style="hair">
        <color indexed="64"/>
      </right>
      <top/>
      <bottom style="medium">
        <color indexed="64"/>
      </bottom>
      <diagonal/>
    </border>
    <border>
      <left/>
      <right style="medium">
        <color indexed="64"/>
      </right>
      <top/>
      <bottom style="hair">
        <color indexed="64"/>
      </bottom>
      <diagonal/>
    </border>
  </borders>
  <cellStyleXfs count="35">
    <xf numFmtId="0" fontId="0" fillId="0" borderId="0"/>
    <xf numFmtId="164" fontId="7" fillId="0" borderId="0" applyFont="0" applyFill="0" applyBorder="0" applyAlignment="0" applyProtection="0"/>
    <xf numFmtId="164" fontId="7" fillId="0" borderId="0" applyFont="0" applyFill="0" applyBorder="0" applyAlignment="0" applyProtection="0"/>
    <xf numFmtId="0" fontId="7" fillId="0" borderId="0"/>
    <xf numFmtId="0" fontId="4" fillId="0" borderId="0"/>
    <xf numFmtId="9" fontId="7" fillId="0" borderId="0" applyFont="0" applyFill="0" applyBorder="0" applyAlignment="0" applyProtection="0"/>
    <xf numFmtId="0" fontId="7" fillId="0" borderId="0"/>
    <xf numFmtId="0" fontId="4" fillId="0" borderId="0"/>
    <xf numFmtId="0" fontId="4" fillId="0" borderId="0"/>
    <xf numFmtId="164" fontId="4" fillId="0" borderId="0" applyFont="0" applyFill="0" applyBorder="0" applyAlignment="0" applyProtection="0"/>
    <xf numFmtId="9" fontId="13" fillId="0" borderId="0" applyFont="0" applyFill="0" applyBorder="0" applyAlignment="0" applyProtection="0"/>
    <xf numFmtId="164" fontId="14" fillId="0" borderId="0" applyFont="0" applyFill="0" applyBorder="0" applyAlignment="0" applyProtection="0"/>
    <xf numFmtId="0" fontId="5" fillId="0" borderId="0">
      <alignment vertical="center"/>
    </xf>
    <xf numFmtId="0" fontId="3" fillId="0" borderId="0"/>
    <xf numFmtId="0" fontId="4" fillId="0" borderId="0"/>
    <xf numFmtId="164" fontId="3" fillId="0" borderId="0" applyFont="0" applyFill="0" applyBorder="0" applyAlignment="0" applyProtection="0"/>
    <xf numFmtId="0" fontId="27" fillId="0" borderId="0"/>
    <xf numFmtId="0" fontId="27" fillId="0" borderId="0"/>
    <xf numFmtId="0" fontId="32" fillId="0" borderId="0"/>
    <xf numFmtId="0" fontId="4" fillId="0" borderId="0"/>
    <xf numFmtId="0" fontId="44" fillId="0" borderId="0"/>
    <xf numFmtId="0" fontId="2" fillId="0" borderId="0"/>
    <xf numFmtId="0" fontId="47" fillId="0" borderId="0" applyNumberFormat="0">
      <alignment horizontal="center" vertical="center" wrapText="1"/>
    </xf>
    <xf numFmtId="43" fontId="2" fillId="0" borderId="0" applyFont="0" applyFill="0" applyBorder="0" applyAlignment="0" applyProtection="0"/>
    <xf numFmtId="164" fontId="60" fillId="0" borderId="0" applyFont="0" applyFill="0" applyBorder="0" applyAlignment="0" applyProtection="0"/>
    <xf numFmtId="0" fontId="60" fillId="0" borderId="0"/>
    <xf numFmtId="0" fontId="60" fillId="0" borderId="0"/>
    <xf numFmtId="164" fontId="4" fillId="0" borderId="0" applyFont="0" applyFill="0" applyBorder="0" applyAlignment="0" applyProtection="0"/>
    <xf numFmtId="164" fontId="4" fillId="0" borderId="0" applyFont="0" applyFill="0" applyBorder="0" applyAlignment="0" applyProtection="0"/>
    <xf numFmtId="0" fontId="60" fillId="0" borderId="0"/>
    <xf numFmtId="0" fontId="60" fillId="0" borderId="0"/>
    <xf numFmtId="0" fontId="1" fillId="0" borderId="0"/>
    <xf numFmtId="0" fontId="60" fillId="0" borderId="0"/>
    <xf numFmtId="164" fontId="60" fillId="0" borderId="0" applyFont="0" applyFill="0" applyBorder="0" applyAlignment="0" applyProtection="0"/>
    <xf numFmtId="43" fontId="79" fillId="0" borderId="0" applyFont="0" applyFill="0" applyBorder="0" applyAlignment="0" applyProtection="0"/>
  </cellStyleXfs>
  <cellXfs count="880">
    <xf numFmtId="0" fontId="0" fillId="0" borderId="0" xfId="0"/>
    <xf numFmtId="0" fontId="4" fillId="0" borderId="1" xfId="3" applyFont="1" applyBorder="1" applyAlignment="1">
      <alignment horizontal="center"/>
    </xf>
    <xf numFmtId="0" fontId="4" fillId="0" borderId="0" xfId="3" applyFont="1"/>
    <xf numFmtId="0" fontId="4" fillId="0" borderId="0" xfId="3" applyFont="1" applyAlignment="1">
      <alignment vertical="center"/>
    </xf>
    <xf numFmtId="165" fontId="4" fillId="0" borderId="2" xfId="3" applyNumberFormat="1" applyFont="1" applyBorder="1" applyAlignment="1">
      <alignment horizontal="center" vertical="center"/>
    </xf>
    <xf numFmtId="165" fontId="5" fillId="0" borderId="0" xfId="3" applyNumberFormat="1" applyFont="1" applyAlignment="1">
      <alignment horizontal="left" vertical="center"/>
    </xf>
    <xf numFmtId="0" fontId="4" fillId="0" borderId="2" xfId="3" applyFont="1" applyBorder="1" applyAlignment="1">
      <alignment horizontal="center" vertical="center"/>
    </xf>
    <xf numFmtId="3" fontId="6" fillId="0" borderId="0" xfId="3" applyNumberFormat="1" applyFont="1" applyAlignment="1">
      <alignment horizontal="center" vertical="center"/>
    </xf>
    <xf numFmtId="3" fontId="7" fillId="0" borderId="0" xfId="3" applyNumberFormat="1" applyAlignment="1">
      <alignment horizontal="center"/>
    </xf>
    <xf numFmtId="0" fontId="4" fillId="0" borderId="23" xfId="3" applyFont="1" applyBorder="1" applyAlignment="1">
      <alignment horizontal="center" vertical="center"/>
    </xf>
    <xf numFmtId="0" fontId="4" fillId="0" borderId="23" xfId="3" quotePrefix="1" applyFont="1" applyBorder="1" applyAlignment="1">
      <alignment horizontal="center" vertical="top"/>
    </xf>
    <xf numFmtId="165" fontId="4" fillId="0" borderId="23" xfId="3" applyNumberFormat="1" applyFont="1" applyBorder="1" applyAlignment="1">
      <alignment horizontal="center" vertical="top"/>
    </xf>
    <xf numFmtId="0" fontId="4" fillId="0" borderId="4" xfId="3" applyFont="1" applyBorder="1" applyAlignment="1">
      <alignment horizontal="center"/>
    </xf>
    <xf numFmtId="3" fontId="4" fillId="0" borderId="13" xfId="3" applyNumberFormat="1" applyFont="1" applyBorder="1"/>
    <xf numFmtId="3" fontId="4" fillId="0" borderId="9" xfId="3" applyNumberFormat="1" applyFont="1" applyBorder="1"/>
    <xf numFmtId="3" fontId="4" fillId="0" borderId="6" xfId="3" applyNumberFormat="1" applyFont="1" applyBorder="1" applyAlignment="1">
      <alignment horizontal="center"/>
    </xf>
    <xf numFmtId="3" fontId="4" fillId="0" borderId="7" xfId="3" applyNumberFormat="1" applyFont="1" applyBorder="1" applyAlignment="1">
      <alignment horizontal="center" vertical="center"/>
    </xf>
    <xf numFmtId="3" fontId="4" fillId="0" borderId="8" xfId="3" applyNumberFormat="1" applyFont="1" applyBorder="1" applyAlignment="1">
      <alignment horizontal="center" vertical="center"/>
    </xf>
    <xf numFmtId="3" fontId="4" fillId="0" borderId="10" xfId="3" applyNumberFormat="1" applyFont="1" applyBorder="1" applyAlignment="1">
      <alignment horizontal="center"/>
    </xf>
    <xf numFmtId="0" fontId="4" fillId="0" borderId="5" xfId="3" applyFont="1" applyBorder="1" applyAlignment="1">
      <alignment vertical="center"/>
    </xf>
    <xf numFmtId="165" fontId="9" fillId="0" borderId="0" xfId="3" applyNumberFormat="1" applyFont="1" applyAlignment="1">
      <alignment horizontal="left" vertical="center"/>
    </xf>
    <xf numFmtId="0" fontId="5" fillId="0" borderId="0" xfId="3" applyFont="1" applyAlignment="1">
      <alignment vertical="center"/>
    </xf>
    <xf numFmtId="0" fontId="6" fillId="0" borderId="0" xfId="3" applyFont="1" applyAlignment="1">
      <alignment horizontal="center" vertical="center"/>
    </xf>
    <xf numFmtId="3" fontId="7" fillId="0" borderId="0" xfId="3" applyNumberFormat="1" applyAlignment="1">
      <alignment vertical="center"/>
    </xf>
    <xf numFmtId="3" fontId="4" fillId="0" borderId="0" xfId="3" applyNumberFormat="1" applyFont="1" applyAlignment="1">
      <alignment vertical="center"/>
    </xf>
    <xf numFmtId="0" fontId="7" fillId="0" borderId="0" xfId="3" applyAlignment="1">
      <alignment vertical="center"/>
    </xf>
    <xf numFmtId="0" fontId="8" fillId="0" borderId="0" xfId="3" applyFont="1" applyAlignment="1">
      <alignment vertical="center"/>
    </xf>
    <xf numFmtId="0" fontId="4" fillId="0" borderId="23" xfId="3" applyFont="1" applyBorder="1" applyAlignment="1">
      <alignment horizontal="center"/>
    </xf>
    <xf numFmtId="0" fontId="7" fillId="0" borderId="0" xfId="3"/>
    <xf numFmtId="0" fontId="7" fillId="0" borderId="0" xfId="3" applyAlignment="1">
      <alignment horizontal="center"/>
    </xf>
    <xf numFmtId="3" fontId="7" fillId="0" borderId="0" xfId="3" applyNumberFormat="1"/>
    <xf numFmtId="0" fontId="11" fillId="0" borderId="21" xfId="3" applyFont="1" applyBorder="1" applyAlignment="1">
      <alignment horizontal="left" vertical="center"/>
    </xf>
    <xf numFmtId="0" fontId="4" fillId="0" borderId="23" xfId="3" quotePrefix="1" applyFont="1" applyBorder="1" applyAlignment="1">
      <alignment horizontal="center" vertical="center"/>
    </xf>
    <xf numFmtId="165" fontId="4" fillId="0" borderId="2" xfId="3" applyNumberFormat="1" applyFont="1" applyBorder="1" applyAlignment="1">
      <alignment horizontal="left" vertical="center"/>
    </xf>
    <xf numFmtId="0" fontId="7" fillId="0" borderId="0" xfId="0" applyFont="1" applyAlignment="1">
      <alignment horizontal="right"/>
    </xf>
    <xf numFmtId="0" fontId="4" fillId="0" borderId="23" xfId="3" applyFont="1" applyBorder="1" applyAlignment="1">
      <alignment vertical="center"/>
    </xf>
    <xf numFmtId="0" fontId="4" fillId="0" borderId="0" xfId="3" quotePrefix="1" applyFont="1" applyAlignment="1">
      <alignment horizontal="left" vertical="top"/>
    </xf>
    <xf numFmtId="165" fontId="4" fillId="0" borderId="21" xfId="3" applyNumberFormat="1" applyFont="1" applyBorder="1" applyAlignment="1">
      <alignment horizontal="left" vertical="center"/>
    </xf>
    <xf numFmtId="0" fontId="7" fillId="0" borderId="0" xfId="3" applyAlignment="1">
      <alignment horizontal="left"/>
    </xf>
    <xf numFmtId="166" fontId="4" fillId="0" borderId="21" xfId="3" applyNumberFormat="1" applyFont="1" applyBorder="1" applyAlignment="1">
      <alignment horizontal="left" vertical="center"/>
    </xf>
    <xf numFmtId="12" fontId="4" fillId="0" borderId="23" xfId="3" quotePrefix="1" applyNumberFormat="1" applyFont="1" applyBorder="1" applyAlignment="1">
      <alignment horizontal="center" vertical="center"/>
    </xf>
    <xf numFmtId="0" fontId="4" fillId="0" borderId="2" xfId="3" applyFont="1" applyBorder="1" applyAlignment="1">
      <alignment horizontal="justify" vertical="top"/>
    </xf>
    <xf numFmtId="0" fontId="4" fillId="0" borderId="1" xfId="3" applyFont="1" applyBorder="1" applyAlignment="1">
      <alignment horizontal="center" vertical="center"/>
    </xf>
    <xf numFmtId="0" fontId="4" fillId="0" borderId="3" xfId="3" applyFont="1" applyBorder="1" applyAlignment="1">
      <alignment horizontal="center" vertical="center"/>
    </xf>
    <xf numFmtId="165" fontId="8" fillId="0" borderId="23" xfId="3" applyNumberFormat="1" applyFont="1" applyBorder="1" applyAlignment="1">
      <alignment horizontal="center" vertical="center"/>
    </xf>
    <xf numFmtId="3" fontId="8" fillId="0" borderId="9" xfId="3" applyNumberFormat="1" applyFont="1" applyBorder="1" applyAlignment="1">
      <alignment horizontal="center" vertical="center"/>
    </xf>
    <xf numFmtId="0" fontId="4" fillId="0" borderId="0" xfId="3" applyFont="1" applyAlignment="1">
      <alignment horizontal="left"/>
    </xf>
    <xf numFmtId="165" fontId="8" fillId="0" borderId="24" xfId="3" applyNumberFormat="1" applyFont="1" applyBorder="1" applyAlignment="1">
      <alignment horizontal="center" vertical="center"/>
    </xf>
    <xf numFmtId="165" fontId="8" fillId="0" borderId="27" xfId="3" applyNumberFormat="1" applyFont="1" applyBorder="1" applyAlignment="1">
      <alignment horizontal="center" vertical="center"/>
    </xf>
    <xf numFmtId="3" fontId="8" fillId="0" borderId="28" xfId="3" applyNumberFormat="1" applyFont="1" applyBorder="1" applyAlignment="1">
      <alignment horizontal="center" vertical="center"/>
    </xf>
    <xf numFmtId="12" fontId="4" fillId="0" borderId="9" xfId="3" applyNumberFormat="1" applyFont="1" applyBorder="1" applyAlignment="1">
      <alignment vertical="center"/>
    </xf>
    <xf numFmtId="0" fontId="12" fillId="0" borderId="21" xfId="3" quotePrefix="1" applyFont="1" applyBorder="1" applyAlignment="1">
      <alignment horizontal="left" vertical="center"/>
    </xf>
    <xf numFmtId="9" fontId="4" fillId="0" borderId="7" xfId="10" applyFont="1" applyFill="1" applyBorder="1" applyAlignment="1">
      <alignment horizontal="left" vertical="center"/>
    </xf>
    <xf numFmtId="9" fontId="4" fillId="0" borderId="8" xfId="10" applyFont="1" applyFill="1" applyBorder="1" applyAlignment="1">
      <alignment horizontal="left" vertical="center"/>
    </xf>
    <xf numFmtId="3" fontId="4" fillId="0" borderId="10" xfId="3" applyNumberFormat="1" applyFont="1" applyBorder="1" applyAlignment="1">
      <alignment horizontal="center" vertical="center"/>
    </xf>
    <xf numFmtId="165" fontId="4" fillId="0" borderId="21" xfId="3" applyNumberFormat="1" applyFont="1" applyBorder="1" applyAlignment="1">
      <alignment horizontal="left" vertical="top"/>
    </xf>
    <xf numFmtId="0" fontId="4" fillId="0" borderId="0" xfId="3" applyFont="1" applyAlignment="1">
      <alignment vertical="top"/>
    </xf>
    <xf numFmtId="0" fontId="4" fillId="0" borderId="21" xfId="3" quotePrefix="1" applyFont="1" applyBorder="1" applyAlignment="1">
      <alignment horizontal="left" vertical="top"/>
    </xf>
    <xf numFmtId="165" fontId="4" fillId="0" borderId="21" xfId="3" quotePrefix="1" applyNumberFormat="1" applyFont="1" applyBorder="1" applyAlignment="1">
      <alignment horizontal="left" vertical="top"/>
    </xf>
    <xf numFmtId="0" fontId="4" fillId="0" borderId="30" xfId="3" applyFont="1" applyBorder="1" applyAlignment="1">
      <alignment horizontal="center" vertical="center"/>
    </xf>
    <xf numFmtId="0" fontId="4" fillId="0" borderId="30" xfId="3" applyFont="1" applyBorder="1" applyAlignment="1">
      <alignment horizontal="left" vertical="center"/>
    </xf>
    <xf numFmtId="165" fontId="4" fillId="0" borderId="30" xfId="3" applyNumberFormat="1" applyFont="1" applyBorder="1" applyAlignment="1">
      <alignment horizontal="justify" vertical="center"/>
    </xf>
    <xf numFmtId="3" fontId="12" fillId="0" borderId="30" xfId="3" applyNumberFormat="1" applyFont="1" applyBorder="1" applyAlignment="1">
      <alignment horizontal="right" vertical="center"/>
    </xf>
    <xf numFmtId="0" fontId="4" fillId="0" borderId="30" xfId="3" applyFont="1" applyBorder="1" applyAlignment="1">
      <alignment vertical="center"/>
    </xf>
    <xf numFmtId="3" fontId="12" fillId="0" borderId="30" xfId="3" applyNumberFormat="1" applyFont="1" applyBorder="1" applyAlignment="1">
      <alignment vertical="center"/>
    </xf>
    <xf numFmtId="0" fontId="4" fillId="0" borderId="0" xfId="3" applyFont="1" applyAlignment="1">
      <alignment horizontal="center"/>
    </xf>
    <xf numFmtId="3" fontId="8" fillId="0" borderId="37" xfId="3" applyNumberFormat="1" applyFont="1" applyBorder="1" applyAlignment="1">
      <alignment horizontal="center" vertical="center"/>
    </xf>
    <xf numFmtId="3" fontId="8" fillId="0" borderId="38" xfId="3" applyNumberFormat="1" applyFont="1" applyBorder="1" applyAlignment="1">
      <alignment horizontal="center" vertical="center"/>
    </xf>
    <xf numFmtId="3" fontId="4" fillId="0" borderId="39" xfId="3" applyNumberFormat="1" applyFont="1" applyBorder="1"/>
    <xf numFmtId="3" fontId="4" fillId="0" borderId="40" xfId="3" applyNumberFormat="1" applyFont="1" applyBorder="1"/>
    <xf numFmtId="3" fontId="10" fillId="0" borderId="39" xfId="3" applyNumberFormat="1" applyFont="1" applyBorder="1" applyAlignment="1">
      <alignment horizontal="center"/>
    </xf>
    <xf numFmtId="3" fontId="10" fillId="0" borderId="40" xfId="3" applyNumberFormat="1" applyFont="1" applyBorder="1"/>
    <xf numFmtId="3" fontId="4" fillId="0" borderId="43" xfId="3" applyNumberFormat="1" applyFont="1" applyBorder="1" applyAlignment="1">
      <alignment horizontal="center" wrapText="1"/>
    </xf>
    <xf numFmtId="3" fontId="4" fillId="0" borderId="44" xfId="3" applyNumberFormat="1" applyFont="1" applyBorder="1"/>
    <xf numFmtId="3" fontId="4" fillId="0" borderId="39" xfId="3" applyNumberFormat="1" applyFont="1" applyBorder="1" applyAlignment="1">
      <alignment vertical="center"/>
    </xf>
    <xf numFmtId="3" fontId="4" fillId="0" borderId="40" xfId="3" applyNumberFormat="1" applyFont="1" applyBorder="1" applyAlignment="1">
      <alignment vertical="center"/>
    </xf>
    <xf numFmtId="3" fontId="4" fillId="0" borderId="43" xfId="3" applyNumberFormat="1" applyFont="1" applyBorder="1" applyAlignment="1">
      <alignment horizontal="right"/>
    </xf>
    <xf numFmtId="3" fontId="4" fillId="0" borderId="44" xfId="3" applyNumberFormat="1" applyFont="1" applyBorder="1" applyAlignment="1">
      <alignment horizontal="right"/>
    </xf>
    <xf numFmtId="3" fontId="8" fillId="0" borderId="47" xfId="3" applyNumberFormat="1" applyFont="1" applyBorder="1" applyAlignment="1">
      <alignment horizontal="center" vertical="center"/>
    </xf>
    <xf numFmtId="3" fontId="8" fillId="0" borderId="40" xfId="3" applyNumberFormat="1" applyFont="1" applyBorder="1" applyAlignment="1">
      <alignment horizontal="center" vertical="center"/>
    </xf>
    <xf numFmtId="3" fontId="4" fillId="0" borderId="47" xfId="3" applyNumberFormat="1" applyFont="1" applyBorder="1"/>
    <xf numFmtId="3" fontId="10" fillId="0" borderId="47" xfId="3" applyNumberFormat="1" applyFont="1" applyBorder="1"/>
    <xf numFmtId="3" fontId="4" fillId="0" borderId="49" xfId="3" applyNumberFormat="1" applyFont="1" applyBorder="1"/>
    <xf numFmtId="3" fontId="4" fillId="0" borderId="47" xfId="3" applyNumberFormat="1" applyFont="1" applyBorder="1" applyAlignment="1">
      <alignment vertical="center"/>
    </xf>
    <xf numFmtId="3" fontId="4" fillId="0" borderId="49" xfId="3" applyNumberFormat="1" applyFont="1" applyBorder="1" applyAlignment="1">
      <alignment horizontal="right"/>
    </xf>
    <xf numFmtId="0" fontId="7" fillId="0" borderId="0" xfId="3" applyAlignment="1">
      <alignment horizontal="right" vertical="center"/>
    </xf>
    <xf numFmtId="12" fontId="7" fillId="0" borderId="0" xfId="3" applyNumberFormat="1" applyAlignment="1">
      <alignment vertical="center"/>
    </xf>
    <xf numFmtId="165" fontId="4" fillId="0" borderId="0" xfId="3" applyNumberFormat="1" applyFont="1" applyAlignment="1">
      <alignment horizontal="left" vertical="center"/>
    </xf>
    <xf numFmtId="0" fontId="4" fillId="0" borderId="5" xfId="3" applyFont="1" applyBorder="1" applyAlignment="1">
      <alignment horizontal="center" vertical="center"/>
    </xf>
    <xf numFmtId="3" fontId="15" fillId="0" borderId="5" xfId="3" applyNumberFormat="1" applyFont="1" applyBorder="1" applyAlignment="1">
      <alignment horizontal="center" vertical="center"/>
    </xf>
    <xf numFmtId="165" fontId="12" fillId="0" borderId="14" xfId="3" applyNumberFormat="1" applyFont="1" applyBorder="1" applyAlignment="1">
      <alignment horizontal="center" vertical="center"/>
    </xf>
    <xf numFmtId="3" fontId="12" fillId="0" borderId="16" xfId="3" applyNumberFormat="1" applyFont="1" applyBorder="1" applyAlignment="1">
      <alignment horizontal="center" vertical="center"/>
    </xf>
    <xf numFmtId="3" fontId="12" fillId="0" borderId="35" xfId="3" applyNumberFormat="1" applyFont="1" applyBorder="1" applyAlignment="1">
      <alignment horizontal="center" vertical="center"/>
    </xf>
    <xf numFmtId="3" fontId="12" fillId="0" borderId="36" xfId="3" applyNumberFormat="1" applyFont="1" applyBorder="1" applyAlignment="1">
      <alignment horizontal="center" vertical="center"/>
    </xf>
    <xf numFmtId="3" fontId="12" fillId="0" borderId="46" xfId="3" applyNumberFormat="1" applyFont="1" applyBorder="1" applyAlignment="1">
      <alignment horizontal="center" vertical="center"/>
    </xf>
    <xf numFmtId="3" fontId="12" fillId="0" borderId="15" xfId="3" applyNumberFormat="1" applyFont="1" applyBorder="1" applyAlignment="1">
      <alignment horizontal="center" vertical="center"/>
    </xf>
    <xf numFmtId="0" fontId="12" fillId="0" borderId="0" xfId="3" applyFont="1" applyAlignment="1">
      <alignment vertical="center"/>
    </xf>
    <xf numFmtId="3" fontId="12" fillId="0" borderId="25" xfId="3" applyNumberFormat="1" applyFont="1" applyBorder="1" applyAlignment="1">
      <alignment horizontal="center" vertical="center"/>
    </xf>
    <xf numFmtId="3" fontId="4" fillId="0" borderId="7" xfId="3" applyNumberFormat="1" applyFont="1" applyBorder="1" applyAlignment="1">
      <alignment horizontal="center"/>
    </xf>
    <xf numFmtId="3" fontId="4" fillId="0" borderId="41" xfId="3" applyNumberFormat="1" applyFont="1" applyBorder="1" applyAlignment="1">
      <alignment horizontal="right"/>
    </xf>
    <xf numFmtId="165" fontId="4" fillId="0" borderId="2" xfId="3" applyNumberFormat="1" applyFont="1" applyBorder="1" applyAlignment="1">
      <alignment horizontal="center"/>
    </xf>
    <xf numFmtId="165" fontId="4" fillId="0" borderId="4" xfId="3" applyNumberFormat="1" applyFont="1" applyBorder="1" applyAlignment="1">
      <alignment horizontal="left" vertical="center"/>
    </xf>
    <xf numFmtId="165" fontId="4" fillId="0" borderId="4" xfId="3" applyNumberFormat="1" applyFont="1" applyBorder="1" applyAlignment="1">
      <alignment horizontal="center" vertical="center"/>
    </xf>
    <xf numFmtId="0" fontId="4" fillId="0" borderId="0" xfId="3" applyFont="1" applyAlignment="1">
      <alignment horizontal="center" vertical="center"/>
    </xf>
    <xf numFmtId="12" fontId="4" fillId="0" borderId="0" xfId="3" applyNumberFormat="1" applyFont="1" applyAlignment="1">
      <alignment vertical="center"/>
    </xf>
    <xf numFmtId="2" fontId="4" fillId="0" borderId="0" xfId="3" applyNumberFormat="1" applyFont="1" applyAlignment="1">
      <alignment vertical="center"/>
    </xf>
    <xf numFmtId="3" fontId="11" fillId="0" borderId="13" xfId="3" applyNumberFormat="1" applyFont="1" applyBorder="1" applyAlignment="1">
      <alignment horizontal="center" vertical="center" wrapText="1"/>
    </xf>
    <xf numFmtId="3" fontId="11" fillId="0" borderId="6" xfId="3" applyNumberFormat="1" applyFont="1" applyBorder="1" applyAlignment="1">
      <alignment horizontal="center" vertical="center" wrapText="1"/>
    </xf>
    <xf numFmtId="3" fontId="4" fillId="0" borderId="39" xfId="3" applyNumberFormat="1" applyFont="1" applyBorder="1" applyAlignment="1">
      <alignment horizontal="right"/>
    </xf>
    <xf numFmtId="3" fontId="4" fillId="0" borderId="40" xfId="3" applyNumberFormat="1" applyFont="1" applyBorder="1" applyAlignment="1">
      <alignment horizontal="right"/>
    </xf>
    <xf numFmtId="3" fontId="4" fillId="0" borderId="47" xfId="3" applyNumberFormat="1" applyFont="1" applyBorder="1" applyAlignment="1">
      <alignment horizontal="right"/>
    </xf>
    <xf numFmtId="3" fontId="4" fillId="0" borderId="0" xfId="3" applyNumberFormat="1" applyFont="1" applyAlignment="1">
      <alignment horizontal="center"/>
    </xf>
    <xf numFmtId="3" fontId="4" fillId="0" borderId="0" xfId="3" applyNumberFormat="1" applyFont="1"/>
    <xf numFmtId="0" fontId="4" fillId="0" borderId="0" xfId="3" applyFont="1" applyAlignment="1">
      <alignment horizontal="center" vertical="top"/>
    </xf>
    <xf numFmtId="0" fontId="12" fillId="0" borderId="6" xfId="3" applyFont="1" applyBorder="1" applyAlignment="1">
      <alignment horizontal="justify" vertical="center"/>
    </xf>
    <xf numFmtId="165" fontId="4" fillId="0" borderId="1" xfId="3" applyNumberFormat="1" applyFont="1" applyBorder="1" applyAlignment="1">
      <alignment horizontal="center" vertical="center"/>
    </xf>
    <xf numFmtId="3" fontId="4" fillId="0" borderId="6" xfId="3" applyNumberFormat="1" applyFont="1" applyBorder="1" applyAlignment="1">
      <alignment horizontal="center" vertical="center"/>
    </xf>
    <xf numFmtId="0" fontId="4" fillId="0" borderId="2" xfId="3" applyFont="1" applyBorder="1" applyAlignment="1">
      <alignment horizontal="center"/>
    </xf>
    <xf numFmtId="165" fontId="4" fillId="0" borderId="1" xfId="3" applyNumberFormat="1" applyFont="1" applyBorder="1" applyAlignment="1">
      <alignment horizontal="left" vertical="center"/>
    </xf>
    <xf numFmtId="165" fontId="4" fillId="0" borderId="7" xfId="3" quotePrefix="1" applyNumberFormat="1" applyFont="1" applyBorder="1" applyAlignment="1">
      <alignment horizontal="justify" vertical="top"/>
    </xf>
    <xf numFmtId="165" fontId="4" fillId="0" borderId="3" xfId="3" applyNumberFormat="1" applyFont="1" applyBorder="1" applyAlignment="1">
      <alignment horizontal="left" vertical="center"/>
    </xf>
    <xf numFmtId="165" fontId="4" fillId="0" borderId="3" xfId="3" applyNumberFormat="1" applyFont="1" applyBorder="1" applyAlignment="1">
      <alignment horizontal="center" vertical="center"/>
    </xf>
    <xf numFmtId="165" fontId="16" fillId="0" borderId="0" xfId="3" applyNumberFormat="1" applyFont="1" applyAlignment="1">
      <alignment horizontal="left" vertical="center"/>
    </xf>
    <xf numFmtId="0" fontId="4" fillId="0" borderId="7" xfId="3" applyFont="1" applyBorder="1" applyAlignment="1">
      <alignment horizontal="justify" vertical="top"/>
    </xf>
    <xf numFmtId="0" fontId="4" fillId="0" borderId="50" xfId="3" applyFont="1" applyBorder="1" applyAlignment="1">
      <alignment horizontal="center" vertical="center"/>
    </xf>
    <xf numFmtId="0" fontId="4" fillId="0" borderId="52" xfId="3" applyFont="1" applyBorder="1" applyAlignment="1">
      <alignment horizontal="center" vertical="center"/>
    </xf>
    <xf numFmtId="3" fontId="4" fillId="0" borderId="53" xfId="3" applyNumberFormat="1" applyFont="1" applyBorder="1" applyAlignment="1">
      <alignment horizontal="center" vertical="center"/>
    </xf>
    <xf numFmtId="12" fontId="4" fillId="0" borderId="50" xfId="3" quotePrefix="1" applyNumberFormat="1" applyFont="1" applyBorder="1" applyAlignment="1">
      <alignment horizontal="center" vertical="center"/>
    </xf>
    <xf numFmtId="0" fontId="11" fillId="0" borderId="51" xfId="3" applyFont="1" applyBorder="1" applyAlignment="1">
      <alignment horizontal="left" vertical="center"/>
    </xf>
    <xf numFmtId="9" fontId="4" fillId="0" borderId="53" xfId="10" applyFont="1" applyFill="1" applyBorder="1" applyAlignment="1">
      <alignment horizontal="left" vertical="center"/>
    </xf>
    <xf numFmtId="0" fontId="4" fillId="0" borderId="66" xfId="3" applyFont="1" applyBorder="1" applyAlignment="1">
      <alignment horizontal="justify" vertical="top"/>
    </xf>
    <xf numFmtId="165" fontId="4" fillId="0" borderId="50" xfId="3" applyNumberFormat="1" applyFont="1" applyBorder="1" applyAlignment="1">
      <alignment horizontal="center" vertical="top"/>
    </xf>
    <xf numFmtId="165" fontId="4" fillId="0" borderId="52" xfId="3" applyNumberFormat="1" applyFont="1" applyBorder="1" applyAlignment="1">
      <alignment horizontal="left" vertical="center"/>
    </xf>
    <xf numFmtId="165" fontId="4" fillId="0" borderId="52" xfId="3" applyNumberFormat="1" applyFont="1" applyBorder="1" applyAlignment="1">
      <alignment horizontal="center" vertical="center"/>
    </xf>
    <xf numFmtId="166" fontId="4" fillId="0" borderId="51" xfId="3" applyNumberFormat="1" applyFont="1" applyBorder="1" applyAlignment="1">
      <alignment horizontal="left" vertical="center"/>
    </xf>
    <xf numFmtId="165" fontId="4" fillId="0" borderId="23" xfId="3" quotePrefix="1" applyNumberFormat="1" applyFont="1" applyBorder="1" applyAlignment="1">
      <alignment horizontal="center" vertical="top"/>
    </xf>
    <xf numFmtId="165" fontId="4" fillId="0" borderId="51" xfId="3" applyNumberFormat="1" applyFont="1" applyBorder="1" applyAlignment="1">
      <alignment horizontal="left" vertical="top"/>
    </xf>
    <xf numFmtId="165" fontId="4" fillId="0" borderId="68" xfId="3" quotePrefix="1" applyNumberFormat="1" applyFont="1" applyBorder="1" applyAlignment="1">
      <alignment horizontal="justify" vertical="top"/>
    </xf>
    <xf numFmtId="0" fontId="4" fillId="0" borderId="52" xfId="3" applyFont="1" applyBorder="1" applyAlignment="1">
      <alignment horizontal="center"/>
    </xf>
    <xf numFmtId="165" fontId="4" fillId="0" borderId="4" xfId="3" quotePrefix="1" applyNumberFormat="1" applyFont="1" applyBorder="1" applyAlignment="1">
      <alignment horizontal="justify" vertical="top"/>
    </xf>
    <xf numFmtId="0" fontId="12" fillId="0" borderId="0" xfId="3" applyFont="1" applyAlignment="1">
      <alignment horizontal="left"/>
    </xf>
    <xf numFmtId="0" fontId="4" fillId="2" borderId="23" xfId="3" applyFont="1" applyFill="1" applyBorder="1" applyAlignment="1">
      <alignment horizontal="center" vertical="center"/>
    </xf>
    <xf numFmtId="0" fontId="4" fillId="2" borderId="2" xfId="3" applyFont="1" applyFill="1" applyBorder="1" applyAlignment="1">
      <alignment vertical="center" wrapText="1"/>
    </xf>
    <xf numFmtId="0" fontId="4" fillId="2" borderId="2" xfId="3" applyFont="1" applyFill="1" applyBorder="1" applyAlignment="1">
      <alignment horizontal="center" vertical="center"/>
    </xf>
    <xf numFmtId="3" fontId="4" fillId="2" borderId="8" xfId="3" applyNumberFormat="1" applyFont="1" applyFill="1" applyBorder="1" applyAlignment="1">
      <alignment horizontal="center" vertical="center"/>
    </xf>
    <xf numFmtId="0" fontId="4" fillId="2" borderId="0" xfId="3" applyFont="1" applyFill="1" applyAlignment="1">
      <alignment vertical="center"/>
    </xf>
    <xf numFmtId="167" fontId="18" fillId="0" borderId="70" xfId="13" applyNumberFormat="1" applyFont="1" applyBorder="1" applyAlignment="1">
      <alignment horizontal="center" vertical="center"/>
    </xf>
    <xf numFmtId="2" fontId="18" fillId="0" borderId="70" xfId="14" applyNumberFormat="1" applyFont="1" applyBorder="1" applyAlignment="1">
      <alignment horizontal="center" vertical="center"/>
    </xf>
    <xf numFmtId="3" fontId="18" fillId="0" borderId="70" xfId="13" applyNumberFormat="1" applyFont="1" applyBorder="1" applyAlignment="1">
      <alignment horizontal="center" vertical="center" wrapText="1"/>
    </xf>
    <xf numFmtId="0" fontId="19" fillId="0" borderId="0" xfId="13" applyFont="1" applyAlignment="1">
      <alignment horizontal="center" vertical="center"/>
    </xf>
    <xf numFmtId="0" fontId="19" fillId="0" borderId="0" xfId="13" applyFont="1"/>
    <xf numFmtId="0" fontId="19" fillId="0" borderId="71" xfId="13" applyFont="1" applyBorder="1" applyAlignment="1">
      <alignment horizontal="center" vertical="center" wrapText="1"/>
    </xf>
    <xf numFmtId="0" fontId="18" fillId="0" borderId="71" xfId="13" applyFont="1" applyBorder="1" applyAlignment="1">
      <alignment horizontal="left" vertical="center" wrapText="1" indent="1"/>
    </xf>
    <xf numFmtId="3" fontId="19" fillId="0" borderId="71" xfId="13" applyNumberFormat="1" applyFont="1" applyBorder="1" applyAlignment="1">
      <alignment horizontal="center" vertical="center"/>
    </xf>
    <xf numFmtId="0" fontId="20" fillId="0" borderId="0" xfId="13" applyFont="1" applyAlignment="1">
      <alignment horizontal="center" vertical="center"/>
    </xf>
    <xf numFmtId="168" fontId="20" fillId="0" borderId="0" xfId="15" applyNumberFormat="1" applyFont="1" applyAlignment="1">
      <alignment horizontal="center" vertical="center"/>
    </xf>
    <xf numFmtId="0" fontId="20" fillId="0" borderId="0" xfId="13" applyFont="1" applyAlignment="1">
      <alignment horizontal="left" vertical="center"/>
    </xf>
    <xf numFmtId="0" fontId="19" fillId="0" borderId="71" xfId="13" applyFont="1" applyBorder="1" applyAlignment="1">
      <alignment horizontal="center" vertical="center"/>
    </xf>
    <xf numFmtId="0" fontId="18" fillId="0" borderId="70" xfId="13" applyFont="1" applyBorder="1" applyAlignment="1">
      <alignment horizontal="left" vertical="center" wrapText="1" indent="1"/>
    </xf>
    <xf numFmtId="3" fontId="19" fillId="0" borderId="70" xfId="13" applyNumberFormat="1" applyFont="1" applyBorder="1" applyAlignment="1">
      <alignment horizontal="center" vertical="center"/>
    </xf>
    <xf numFmtId="1" fontId="20" fillId="0" borderId="0" xfId="13" applyNumberFormat="1" applyFont="1" applyAlignment="1">
      <alignment horizontal="center" vertical="center"/>
    </xf>
    <xf numFmtId="0" fontId="19" fillId="0" borderId="0" xfId="13" applyFont="1" applyAlignment="1">
      <alignment horizontal="left"/>
    </xf>
    <xf numFmtId="0" fontId="21" fillId="0" borderId="70" xfId="13" applyFont="1" applyBorder="1" applyAlignment="1">
      <alignment horizontal="left" vertical="center" wrapText="1" indent="1"/>
    </xf>
    <xf numFmtId="3" fontId="19" fillId="0" borderId="71" xfId="13" applyNumberFormat="1" applyFont="1" applyBorder="1" applyAlignment="1" applyProtection="1">
      <alignment horizontal="center" vertical="center"/>
      <protection locked="0"/>
    </xf>
    <xf numFmtId="0" fontId="20" fillId="0" borderId="70" xfId="13" applyFont="1" applyBorder="1" applyAlignment="1">
      <alignment horizontal="center" vertical="center"/>
    </xf>
    <xf numFmtId="0" fontId="21" fillId="0" borderId="70" xfId="13" applyFont="1" applyBorder="1" applyAlignment="1">
      <alignment horizontal="center" vertical="center" wrapText="1"/>
    </xf>
    <xf numFmtId="3" fontId="18" fillId="0" borderId="70" xfId="13" applyNumberFormat="1" applyFont="1" applyBorder="1" applyAlignment="1" applyProtection="1">
      <alignment horizontal="center" vertical="center"/>
      <protection locked="0"/>
    </xf>
    <xf numFmtId="1" fontId="21" fillId="0" borderId="0" xfId="13" applyNumberFormat="1" applyFont="1" applyAlignment="1">
      <alignment horizontal="center" vertical="center"/>
    </xf>
    <xf numFmtId="3" fontId="19" fillId="0" borderId="0" xfId="13" applyNumberFormat="1" applyFont="1" applyAlignment="1">
      <alignment horizontal="center" vertical="center"/>
    </xf>
    <xf numFmtId="3" fontId="18" fillId="0" borderId="70" xfId="13" applyNumberFormat="1" applyFont="1" applyBorder="1" applyAlignment="1">
      <alignment horizontal="center" vertical="center"/>
    </xf>
    <xf numFmtId="0" fontId="18" fillId="0" borderId="71" xfId="13" applyFont="1" applyBorder="1" applyAlignment="1">
      <alignment horizontal="center" vertical="center" wrapText="1"/>
    </xf>
    <xf numFmtId="3" fontId="18" fillId="0" borderId="71" xfId="13" applyNumberFormat="1" applyFont="1" applyBorder="1" applyAlignment="1">
      <alignment horizontal="center" vertical="center"/>
    </xf>
    <xf numFmtId="0" fontId="18" fillId="0" borderId="71" xfId="13" applyFont="1" applyBorder="1" applyAlignment="1">
      <alignment horizontal="center" vertical="center"/>
    </xf>
    <xf numFmtId="3" fontId="22" fillId="0" borderId="71" xfId="13" applyNumberFormat="1" applyFont="1" applyBorder="1" applyAlignment="1">
      <alignment horizontal="left" vertical="center"/>
    </xf>
    <xf numFmtId="0" fontId="18" fillId="0" borderId="71" xfId="13" applyFont="1" applyBorder="1" applyAlignment="1">
      <alignment horizontal="justify" vertical="center" wrapText="1"/>
    </xf>
    <xf numFmtId="0" fontId="19" fillId="0" borderId="72" xfId="13" applyFont="1" applyBorder="1" applyAlignment="1">
      <alignment horizontal="center" vertical="center"/>
    </xf>
    <xf numFmtId="0" fontId="19" fillId="0" borderId="72" xfId="13" quotePrefix="1" applyFont="1" applyBorder="1" applyAlignment="1">
      <alignment horizontal="justify" vertical="center" wrapText="1"/>
    </xf>
    <xf numFmtId="3" fontId="19" fillId="0" borderId="72" xfId="13" applyNumberFormat="1" applyFont="1" applyBorder="1" applyAlignment="1">
      <alignment horizontal="center" vertical="center"/>
    </xf>
    <xf numFmtId="0" fontId="20" fillId="0" borderId="0" xfId="13" applyFont="1" applyAlignment="1">
      <alignment vertical="center"/>
    </xf>
    <xf numFmtId="0" fontId="19" fillId="0" borderId="70" xfId="13" applyFont="1" applyBorder="1" applyAlignment="1">
      <alignment horizontal="center" vertical="center"/>
    </xf>
    <xf numFmtId="0" fontId="18" fillId="0" borderId="70" xfId="13" applyFont="1" applyBorder="1" applyAlignment="1">
      <alignment horizontal="justify" vertical="center" wrapText="1"/>
    </xf>
    <xf numFmtId="3" fontId="20" fillId="0" borderId="70" xfId="13" applyNumberFormat="1" applyFont="1" applyBorder="1" applyAlignment="1">
      <alignment horizontal="center" vertical="center"/>
    </xf>
    <xf numFmtId="0" fontId="19" fillId="0" borderId="70" xfId="13" applyFont="1" applyBorder="1" applyAlignment="1">
      <alignment horizontal="justify" vertical="center" wrapText="1"/>
    </xf>
    <xf numFmtId="0" fontId="18" fillId="0" borderId="70" xfId="13" applyFont="1" applyBorder="1" applyAlignment="1">
      <alignment horizontal="left" vertical="center" wrapText="1"/>
    </xf>
    <xf numFmtId="0" fontId="20" fillId="0" borderId="70" xfId="13" applyFont="1" applyBorder="1" applyAlignment="1">
      <alignment horizontal="justify" vertical="center" wrapText="1"/>
    </xf>
    <xf numFmtId="0" fontId="19" fillId="0" borderId="70" xfId="13" applyFont="1" applyBorder="1" applyAlignment="1">
      <alignment horizontal="left" vertical="center" wrapText="1"/>
    </xf>
    <xf numFmtId="0" fontId="20" fillId="0" borderId="72" xfId="13" applyFont="1" applyBorder="1" applyAlignment="1">
      <alignment horizontal="center" vertical="center"/>
    </xf>
    <xf numFmtId="0" fontId="21" fillId="0" borderId="70" xfId="13" applyFont="1" applyBorder="1" applyAlignment="1">
      <alignment horizontal="justify" vertical="center" wrapText="1"/>
    </xf>
    <xf numFmtId="3" fontId="20" fillId="0" borderId="72" xfId="13" applyNumberFormat="1" applyFont="1" applyBorder="1" applyAlignment="1">
      <alignment horizontal="center" vertical="center"/>
    </xf>
    <xf numFmtId="0" fontId="21" fillId="2" borderId="70" xfId="13" applyFont="1" applyFill="1" applyBorder="1" applyAlignment="1">
      <alignment horizontal="justify" vertical="center" wrapText="1"/>
    </xf>
    <xf numFmtId="0" fontId="23" fillId="0" borderId="0" xfId="13" applyFont="1" applyAlignment="1">
      <alignment vertical="center"/>
    </xf>
    <xf numFmtId="0" fontId="18" fillId="0" borderId="70" xfId="13" applyFont="1" applyBorder="1" applyAlignment="1">
      <alignment horizontal="center" vertical="center" wrapText="1"/>
    </xf>
    <xf numFmtId="0" fontId="20" fillId="0" borderId="70" xfId="13" applyFont="1" applyBorder="1" applyAlignment="1">
      <alignment vertical="center"/>
    </xf>
    <xf numFmtId="0" fontId="20" fillId="0" borderId="70" xfId="13" applyFont="1" applyBorder="1" applyAlignment="1">
      <alignment vertical="center" wrapText="1"/>
    </xf>
    <xf numFmtId="0" fontId="19" fillId="0" borderId="70" xfId="13" applyFont="1" applyBorder="1" applyAlignment="1">
      <alignment horizontal="justify" vertical="center"/>
    </xf>
    <xf numFmtId="0" fontId="19" fillId="0" borderId="70" xfId="13" applyFont="1" applyBorder="1" applyAlignment="1">
      <alignment horizontal="center" vertical="center" wrapText="1"/>
    </xf>
    <xf numFmtId="0" fontId="19" fillId="0" borderId="70" xfId="13" applyFont="1" applyBorder="1" applyAlignment="1">
      <alignment vertical="center"/>
    </xf>
    <xf numFmtId="0" fontId="19" fillId="0" borderId="70" xfId="13" applyFont="1" applyBorder="1" applyAlignment="1">
      <alignment vertical="center" wrapText="1"/>
    </xf>
    <xf numFmtId="1" fontId="19" fillId="0" borderId="70" xfId="13" applyNumberFormat="1" applyFont="1" applyBorder="1" applyAlignment="1">
      <alignment horizontal="center" vertical="center"/>
    </xf>
    <xf numFmtId="0" fontId="20" fillId="0" borderId="0" xfId="13" applyFont="1"/>
    <xf numFmtId="0" fontId="20" fillId="0" borderId="70" xfId="13" applyFont="1" applyBorder="1" applyAlignment="1">
      <alignment horizontal="left" vertical="center" wrapText="1"/>
    </xf>
    <xf numFmtId="0" fontId="25" fillId="0" borderId="70" xfId="13" applyFont="1" applyBorder="1" applyAlignment="1">
      <alignment horizontal="left" vertical="center" wrapText="1"/>
    </xf>
    <xf numFmtId="0" fontId="21" fillId="0" borderId="70" xfId="16" applyFont="1" applyBorder="1" applyAlignment="1">
      <alignment horizontal="left" vertical="center" wrapText="1"/>
    </xf>
    <xf numFmtId="0" fontId="20" fillId="0" borderId="70" xfId="16" applyFont="1" applyBorder="1" applyAlignment="1">
      <alignment horizontal="center" vertical="center"/>
    </xf>
    <xf numFmtId="0" fontId="21" fillId="0" borderId="70" xfId="13" applyFont="1" applyBorder="1" applyAlignment="1">
      <alignment vertical="center" wrapText="1"/>
    </xf>
    <xf numFmtId="3" fontId="19" fillId="0" borderId="70" xfId="13" applyNumberFormat="1" applyFont="1" applyBorder="1" applyAlignment="1">
      <alignment horizontal="left" vertical="center"/>
    </xf>
    <xf numFmtId="3" fontId="19" fillId="0" borderId="70" xfId="13" applyNumberFormat="1" applyFont="1" applyBorder="1" applyAlignment="1">
      <alignment horizontal="center" vertical="center" wrapText="1"/>
    </xf>
    <xf numFmtId="0" fontId="20" fillId="0" borderId="0" xfId="13" applyFont="1" applyAlignment="1" applyProtection="1">
      <alignment horizontal="center" vertical="center" wrapText="1"/>
      <protection locked="0"/>
    </xf>
    <xf numFmtId="0" fontId="20" fillId="0" borderId="70" xfId="13" applyFont="1" applyBorder="1" applyAlignment="1">
      <alignment horizontal="center" vertical="center" wrapText="1"/>
    </xf>
    <xf numFmtId="1" fontId="20" fillId="0" borderId="70" xfId="13" applyNumberFormat="1" applyFont="1" applyBorder="1" applyAlignment="1">
      <alignment horizontal="center" vertical="center"/>
    </xf>
    <xf numFmtId="1" fontId="20" fillId="0" borderId="70" xfId="13" applyNumberFormat="1" applyFont="1" applyBorder="1" applyAlignment="1">
      <alignment horizontal="center" vertical="center" wrapText="1"/>
    </xf>
    <xf numFmtId="3" fontId="19" fillId="0" borderId="70" xfId="13" applyNumberFormat="1" applyFont="1" applyBorder="1" applyAlignment="1">
      <alignment vertical="center"/>
    </xf>
    <xf numFmtId="3" fontId="19" fillId="0" borderId="70" xfId="13" applyNumberFormat="1" applyFont="1" applyBorder="1" applyAlignment="1" applyProtection="1">
      <alignment horizontal="center" vertical="center"/>
      <protection locked="0"/>
    </xf>
    <xf numFmtId="0" fontId="28" fillId="0" borderId="70" xfId="13" applyFont="1" applyBorder="1" applyAlignment="1">
      <alignment horizontal="justify" vertical="center" wrapText="1"/>
    </xf>
    <xf numFmtId="0" fontId="25" fillId="0" borderId="70" xfId="13" applyFont="1" applyBorder="1" applyAlignment="1">
      <alignment horizontal="justify" vertical="center" wrapText="1"/>
    </xf>
    <xf numFmtId="0" fontId="20" fillId="0" borderId="71" xfId="13" applyFont="1" applyBorder="1" applyAlignment="1">
      <alignment horizontal="center" vertical="center" wrapText="1"/>
    </xf>
    <xf numFmtId="0" fontId="21" fillId="0" borderId="71" xfId="13" applyFont="1" applyBorder="1" applyAlignment="1">
      <alignment horizontal="left" vertical="center" wrapText="1"/>
    </xf>
    <xf numFmtId="3" fontId="20" fillId="0" borderId="71" xfId="13" applyNumberFormat="1" applyFont="1" applyBorder="1" applyAlignment="1">
      <alignment horizontal="center" vertical="center"/>
    </xf>
    <xf numFmtId="0" fontId="20" fillId="0" borderId="71" xfId="13" applyFont="1" applyBorder="1" applyAlignment="1">
      <alignment horizontal="center" vertical="center"/>
    </xf>
    <xf numFmtId="3" fontId="20" fillId="0" borderId="71" xfId="13" applyNumberFormat="1" applyFont="1" applyBorder="1" applyAlignment="1" applyProtection="1">
      <alignment horizontal="center" vertical="center"/>
      <protection locked="0"/>
    </xf>
    <xf numFmtId="0" fontId="21" fillId="0" borderId="70" xfId="13" applyFont="1" applyBorder="1" applyAlignment="1">
      <alignment horizontal="left" vertical="center" wrapText="1"/>
    </xf>
    <xf numFmtId="0" fontId="19" fillId="0" borderId="70" xfId="17" applyFont="1" applyBorder="1" applyAlignment="1">
      <alignment horizontal="center" vertical="center" wrapText="1"/>
    </xf>
    <xf numFmtId="0" fontId="21" fillId="0" borderId="70" xfId="16" applyFont="1" applyBorder="1" applyAlignment="1">
      <alignment horizontal="justify" vertical="center" wrapText="1"/>
    </xf>
    <xf numFmtId="4" fontId="19" fillId="0" borderId="70" xfId="13" applyNumberFormat="1" applyFont="1" applyBorder="1" applyAlignment="1">
      <alignment horizontal="center" vertical="center"/>
    </xf>
    <xf numFmtId="0" fontId="19" fillId="0" borderId="0" xfId="13" applyFont="1" applyAlignment="1">
      <alignment horizontal="center"/>
    </xf>
    <xf numFmtId="0" fontId="4" fillId="2" borderId="21" xfId="8" applyFill="1" applyBorder="1" applyAlignment="1">
      <alignment horizontal="left" vertical="center"/>
    </xf>
    <xf numFmtId="3" fontId="6" fillId="0" borderId="0" xfId="8" applyNumberFormat="1" applyFont="1" applyAlignment="1">
      <alignment horizontal="center" vertical="center"/>
    </xf>
    <xf numFmtId="3" fontId="15" fillId="0" borderId="5" xfId="8" applyNumberFormat="1" applyFont="1" applyBorder="1" applyAlignment="1">
      <alignment horizontal="center" vertical="center"/>
    </xf>
    <xf numFmtId="3" fontId="12" fillId="0" borderId="16" xfId="8" applyNumberFormat="1" applyFont="1" applyBorder="1" applyAlignment="1">
      <alignment horizontal="center" vertical="center"/>
    </xf>
    <xf numFmtId="3" fontId="8" fillId="0" borderId="28" xfId="8" applyNumberFormat="1" applyFont="1" applyBorder="1" applyAlignment="1">
      <alignment horizontal="center" vertical="center"/>
    </xf>
    <xf numFmtId="3" fontId="4" fillId="0" borderId="6" xfId="8" applyNumberFormat="1" applyBorder="1" applyAlignment="1">
      <alignment horizontal="center"/>
    </xf>
    <xf numFmtId="3" fontId="4" fillId="2" borderId="8" xfId="8" applyNumberFormat="1" applyFill="1" applyBorder="1" applyAlignment="1">
      <alignment horizontal="center" vertical="center"/>
    </xf>
    <xf numFmtId="3" fontId="4" fillId="0" borderId="7" xfId="8" applyNumberFormat="1" applyBorder="1" applyAlignment="1">
      <alignment horizontal="center" vertical="center"/>
    </xf>
    <xf numFmtId="3" fontId="11" fillId="0" borderId="13" xfId="8" applyNumberFormat="1" applyFont="1" applyBorder="1" applyAlignment="1">
      <alignment horizontal="center" vertical="center" wrapText="1"/>
    </xf>
    <xf numFmtId="3" fontId="11" fillId="0" borderId="6" xfId="8" applyNumberFormat="1" applyFont="1" applyBorder="1" applyAlignment="1">
      <alignment horizontal="center" vertical="center" wrapText="1"/>
    </xf>
    <xf numFmtId="3" fontId="4" fillId="0" borderId="8" xfId="8" applyNumberFormat="1" applyBorder="1" applyAlignment="1">
      <alignment horizontal="center" vertical="center"/>
    </xf>
    <xf numFmtId="3" fontId="4" fillId="0" borderId="10" xfId="8" applyNumberFormat="1" applyBorder="1" applyAlignment="1">
      <alignment horizontal="center"/>
    </xf>
    <xf numFmtId="3" fontId="4" fillId="0" borderId="6" xfId="8" applyNumberFormat="1" applyBorder="1" applyAlignment="1">
      <alignment horizontal="center" vertical="center"/>
    </xf>
    <xf numFmtId="3" fontId="4" fillId="0" borderId="10" xfId="8" applyNumberFormat="1" applyBorder="1" applyAlignment="1">
      <alignment horizontal="center" vertical="center"/>
    </xf>
    <xf numFmtId="3" fontId="4" fillId="0" borderId="0" xfId="8" applyNumberFormat="1" applyAlignment="1">
      <alignment horizontal="center"/>
    </xf>
    <xf numFmtId="3" fontId="4" fillId="0" borderId="0" xfId="8" applyNumberFormat="1" applyAlignment="1">
      <alignment vertical="center"/>
    </xf>
    <xf numFmtId="0" fontId="4" fillId="0" borderId="0" xfId="8" applyAlignment="1">
      <alignment horizontal="right" vertical="center"/>
    </xf>
    <xf numFmtId="0" fontId="4" fillId="0" borderId="0" xfId="8" applyAlignment="1">
      <alignment horizontal="right"/>
    </xf>
    <xf numFmtId="3" fontId="8" fillId="0" borderId="9" xfId="8" applyNumberFormat="1" applyFont="1" applyBorder="1" applyAlignment="1">
      <alignment horizontal="center" vertical="center"/>
    </xf>
    <xf numFmtId="3" fontId="4" fillId="0" borderId="9" xfId="8" applyNumberFormat="1" applyBorder="1"/>
    <xf numFmtId="3" fontId="4" fillId="2" borderId="12" xfId="8" applyNumberFormat="1" applyFill="1" applyBorder="1" applyAlignment="1">
      <alignment vertical="center"/>
    </xf>
    <xf numFmtId="3" fontId="4" fillId="0" borderId="11" xfId="8" applyNumberFormat="1" applyBorder="1" applyAlignment="1">
      <alignment vertical="center"/>
    </xf>
    <xf numFmtId="3" fontId="4" fillId="0" borderId="13" xfId="8" applyNumberFormat="1" applyBorder="1"/>
    <xf numFmtId="12" fontId="4" fillId="0" borderId="9" xfId="8" applyNumberFormat="1" applyBorder="1" applyAlignment="1">
      <alignment vertical="center"/>
    </xf>
    <xf numFmtId="3" fontId="4" fillId="0" borderId="12" xfId="8" applyNumberFormat="1" applyBorder="1" applyAlignment="1">
      <alignment vertical="center"/>
    </xf>
    <xf numFmtId="3" fontId="4" fillId="0" borderId="64" xfId="8" applyNumberFormat="1" applyBorder="1" applyAlignment="1">
      <alignment vertical="center"/>
    </xf>
    <xf numFmtId="3" fontId="4" fillId="0" borderId="67" xfId="8" applyNumberFormat="1" applyBorder="1"/>
    <xf numFmtId="3" fontId="4" fillId="0" borderId="11" xfId="8" applyNumberFormat="1" applyBorder="1"/>
    <xf numFmtId="3" fontId="4" fillId="0" borderId="61" xfId="8" applyNumberFormat="1" applyBorder="1"/>
    <xf numFmtId="3" fontId="4" fillId="0" borderId="9" xfId="8" applyNumberFormat="1" applyBorder="1" applyAlignment="1">
      <alignment vertical="center"/>
    </xf>
    <xf numFmtId="3" fontId="4" fillId="0" borderId="13" xfId="8" applyNumberFormat="1" applyBorder="1" applyAlignment="1">
      <alignment vertical="center"/>
    </xf>
    <xf numFmtId="3" fontId="4" fillId="0" borderId="57" xfId="8" applyNumberFormat="1" applyBorder="1"/>
    <xf numFmtId="3" fontId="12" fillId="0" borderId="19" xfId="8" applyNumberFormat="1" applyFont="1" applyBorder="1" applyAlignment="1">
      <alignment vertical="center"/>
    </xf>
    <xf numFmtId="3" fontId="4" fillId="0" borderId="0" xfId="8" applyNumberFormat="1"/>
    <xf numFmtId="0" fontId="4" fillId="0" borderId="0" xfId="8" applyAlignment="1">
      <alignment horizontal="center" vertical="top"/>
    </xf>
    <xf numFmtId="0" fontId="4" fillId="0" borderId="0" xfId="8" applyAlignment="1">
      <alignment vertical="top"/>
    </xf>
    <xf numFmtId="0" fontId="4" fillId="0" borderId="0" xfId="8" applyAlignment="1">
      <alignment horizontal="center" vertical="center"/>
    </xf>
    <xf numFmtId="0" fontId="4" fillId="0" borderId="0" xfId="8" applyAlignment="1">
      <alignment vertical="center"/>
    </xf>
    <xf numFmtId="165" fontId="4" fillId="0" borderId="23" xfId="8" quotePrefix="1" applyNumberFormat="1" applyBorder="1" applyAlignment="1">
      <alignment horizontal="center" vertical="top"/>
    </xf>
    <xf numFmtId="165" fontId="4" fillId="0" borderId="21" xfId="8" quotePrefix="1" applyNumberFormat="1" applyBorder="1" applyAlignment="1">
      <alignment horizontal="left" vertical="top"/>
    </xf>
    <xf numFmtId="0" fontId="4" fillId="0" borderId="0" xfId="8"/>
    <xf numFmtId="165" fontId="4" fillId="2" borderId="50" xfId="3" applyNumberFormat="1" applyFont="1" applyFill="1" applyBorder="1" applyAlignment="1">
      <alignment horizontal="center" vertical="top"/>
    </xf>
    <xf numFmtId="165" fontId="4" fillId="2" borderId="51" xfId="3" quotePrefix="1" applyNumberFormat="1" applyFont="1" applyFill="1" applyBorder="1" applyAlignment="1">
      <alignment horizontal="left" vertical="top"/>
    </xf>
    <xf numFmtId="165" fontId="4" fillId="2" borderId="53" xfId="3" applyNumberFormat="1" applyFont="1" applyFill="1" applyBorder="1" applyAlignment="1">
      <alignment horizontal="justify" vertical="top"/>
    </xf>
    <xf numFmtId="165" fontId="4" fillId="2" borderId="69" xfId="3" applyNumberFormat="1" applyFont="1" applyFill="1" applyBorder="1" applyAlignment="1">
      <alignment horizontal="center"/>
    </xf>
    <xf numFmtId="3" fontId="4" fillId="2" borderId="53" xfId="3" applyNumberFormat="1" applyFont="1" applyFill="1" applyBorder="1" applyAlignment="1">
      <alignment horizontal="center"/>
    </xf>
    <xf numFmtId="3" fontId="4" fillId="2" borderId="55" xfId="3" applyNumberFormat="1" applyFont="1" applyFill="1" applyBorder="1"/>
    <xf numFmtId="0" fontId="4" fillId="0" borderId="0" xfId="3" applyFont="1" applyAlignment="1">
      <alignment horizontal="left" vertical="center" wrapText="1"/>
    </xf>
    <xf numFmtId="3" fontId="4" fillId="2" borderId="7" xfId="8" applyNumberFormat="1" applyFill="1" applyBorder="1" applyAlignment="1">
      <alignment horizontal="center" vertical="center"/>
    </xf>
    <xf numFmtId="3" fontId="4" fillId="2" borderId="7" xfId="3" applyNumberFormat="1" applyFont="1" applyFill="1" applyBorder="1" applyAlignment="1">
      <alignment horizontal="center"/>
    </xf>
    <xf numFmtId="3" fontId="4" fillId="2" borderId="7" xfId="8" applyNumberFormat="1" applyFill="1" applyBorder="1" applyAlignment="1">
      <alignment horizontal="center"/>
    </xf>
    <xf numFmtId="0" fontId="4" fillId="0" borderId="0" xfId="3" applyFont="1" applyAlignment="1">
      <alignment horizontal="left" vertical="top"/>
    </xf>
    <xf numFmtId="165" fontId="9" fillId="0" borderId="0" xfId="3" applyNumberFormat="1" applyFont="1"/>
    <xf numFmtId="165" fontId="30" fillId="0" borderId="0" xfId="3" applyNumberFormat="1" applyFont="1"/>
    <xf numFmtId="0" fontId="31" fillId="0" borderId="0" xfId="3" applyFont="1" applyAlignment="1">
      <alignment horizontal="left"/>
    </xf>
    <xf numFmtId="0" fontId="6" fillId="0" borderId="0" xfId="3" applyFont="1" applyAlignment="1">
      <alignment horizontal="center"/>
    </xf>
    <xf numFmtId="0" fontId="4" fillId="2" borderId="0" xfId="3" applyFont="1" applyFill="1"/>
    <xf numFmtId="165" fontId="7" fillId="0" borderId="0" xfId="3" applyNumberFormat="1"/>
    <xf numFmtId="165" fontId="4" fillId="0" borderId="0" xfId="3" applyNumberFormat="1" applyFont="1"/>
    <xf numFmtId="0" fontId="5" fillId="0" borderId="0" xfId="3" applyFont="1" applyAlignment="1">
      <alignment horizontal="left" vertical="center"/>
    </xf>
    <xf numFmtId="0" fontId="30" fillId="0" borderId="0" xfId="3" applyFont="1"/>
    <xf numFmtId="0" fontId="4" fillId="0" borderId="0" xfId="3" applyFont="1" applyAlignment="1">
      <alignment horizontal="right"/>
    </xf>
    <xf numFmtId="0" fontId="7" fillId="2" borderId="0" xfId="3" applyFill="1"/>
    <xf numFmtId="165" fontId="7" fillId="0" borderId="0" xfId="3" applyNumberFormat="1" applyAlignment="1">
      <alignment horizontal="left"/>
    </xf>
    <xf numFmtId="165" fontId="9" fillId="0" borderId="0" xfId="3" applyNumberFormat="1" applyFont="1" applyAlignment="1">
      <alignment horizontal="left"/>
    </xf>
    <xf numFmtId="0" fontId="8" fillId="0" borderId="0" xfId="3" applyFont="1" applyAlignment="1">
      <alignment horizontal="center" vertical="center"/>
    </xf>
    <xf numFmtId="3" fontId="4" fillId="0" borderId="0" xfId="3" applyNumberFormat="1" applyFont="1" applyAlignment="1">
      <alignment horizontal="right"/>
    </xf>
    <xf numFmtId="165" fontId="5" fillId="0" borderId="0" xfId="3" applyNumberFormat="1" applyFont="1" applyAlignment="1">
      <alignment horizontal="left"/>
    </xf>
    <xf numFmtId="165" fontId="12" fillId="0" borderId="61" xfId="3" applyNumberFormat="1" applyFont="1" applyBorder="1" applyAlignment="1">
      <alignment horizontal="center" vertical="center" wrapText="1"/>
    </xf>
    <xf numFmtId="165" fontId="12" fillId="0" borderId="81" xfId="18" applyNumberFormat="1" applyFont="1" applyBorder="1" applyAlignment="1">
      <alignment horizontal="center" vertical="center"/>
    </xf>
    <xf numFmtId="165" fontId="12" fillId="0" borderId="80" xfId="18" applyNumberFormat="1" applyFont="1" applyBorder="1" applyAlignment="1">
      <alignment horizontal="center" vertical="center"/>
    </xf>
    <xf numFmtId="165" fontId="12" fillId="0" borderId="82" xfId="18" applyNumberFormat="1" applyFont="1" applyBorder="1" applyAlignment="1">
      <alignment horizontal="center" vertical="center"/>
    </xf>
    <xf numFmtId="165" fontId="33" fillId="2" borderId="0" xfId="18" applyNumberFormat="1" applyFont="1" applyFill="1"/>
    <xf numFmtId="0" fontId="12" fillId="0" borderId="23" xfId="3" quotePrefix="1" applyFont="1" applyBorder="1" applyAlignment="1">
      <alignment horizontal="left"/>
    </xf>
    <xf numFmtId="0" fontId="12" fillId="0" borderId="21" xfId="3" quotePrefix="1" applyFont="1" applyBorder="1" applyAlignment="1">
      <alignment horizontal="left"/>
    </xf>
    <xf numFmtId="165" fontId="12" fillId="0" borderId="1" xfId="3" applyNumberFormat="1" applyFont="1" applyBorder="1" applyAlignment="1">
      <alignment horizontal="left" vertical="center" wrapText="1"/>
    </xf>
    <xf numFmtId="165" fontId="34" fillId="0" borderId="1" xfId="3" applyNumberFormat="1" applyFont="1" applyBorder="1" applyAlignment="1">
      <alignment horizontal="left" vertical="center"/>
    </xf>
    <xf numFmtId="3" fontId="4" fillId="0" borderId="1" xfId="3" applyNumberFormat="1" applyFont="1" applyBorder="1" applyAlignment="1">
      <alignment horizontal="center" vertical="center"/>
    </xf>
    <xf numFmtId="3" fontId="4" fillId="0" borderId="83" xfId="3" applyNumberFormat="1" applyFont="1" applyBorder="1" applyAlignment="1">
      <alignment horizontal="center" vertical="center"/>
    </xf>
    <xf numFmtId="165" fontId="4" fillId="0" borderId="21" xfId="3" applyNumberFormat="1" applyFont="1" applyBorder="1" applyAlignment="1">
      <alignment horizontal="center" vertical="top"/>
    </xf>
    <xf numFmtId="165" fontId="4" fillId="0" borderId="2" xfId="3" applyNumberFormat="1" applyFont="1" applyBorder="1" applyAlignment="1">
      <alignment horizontal="justify" vertical="top" wrapText="1"/>
    </xf>
    <xf numFmtId="3" fontId="4" fillId="0" borderId="9" xfId="3" applyNumberFormat="1" applyFont="1" applyBorder="1" applyAlignment="1">
      <alignment horizontal="center" vertical="center"/>
    </xf>
    <xf numFmtId="0" fontId="4" fillId="0" borderId="23" xfId="3" applyFont="1" applyBorder="1" applyAlignment="1">
      <alignment horizontal="center" vertical="top"/>
    </xf>
    <xf numFmtId="0" fontId="4" fillId="0" borderId="21" xfId="3" applyFont="1" applyBorder="1" applyAlignment="1">
      <alignment horizontal="center" vertical="top"/>
    </xf>
    <xf numFmtId="0" fontId="4" fillId="0" borderId="1" xfId="3" applyFont="1" applyBorder="1" applyAlignment="1">
      <alignment horizontal="justify" vertical="top" wrapText="1"/>
    </xf>
    <xf numFmtId="168" fontId="4" fillId="0" borderId="1" xfId="3" applyNumberFormat="1" applyFont="1" applyBorder="1" applyAlignment="1">
      <alignment horizontal="center"/>
    </xf>
    <xf numFmtId="3" fontId="4" fillId="0" borderId="1" xfId="3" applyNumberFormat="1" applyFont="1" applyBorder="1" applyAlignment="1">
      <alignment horizontal="center"/>
    </xf>
    <xf numFmtId="168" fontId="4" fillId="0" borderId="1" xfId="9" applyNumberFormat="1" applyFont="1" applyFill="1" applyBorder="1" applyAlignment="1">
      <alignment horizontal="right"/>
    </xf>
    <xf numFmtId="168" fontId="4" fillId="0" borderId="6" xfId="3" applyNumberFormat="1" applyFont="1" applyBorder="1"/>
    <xf numFmtId="168" fontId="4" fillId="0" borderId="9" xfId="3" applyNumberFormat="1" applyFont="1" applyBorder="1"/>
    <xf numFmtId="0" fontId="4" fillId="0" borderId="21" xfId="3" applyFont="1" applyBorder="1" applyAlignment="1">
      <alignment horizontal="right" vertical="center"/>
    </xf>
    <xf numFmtId="0" fontId="4" fillId="0" borderId="2" xfId="3" applyFont="1" applyBorder="1" applyAlignment="1">
      <alignment horizontal="justify" vertical="center" wrapText="1"/>
    </xf>
    <xf numFmtId="168" fontId="4" fillId="0" borderId="2" xfId="3" applyNumberFormat="1" applyFont="1" applyBorder="1" applyAlignment="1">
      <alignment horizontal="center"/>
    </xf>
    <xf numFmtId="3" fontId="4" fillId="0" borderId="2" xfId="3" applyNumberFormat="1" applyFont="1" applyBorder="1" applyAlignment="1">
      <alignment horizontal="center"/>
    </xf>
    <xf numFmtId="168" fontId="4" fillId="0" borderId="2" xfId="9" applyNumberFormat="1" applyFont="1" applyFill="1" applyBorder="1" applyAlignment="1">
      <alignment horizontal="right"/>
    </xf>
    <xf numFmtId="0" fontId="4" fillId="0" borderId="3" xfId="3" applyFont="1" applyBorder="1" applyAlignment="1">
      <alignment horizontal="justify" vertical="center" wrapText="1"/>
    </xf>
    <xf numFmtId="168" fontId="4" fillId="0" borderId="3" xfId="3" applyNumberFormat="1" applyFont="1" applyBorder="1" applyAlignment="1">
      <alignment horizontal="center"/>
    </xf>
    <xf numFmtId="3" fontId="4" fillId="0" borderId="3" xfId="3" applyNumberFormat="1" applyFont="1" applyBorder="1" applyAlignment="1">
      <alignment horizontal="center"/>
    </xf>
    <xf numFmtId="168" fontId="4" fillId="0" borderId="3" xfId="9" applyNumberFormat="1" applyFont="1" applyFill="1" applyBorder="1" applyAlignment="1">
      <alignment horizontal="right"/>
    </xf>
    <xf numFmtId="0" fontId="4" fillId="0" borderId="21" xfId="3" applyFont="1" applyBorder="1" applyAlignment="1">
      <alignment horizontal="center" vertical="center"/>
    </xf>
    <xf numFmtId="0" fontId="12" fillId="0" borderId="4" xfId="3" applyFont="1" applyBorder="1" applyAlignment="1">
      <alignment horizontal="justify" vertical="center" wrapText="1"/>
    </xf>
    <xf numFmtId="168" fontId="4" fillId="0" borderId="4" xfId="3" applyNumberFormat="1" applyFont="1" applyBorder="1" applyAlignment="1">
      <alignment horizontal="center"/>
    </xf>
    <xf numFmtId="3" fontId="4" fillId="0" borderId="4" xfId="3" applyNumberFormat="1" applyFont="1" applyBorder="1" applyAlignment="1">
      <alignment horizontal="center"/>
    </xf>
    <xf numFmtId="168" fontId="4" fillId="0" borderId="4" xfId="9" applyNumberFormat="1" applyFont="1" applyFill="1" applyBorder="1" applyAlignment="1">
      <alignment horizontal="right"/>
    </xf>
    <xf numFmtId="168" fontId="4" fillId="0" borderId="10" xfId="9" applyNumberFormat="1" applyFont="1" applyFill="1" applyBorder="1" applyAlignment="1">
      <alignment horizontal="right"/>
    </xf>
    <xf numFmtId="168" fontId="4" fillId="0" borderId="13" xfId="9" applyNumberFormat="1" applyFont="1" applyFill="1" applyBorder="1" applyAlignment="1">
      <alignment horizontal="right"/>
    </xf>
    <xf numFmtId="0" fontId="7" fillId="2" borderId="0" xfId="3" applyFill="1" applyAlignment="1">
      <alignment vertical="center"/>
    </xf>
    <xf numFmtId="0" fontId="4" fillId="0" borderId="21" xfId="3" applyFont="1" applyBorder="1" applyAlignment="1">
      <alignment horizontal="right" vertical="top"/>
    </xf>
    <xf numFmtId="1" fontId="4" fillId="0" borderId="21" xfId="3" applyNumberFormat="1" applyFont="1" applyBorder="1" applyAlignment="1">
      <alignment horizontal="center" vertical="center"/>
    </xf>
    <xf numFmtId="0" fontId="12" fillId="0" borderId="1" xfId="3" applyFont="1" applyBorder="1" applyAlignment="1">
      <alignment horizontal="justify" vertical="center" wrapText="1"/>
    </xf>
    <xf numFmtId="168" fontId="4" fillId="0" borderId="1" xfId="3" applyNumberFormat="1" applyFont="1" applyBorder="1" applyAlignment="1">
      <alignment horizontal="center" vertical="center"/>
    </xf>
    <xf numFmtId="168" fontId="4" fillId="0" borderId="1" xfId="9" applyNumberFormat="1" applyFont="1" applyFill="1" applyBorder="1" applyAlignment="1">
      <alignment horizontal="right" vertical="center"/>
    </xf>
    <xf numFmtId="168" fontId="4" fillId="0" borderId="6" xfId="9" applyNumberFormat="1" applyFont="1" applyFill="1" applyBorder="1" applyAlignment="1">
      <alignment horizontal="right"/>
    </xf>
    <xf numFmtId="168" fontId="4" fillId="0" borderId="9" xfId="9" applyNumberFormat="1" applyFont="1" applyFill="1" applyBorder="1" applyAlignment="1">
      <alignment horizontal="right"/>
    </xf>
    <xf numFmtId="1" fontId="4" fillId="0" borderId="23" xfId="3" applyNumberFormat="1" applyFont="1" applyBorder="1" applyAlignment="1">
      <alignment horizontal="center"/>
    </xf>
    <xf numFmtId="1" fontId="4" fillId="0" borderId="50" xfId="3" applyNumberFormat="1" applyFont="1" applyBorder="1" applyAlignment="1">
      <alignment horizontal="center"/>
    </xf>
    <xf numFmtId="0" fontId="4" fillId="0" borderId="51" xfId="3" applyFont="1" applyBorder="1" applyAlignment="1">
      <alignment horizontal="right" vertical="center"/>
    </xf>
    <xf numFmtId="0" fontId="4" fillId="0" borderId="52" xfId="3" applyFont="1" applyBorder="1" applyAlignment="1">
      <alignment horizontal="justify" vertical="center" wrapText="1"/>
    </xf>
    <xf numFmtId="168" fontId="4" fillId="0" borderId="52" xfId="3" applyNumberFormat="1" applyFont="1" applyBorder="1" applyAlignment="1">
      <alignment horizontal="center"/>
    </xf>
    <xf numFmtId="3" fontId="4" fillId="0" borderId="69" xfId="3" applyNumberFormat="1" applyFont="1" applyBorder="1" applyAlignment="1">
      <alignment horizontal="center"/>
    </xf>
    <xf numFmtId="0" fontId="7" fillId="3" borderId="0" xfId="3" applyFill="1"/>
    <xf numFmtId="0" fontId="4" fillId="0" borderId="58" xfId="3" applyFont="1" applyBorder="1" applyAlignment="1">
      <alignment horizontal="center" vertical="top"/>
    </xf>
    <xf numFmtId="0" fontId="4" fillId="0" borderId="65" xfId="3" applyFont="1" applyBorder="1" applyAlignment="1">
      <alignment horizontal="center" vertical="top"/>
    </xf>
    <xf numFmtId="168" fontId="4" fillId="0" borderId="66" xfId="3" applyNumberFormat="1" applyFont="1" applyBorder="1" applyAlignment="1">
      <alignment horizontal="center"/>
    </xf>
    <xf numFmtId="3" fontId="4" fillId="0" borderId="66" xfId="3" applyNumberFormat="1" applyFont="1" applyBorder="1" applyAlignment="1">
      <alignment horizontal="center"/>
    </xf>
    <xf numFmtId="165" fontId="4" fillId="0" borderId="3" xfId="3" applyNumberFormat="1" applyFont="1" applyBorder="1" applyAlignment="1">
      <alignment horizontal="justify" vertical="top"/>
    </xf>
    <xf numFmtId="0" fontId="4" fillId="0" borderId="2" xfId="3" applyFont="1" applyBorder="1" applyAlignment="1">
      <alignment horizontal="justify" vertical="top" wrapText="1"/>
    </xf>
    <xf numFmtId="0" fontId="4" fillId="0" borderId="17" xfId="3" applyFont="1" applyBorder="1" applyAlignment="1">
      <alignment horizontal="center" vertical="top"/>
    </xf>
    <xf numFmtId="0" fontId="4" fillId="0" borderId="84" xfId="3" applyFont="1" applyBorder="1" applyAlignment="1">
      <alignment horizontal="center" vertical="top"/>
    </xf>
    <xf numFmtId="0" fontId="8" fillId="0" borderId="29" xfId="3" applyFont="1" applyBorder="1" applyAlignment="1">
      <alignment horizontal="right" vertical="center"/>
    </xf>
    <xf numFmtId="0" fontId="8" fillId="0" borderId="26" xfId="3" applyFont="1" applyBorder="1" applyAlignment="1">
      <alignment horizontal="center" vertical="center"/>
    </xf>
    <xf numFmtId="0" fontId="8" fillId="0" borderId="20" xfId="3" applyFont="1" applyBorder="1" applyAlignment="1">
      <alignment horizontal="center" vertical="center"/>
    </xf>
    <xf numFmtId="168" fontId="8" fillId="0" borderId="19" xfId="3" applyNumberFormat="1" applyFont="1" applyBorder="1" applyAlignment="1">
      <alignment vertical="center"/>
    </xf>
    <xf numFmtId="0" fontId="0" fillId="0" borderId="0" xfId="3" applyFont="1" applyAlignment="1">
      <alignment horizontal="center" vertical="top"/>
    </xf>
    <xf numFmtId="0" fontId="7" fillId="0" borderId="0" xfId="3" applyAlignment="1">
      <alignment vertical="top" wrapText="1"/>
    </xf>
    <xf numFmtId="0" fontId="7" fillId="4" borderId="0" xfId="3" applyFill="1" applyAlignment="1">
      <alignment horizontal="center"/>
    </xf>
    <xf numFmtId="0" fontId="7" fillId="4" borderId="0" xfId="3" applyFill="1"/>
    <xf numFmtId="168" fontId="4" fillId="0" borderId="2" xfId="9" applyNumberFormat="1" applyFont="1" applyFill="1" applyBorder="1" applyAlignment="1">
      <alignment horizontal="center"/>
    </xf>
    <xf numFmtId="168" fontId="4" fillId="0" borderId="7" xfId="9" applyNumberFormat="1" applyFont="1" applyFill="1" applyBorder="1" applyAlignment="1">
      <alignment horizontal="center"/>
    </xf>
    <xf numFmtId="0" fontId="4" fillId="0" borderId="3" xfId="3" applyFont="1" applyBorder="1" applyAlignment="1">
      <alignment horizontal="center"/>
    </xf>
    <xf numFmtId="3" fontId="4" fillId="0" borderId="52" xfId="3" applyNumberFormat="1" applyFont="1" applyBorder="1" applyAlignment="1">
      <alignment horizontal="center"/>
    </xf>
    <xf numFmtId="0" fontId="11" fillId="0" borderId="21" xfId="3" applyFont="1" applyBorder="1" applyAlignment="1">
      <alignment horizontal="right" vertical="center"/>
    </xf>
    <xf numFmtId="0" fontId="7" fillId="5" borderId="0" xfId="3" applyFill="1"/>
    <xf numFmtId="1" fontId="4" fillId="0" borderId="23" xfId="3" applyNumberFormat="1" applyFont="1" applyBorder="1" applyAlignment="1">
      <alignment horizontal="center" vertical="top"/>
    </xf>
    <xf numFmtId="0" fontId="11" fillId="0" borderId="21" xfId="3" applyFont="1" applyBorder="1" applyAlignment="1">
      <alignment horizontal="right" vertical="top"/>
    </xf>
    <xf numFmtId="0" fontId="4" fillId="0" borderId="2" xfId="3" applyFont="1" applyBorder="1" applyAlignment="1">
      <alignment horizontal="left" vertical="center" wrapText="1"/>
    </xf>
    <xf numFmtId="0" fontId="4" fillId="0" borderId="4" xfId="3" applyFont="1" applyBorder="1" applyAlignment="1">
      <alignment horizontal="left" vertical="center" wrapText="1"/>
    </xf>
    <xf numFmtId="0" fontId="4" fillId="0" borderId="3" xfId="3" applyFont="1" applyBorder="1" applyAlignment="1">
      <alignment horizontal="left" vertical="center" wrapText="1"/>
    </xf>
    <xf numFmtId="0" fontId="4" fillId="0" borderId="3" xfId="3" applyFont="1" applyBorder="1" applyAlignment="1">
      <alignment horizontal="left" wrapText="1"/>
    </xf>
    <xf numFmtId="0" fontId="11" fillId="0" borderId="51" xfId="3" applyFont="1" applyBorder="1" applyAlignment="1">
      <alignment horizontal="right" vertical="top"/>
    </xf>
    <xf numFmtId="0" fontId="4" fillId="0" borderId="52" xfId="3" applyFont="1" applyBorder="1" applyAlignment="1">
      <alignment horizontal="left" wrapText="1"/>
    </xf>
    <xf numFmtId="167" fontId="4" fillId="0" borderId="23" xfId="3" applyNumberFormat="1" applyFont="1" applyBorder="1" applyAlignment="1">
      <alignment horizontal="center" vertical="top"/>
    </xf>
    <xf numFmtId="0" fontId="10" fillId="0" borderId="0" xfId="3" applyFont="1" applyAlignment="1">
      <alignment horizontal="center"/>
    </xf>
    <xf numFmtId="14" fontId="4" fillId="0" borderId="0" xfId="3" applyNumberFormat="1" applyFont="1" applyAlignment="1">
      <alignment horizontal="right"/>
    </xf>
    <xf numFmtId="165" fontId="8" fillId="0" borderId="0" xfId="3" applyNumberFormat="1" applyFont="1" applyAlignment="1">
      <alignment horizontal="left"/>
    </xf>
    <xf numFmtId="0" fontId="4" fillId="0" borderId="0" xfId="3" applyFont="1" applyAlignment="1">
      <alignment horizontal="right" vertical="center"/>
    </xf>
    <xf numFmtId="0" fontId="12" fillId="0" borderId="0" xfId="3" applyFont="1" applyAlignment="1">
      <alignment horizontal="center"/>
    </xf>
    <xf numFmtId="165" fontId="4" fillId="0" borderId="85" xfId="3" applyNumberFormat="1" applyFont="1" applyBorder="1" applyAlignment="1">
      <alignment horizontal="center"/>
    </xf>
    <xf numFmtId="165" fontId="4" fillId="0" borderId="86" xfId="3" applyNumberFormat="1" applyFont="1" applyBorder="1" applyAlignment="1">
      <alignment horizontal="center"/>
    </xf>
    <xf numFmtId="165" fontId="12" fillId="0" borderId="1" xfId="3" applyNumberFormat="1" applyFont="1" applyBorder="1" applyAlignment="1">
      <alignment horizontal="justify" vertical="center" wrapText="1"/>
    </xf>
    <xf numFmtId="165" fontId="4" fillId="0" borderId="1" xfId="3" applyNumberFormat="1" applyFont="1" applyBorder="1" applyAlignment="1">
      <alignment horizontal="center"/>
    </xf>
    <xf numFmtId="167" fontId="4" fillId="0" borderId="21" xfId="3" quotePrefix="1" applyNumberFormat="1" applyFont="1" applyBorder="1" applyAlignment="1">
      <alignment horizontal="right" vertical="top"/>
    </xf>
    <xf numFmtId="0" fontId="4" fillId="0" borderId="1" xfId="3" applyFont="1" applyBorder="1" applyAlignment="1">
      <alignment horizontal="justify" vertical="top"/>
    </xf>
    <xf numFmtId="168" fontId="4" fillId="0" borderId="1" xfId="9" applyNumberFormat="1" applyFont="1" applyBorder="1" applyAlignment="1">
      <alignment horizontal="center"/>
    </xf>
    <xf numFmtId="167" fontId="4" fillId="0" borderId="21" xfId="3" applyNumberFormat="1" applyFont="1" applyBorder="1" applyAlignment="1">
      <alignment horizontal="right" vertical="center"/>
    </xf>
    <xf numFmtId="0" fontId="4" fillId="0" borderId="2" xfId="3" applyFont="1" applyBorder="1" applyAlignment="1">
      <alignment horizontal="justify" vertical="center"/>
    </xf>
    <xf numFmtId="168" fontId="4" fillId="0" borderId="2" xfId="9" applyNumberFormat="1" applyFont="1" applyBorder="1" applyAlignment="1">
      <alignment horizontal="center"/>
    </xf>
    <xf numFmtId="167" fontId="4" fillId="0" borderId="23" xfId="3" quotePrefix="1" applyNumberFormat="1" applyFont="1" applyBorder="1" applyAlignment="1">
      <alignment horizontal="center" vertical="top"/>
    </xf>
    <xf numFmtId="0" fontId="4" fillId="0" borderId="4" xfId="3" applyFont="1" applyBorder="1" applyAlignment="1">
      <alignment horizontal="justify" vertical="top"/>
    </xf>
    <xf numFmtId="168" fontId="4" fillId="0" borderId="4" xfId="9" applyNumberFormat="1" applyFont="1" applyBorder="1" applyAlignment="1">
      <alignment horizontal="center"/>
    </xf>
    <xf numFmtId="167" fontId="4" fillId="0" borderId="21" xfId="3" applyNumberFormat="1" applyFont="1" applyBorder="1" applyAlignment="1">
      <alignment horizontal="right" vertical="top"/>
    </xf>
    <xf numFmtId="2" fontId="4" fillId="0" borderId="21" xfId="3" applyNumberFormat="1" applyFont="1" applyBorder="1" applyAlignment="1">
      <alignment horizontal="right" vertical="top"/>
    </xf>
    <xf numFmtId="3" fontId="4" fillId="2" borderId="2" xfId="3" applyNumberFormat="1" applyFont="1" applyFill="1" applyBorder="1" applyAlignment="1">
      <alignment horizontal="justify" vertical="center"/>
    </xf>
    <xf numFmtId="168" fontId="4" fillId="0" borderId="2" xfId="9" applyNumberFormat="1" applyFont="1" applyBorder="1" applyAlignment="1">
      <alignment horizontal="center" vertical="center"/>
    </xf>
    <xf numFmtId="0" fontId="4" fillId="0" borderId="21" xfId="3" applyFont="1" applyBorder="1" applyAlignment="1">
      <alignment horizontal="right"/>
    </xf>
    <xf numFmtId="0" fontId="4" fillId="0" borderId="1" xfId="3" applyFont="1" applyBorder="1" applyAlignment="1">
      <alignment horizontal="justify" vertical="center"/>
    </xf>
    <xf numFmtId="168" fontId="4" fillId="0" borderId="1" xfId="9" applyNumberFormat="1" applyFont="1" applyBorder="1" applyAlignment="1">
      <alignment horizontal="center" vertical="center"/>
    </xf>
    <xf numFmtId="168" fontId="4" fillId="0" borderId="1" xfId="9" applyNumberFormat="1" applyFont="1" applyBorder="1" applyAlignment="1">
      <alignment horizontal="left"/>
    </xf>
    <xf numFmtId="2" fontId="4" fillId="0" borderId="23" xfId="3" applyNumberFormat="1" applyFont="1" applyBorder="1" applyAlignment="1">
      <alignment horizontal="center" vertical="top"/>
    </xf>
    <xf numFmtId="2" fontId="4" fillId="0" borderId="23" xfId="3" quotePrefix="1" applyNumberFormat="1" applyFont="1" applyBorder="1" applyAlignment="1">
      <alignment horizontal="center" vertical="top"/>
    </xf>
    <xf numFmtId="2" fontId="4" fillId="0" borderId="21" xfId="3" applyNumberFormat="1" applyFont="1" applyBorder="1" applyAlignment="1">
      <alignment horizontal="right" vertical="center"/>
    </xf>
    <xf numFmtId="0" fontId="4" fillId="0" borderId="2" xfId="3" applyFont="1" applyBorder="1" applyAlignment="1">
      <alignment horizontal="left" vertical="center"/>
    </xf>
    <xf numFmtId="0" fontId="4" fillId="0" borderId="3" xfId="3" applyFont="1" applyBorder="1" applyAlignment="1">
      <alignment horizontal="left" vertical="center"/>
    </xf>
    <xf numFmtId="168" fontId="4" fillId="0" borderId="3" xfId="9" applyNumberFormat="1" applyFont="1" applyBorder="1" applyAlignment="1">
      <alignment horizontal="center"/>
    </xf>
    <xf numFmtId="168" fontId="4" fillId="0" borderId="3" xfId="9" applyNumberFormat="1" applyFont="1" applyBorder="1" applyAlignment="1">
      <alignment horizontal="center" vertical="center"/>
    </xf>
    <xf numFmtId="0" fontId="4" fillId="0" borderId="1" xfId="3" applyFont="1" applyBorder="1" applyAlignment="1">
      <alignment horizontal="left" vertical="center"/>
    </xf>
    <xf numFmtId="0" fontId="12" fillId="0" borderId="17" xfId="3" applyFont="1" applyBorder="1" applyAlignment="1">
      <alignment horizontal="center"/>
    </xf>
    <xf numFmtId="0" fontId="12" fillId="0" borderId="84" xfId="3" applyFont="1" applyBorder="1" applyAlignment="1">
      <alignment horizontal="center"/>
    </xf>
    <xf numFmtId="168" fontId="12" fillId="0" borderId="26" xfId="9" applyNumberFormat="1" applyFont="1" applyBorder="1" applyAlignment="1">
      <alignment horizontal="right" vertical="center"/>
    </xf>
    <xf numFmtId="168" fontId="12" fillId="0" borderId="26" xfId="9" applyNumberFormat="1" applyFont="1" applyBorder="1" applyAlignment="1">
      <alignment horizontal="center" vertical="center"/>
    </xf>
    <xf numFmtId="168" fontId="12" fillId="0" borderId="26" xfId="9" quotePrefix="1" applyNumberFormat="1" applyFont="1" applyBorder="1" applyAlignment="1">
      <alignment horizontal="center" vertical="center"/>
    </xf>
    <xf numFmtId="0" fontId="12" fillId="0" borderId="23" xfId="3" quotePrefix="1" applyFont="1" applyBorder="1" applyAlignment="1">
      <alignment horizontal="center"/>
    </xf>
    <xf numFmtId="0" fontId="12" fillId="0" borderId="21" xfId="3" quotePrefix="1" applyFont="1" applyBorder="1" applyAlignment="1">
      <alignment horizontal="center"/>
    </xf>
    <xf numFmtId="0" fontId="12" fillId="0" borderId="60" xfId="3" applyFont="1" applyBorder="1" applyAlignment="1">
      <alignment horizontal="left" vertical="center"/>
    </xf>
    <xf numFmtId="168" fontId="4" fillId="0" borderId="60" xfId="9" applyNumberFormat="1" applyFont="1" applyBorder="1" applyAlignment="1">
      <alignment horizontal="center"/>
    </xf>
    <xf numFmtId="0" fontId="4" fillId="0" borderId="21" xfId="3" applyFont="1" applyBorder="1" applyAlignment="1">
      <alignment horizontal="center"/>
    </xf>
    <xf numFmtId="168" fontId="4" fillId="0" borderId="21" xfId="9" applyNumberFormat="1" applyFont="1" applyFill="1" applyBorder="1" applyAlignment="1">
      <alignment horizontal="right" vertical="center"/>
    </xf>
    <xf numFmtId="0" fontId="4" fillId="0" borderId="23" xfId="3" applyFont="1" applyBorder="1" applyAlignment="1">
      <alignment horizontal="right" vertical="center"/>
    </xf>
    <xf numFmtId="168" fontId="4" fillId="0" borderId="87" xfId="9" applyNumberFormat="1" applyFont="1" applyFill="1" applyBorder="1" applyAlignment="1">
      <alignment horizontal="right"/>
    </xf>
    <xf numFmtId="168" fontId="4" fillId="0" borderId="88" xfId="9" applyNumberFormat="1" applyFont="1" applyFill="1" applyBorder="1" applyAlignment="1">
      <alignment horizontal="right"/>
    </xf>
    <xf numFmtId="167" fontId="4" fillId="0" borderId="21" xfId="3" applyNumberFormat="1" applyFont="1" applyBorder="1" applyAlignment="1">
      <alignment horizontal="center" vertical="top"/>
    </xf>
    <xf numFmtId="0" fontId="4" fillId="0" borderId="4" xfId="3" applyFont="1" applyBorder="1" applyAlignment="1">
      <alignment horizontal="left"/>
    </xf>
    <xf numFmtId="0" fontId="4" fillId="0" borderId="2" xfId="3" applyFont="1" applyBorder="1" applyAlignment="1">
      <alignment horizontal="left"/>
    </xf>
    <xf numFmtId="168" fontId="12" fillId="0" borderId="26" xfId="9" applyNumberFormat="1" applyFont="1" applyBorder="1" applyAlignment="1">
      <alignment vertical="center"/>
    </xf>
    <xf numFmtId="0" fontId="12" fillId="0" borderId="1" xfId="3" applyFont="1" applyBorder="1" applyAlignment="1">
      <alignment horizontal="justify" vertical="top" wrapText="1"/>
    </xf>
    <xf numFmtId="0" fontId="4" fillId="0" borderId="1" xfId="3" quotePrefix="1" applyFont="1" applyBorder="1" applyAlignment="1">
      <alignment horizontal="justify" vertical="top" wrapText="1"/>
    </xf>
    <xf numFmtId="0" fontId="4" fillId="0" borderId="78" xfId="3" applyFont="1" applyBorder="1" applyAlignment="1">
      <alignment horizontal="center" vertical="center"/>
    </xf>
    <xf numFmtId="2" fontId="4" fillId="0" borderId="81" xfId="3" applyNumberFormat="1" applyFont="1" applyBorder="1" applyAlignment="1">
      <alignment horizontal="right" vertical="center"/>
    </xf>
    <xf numFmtId="0" fontId="4" fillId="2" borderId="2" xfId="3" applyFont="1" applyFill="1" applyBorder="1" applyAlignment="1">
      <alignment horizontal="left"/>
    </xf>
    <xf numFmtId="0" fontId="4" fillId="0" borderId="50" xfId="3" applyFont="1" applyBorder="1" applyAlignment="1">
      <alignment horizontal="center" vertical="top"/>
    </xf>
    <xf numFmtId="0" fontId="4" fillId="0" borderId="51" xfId="3" applyFont="1" applyBorder="1" applyAlignment="1">
      <alignment horizontal="center" vertical="top"/>
    </xf>
    <xf numFmtId="168" fontId="12" fillId="0" borderId="29" xfId="9" applyNumberFormat="1" applyFont="1" applyBorder="1" applyAlignment="1">
      <alignment horizontal="right" vertical="center"/>
    </xf>
    <xf numFmtId="168" fontId="12" fillId="0" borderId="29" xfId="9" applyNumberFormat="1" applyFont="1" applyBorder="1" applyAlignment="1">
      <alignment vertical="center"/>
    </xf>
    <xf numFmtId="168" fontId="12" fillId="0" borderId="84" xfId="9" applyNumberFormat="1" applyFont="1" applyBorder="1" applyAlignment="1">
      <alignment horizontal="center" vertical="center"/>
    </xf>
    <xf numFmtId="0" fontId="12" fillId="0" borderId="60" xfId="3" applyFont="1" applyBorder="1" applyAlignment="1">
      <alignment horizontal="justify"/>
    </xf>
    <xf numFmtId="165" fontId="4" fillId="0" borderId="2" xfId="3" applyNumberFormat="1" applyFont="1" applyBorder="1" applyAlignment="1">
      <alignment horizontal="justify" vertical="top"/>
    </xf>
    <xf numFmtId="0" fontId="4" fillId="0" borderId="23" xfId="3" applyFont="1" applyBorder="1" applyAlignment="1">
      <alignment horizontal="left"/>
    </xf>
    <xf numFmtId="0" fontId="4" fillId="0" borderId="17" xfId="3" applyFont="1" applyBorder="1" applyAlignment="1">
      <alignment horizontal="center"/>
    </xf>
    <xf numFmtId="0" fontId="4" fillId="0" borderId="20" xfId="3" applyFont="1" applyBorder="1" applyAlignment="1">
      <alignment horizontal="center"/>
    </xf>
    <xf numFmtId="0" fontId="12" fillId="0" borderId="20" xfId="3" quotePrefix="1" applyFont="1" applyBorder="1" applyAlignment="1">
      <alignment horizontal="right" vertical="center"/>
    </xf>
    <xf numFmtId="0" fontId="12" fillId="0" borderId="26" xfId="3" quotePrefix="1" applyFont="1" applyBorder="1" applyAlignment="1">
      <alignment horizontal="right" vertical="center"/>
    </xf>
    <xf numFmtId="168" fontId="4" fillId="0" borderId="26" xfId="9" quotePrefix="1" applyNumberFormat="1" applyFont="1" applyBorder="1" applyAlignment="1">
      <alignment vertical="center"/>
    </xf>
    <xf numFmtId="0" fontId="7" fillId="0" borderId="0" xfId="3" applyAlignment="1">
      <alignment vertical="top"/>
    </xf>
    <xf numFmtId="0" fontId="4" fillId="0" borderId="6" xfId="8" applyBorder="1" applyAlignment="1">
      <alignment horizontal="justify" vertical="top" wrapText="1"/>
    </xf>
    <xf numFmtId="0" fontId="4" fillId="0" borderId="7" xfId="8" applyBorder="1" applyAlignment="1">
      <alignment horizontal="justify" vertical="top"/>
    </xf>
    <xf numFmtId="0" fontId="4" fillId="0" borderId="10" xfId="8" quotePrefix="1" applyBorder="1" applyAlignment="1">
      <alignment horizontal="justify" vertical="top"/>
    </xf>
    <xf numFmtId="0" fontId="4" fillId="0" borderId="0" xfId="19"/>
    <xf numFmtId="0" fontId="36" fillId="0" borderId="0" xfId="19" applyFont="1" applyAlignment="1">
      <alignment vertical="center"/>
    </xf>
    <xf numFmtId="165" fontId="37" fillId="0" borderId="0" xfId="19" applyNumberFormat="1" applyFont="1" applyAlignment="1">
      <alignment vertical="center"/>
    </xf>
    <xf numFmtId="0" fontId="39" fillId="0" borderId="0" xfId="19" applyFont="1"/>
    <xf numFmtId="165" fontId="42" fillId="0" borderId="0" xfId="19" applyNumberFormat="1" applyFont="1" applyAlignment="1">
      <alignment vertical="center" wrapText="1"/>
    </xf>
    <xf numFmtId="0" fontId="43" fillId="0" borderId="0" xfId="19" applyFont="1" applyAlignment="1">
      <alignment horizontal="left" vertical="center"/>
    </xf>
    <xf numFmtId="0" fontId="44" fillId="0" borderId="0" xfId="20"/>
    <xf numFmtId="0" fontId="18" fillId="0" borderId="0" xfId="19" applyFont="1" applyAlignment="1">
      <alignment horizontal="left" vertical="center"/>
    </xf>
    <xf numFmtId="0" fontId="46" fillId="0" borderId="0" xfId="21" applyFont="1"/>
    <xf numFmtId="0" fontId="48" fillId="6" borderId="91" xfId="22" applyFont="1" applyFill="1" applyBorder="1">
      <alignment horizontal="center" vertical="center" wrapText="1"/>
    </xf>
    <xf numFmtId="0" fontId="48" fillId="6" borderId="92" xfId="22" applyFont="1" applyFill="1" applyBorder="1">
      <alignment horizontal="center" vertical="center" wrapText="1"/>
    </xf>
    <xf numFmtId="0" fontId="49" fillId="0" borderId="70" xfId="21" applyFont="1" applyBorder="1" applyAlignment="1">
      <alignment horizontal="center" vertical="center"/>
    </xf>
    <xf numFmtId="0" fontId="49" fillId="0" borderId="70" xfId="21" applyFont="1" applyBorder="1" applyAlignment="1">
      <alignment horizontal="center" vertical="center" wrapText="1"/>
    </xf>
    <xf numFmtId="164" fontId="49" fillId="0" borderId="70" xfId="21" applyNumberFormat="1" applyFont="1" applyBorder="1" applyAlignment="1">
      <alignment horizontal="center" vertical="center"/>
    </xf>
    <xf numFmtId="0" fontId="46" fillId="0" borderId="0" xfId="21" applyFont="1" applyAlignment="1">
      <alignment horizontal="center" vertical="center"/>
    </xf>
    <xf numFmtId="164" fontId="49" fillId="0" borderId="70" xfId="23" applyNumberFormat="1" applyFont="1" applyBorder="1" applyAlignment="1">
      <alignment horizontal="center" vertical="center"/>
    </xf>
    <xf numFmtId="0" fontId="50" fillId="0" borderId="70" xfId="21" applyFont="1" applyBorder="1" applyAlignment="1">
      <alignment horizontal="right" vertical="center" wrapText="1"/>
    </xf>
    <xf numFmtId="164" fontId="50" fillId="0" borderId="70" xfId="23" applyNumberFormat="1" applyFont="1" applyBorder="1"/>
    <xf numFmtId="164" fontId="50" fillId="6" borderId="70" xfId="21" applyNumberFormat="1" applyFont="1" applyFill="1" applyBorder="1"/>
    <xf numFmtId="0" fontId="49" fillId="0" borderId="0" xfId="21" applyFont="1" applyAlignment="1">
      <alignment horizontal="right"/>
    </xf>
    <xf numFmtId="0" fontId="49" fillId="0" borderId="0" xfId="21" applyFont="1"/>
    <xf numFmtId="0" fontId="49" fillId="0" borderId="0" xfId="21" applyFont="1" applyAlignment="1">
      <alignment horizontal="right" wrapText="1"/>
    </xf>
    <xf numFmtId="0" fontId="49" fillId="0" borderId="0" xfId="21" applyFont="1" applyAlignment="1">
      <alignment horizontal="center"/>
    </xf>
    <xf numFmtId="0" fontId="49" fillId="0" borderId="0" xfId="21" applyFont="1" applyAlignment="1">
      <alignment wrapText="1"/>
    </xf>
    <xf numFmtId="0" fontId="50" fillId="0" borderId="0" xfId="21" applyFont="1" applyAlignment="1">
      <alignment horizontal="right" wrapText="1"/>
    </xf>
    <xf numFmtId="0" fontId="51" fillId="0" borderId="6" xfId="8" applyFont="1" applyBorder="1" applyAlignment="1">
      <alignment horizontal="justify" vertical="top"/>
    </xf>
    <xf numFmtId="0" fontId="52" fillId="2" borderId="0" xfId="20" applyFont="1" applyFill="1" applyAlignment="1">
      <alignment vertical="center"/>
    </xf>
    <xf numFmtId="0" fontId="53" fillId="2" borderId="0" xfId="20" applyFont="1" applyFill="1"/>
    <xf numFmtId="0" fontId="54" fillId="2" borderId="0" xfId="20" applyFont="1" applyFill="1"/>
    <xf numFmtId="3" fontId="54" fillId="2" borderId="0" xfId="20" applyNumberFormat="1" applyFont="1" applyFill="1"/>
    <xf numFmtId="3" fontId="54" fillId="2" borderId="0" xfId="20" applyNumberFormat="1" applyFont="1" applyFill="1" applyAlignment="1">
      <alignment horizontal="left"/>
    </xf>
    <xf numFmtId="3" fontId="55" fillId="2" borderId="0" xfId="20" applyNumberFormat="1" applyFont="1" applyFill="1" applyAlignment="1">
      <alignment horizontal="right"/>
    </xf>
    <xf numFmtId="0" fontId="56" fillId="2" borderId="0" xfId="20" applyFont="1" applyFill="1"/>
    <xf numFmtId="0" fontId="54" fillId="2" borderId="0" xfId="20" applyFont="1" applyFill="1" applyAlignment="1">
      <alignment horizontal="left" vertical="top"/>
    </xf>
    <xf numFmtId="0" fontId="53" fillId="2" borderId="0" xfId="20" applyFont="1" applyFill="1" applyAlignment="1">
      <alignment vertical="top"/>
    </xf>
    <xf numFmtId="0" fontId="57" fillId="2" borderId="0" xfId="20" applyFont="1" applyFill="1" applyAlignment="1">
      <alignment vertical="top"/>
    </xf>
    <xf numFmtId="3" fontId="57" fillId="2" borderId="0" xfId="20" applyNumberFormat="1" applyFont="1" applyFill="1" applyAlignment="1">
      <alignment vertical="top"/>
    </xf>
    <xf numFmtId="3" fontId="54" fillId="2" borderId="0" xfId="20" applyNumberFormat="1" applyFont="1" applyFill="1" applyAlignment="1">
      <alignment horizontal="left" vertical="top"/>
    </xf>
    <xf numFmtId="3" fontId="55" fillId="2" borderId="0" xfId="20" applyNumberFormat="1" applyFont="1" applyFill="1" applyAlignment="1">
      <alignment horizontal="right" vertical="center"/>
    </xf>
    <xf numFmtId="0" fontId="56" fillId="2" borderId="0" xfId="20" applyFont="1" applyFill="1" applyAlignment="1">
      <alignment vertical="top"/>
    </xf>
    <xf numFmtId="0" fontId="58" fillId="2" borderId="5" xfId="20" applyFont="1" applyFill="1" applyBorder="1" applyAlignment="1">
      <alignment horizontal="center"/>
    </xf>
    <xf numFmtId="0" fontId="58" fillId="2" borderId="5" xfId="20" applyFont="1" applyFill="1" applyBorder="1"/>
    <xf numFmtId="0" fontId="57" fillId="2" borderId="5" xfId="20" applyFont="1" applyFill="1" applyBorder="1"/>
    <xf numFmtId="3" fontId="57" fillId="2" borderId="5" xfId="20" applyNumberFormat="1" applyFont="1" applyFill="1" applyBorder="1"/>
    <xf numFmtId="3" fontId="54" fillId="2" borderId="5" xfId="20" applyNumberFormat="1" applyFont="1" applyFill="1" applyBorder="1" applyAlignment="1">
      <alignment horizontal="left"/>
    </xf>
    <xf numFmtId="3" fontId="54" fillId="2" borderId="5" xfId="20" applyNumberFormat="1" applyFont="1" applyFill="1" applyBorder="1" applyAlignment="1">
      <alignment horizontal="left" vertical="center"/>
    </xf>
    <xf numFmtId="0" fontId="59" fillId="2" borderId="93" xfId="20" applyFont="1" applyFill="1" applyBorder="1" applyAlignment="1">
      <alignment horizontal="center" vertical="center"/>
    </xf>
    <xf numFmtId="0" fontId="59" fillId="2" borderId="94" xfId="20" applyFont="1" applyFill="1" applyBorder="1" applyAlignment="1">
      <alignment horizontal="center" vertical="center"/>
    </xf>
    <xf numFmtId="0" fontId="59" fillId="0" borderId="95" xfId="7" applyFont="1" applyBorder="1" applyAlignment="1">
      <alignment horizontal="center" vertical="center"/>
    </xf>
    <xf numFmtId="3" fontId="59" fillId="0" borderId="95" xfId="24" applyNumberFormat="1" applyFont="1" applyFill="1" applyBorder="1" applyAlignment="1">
      <alignment horizontal="center" vertical="center"/>
    </xf>
    <xf numFmtId="0" fontId="59" fillId="2" borderId="30" xfId="20" applyFont="1" applyFill="1" applyBorder="1" applyAlignment="1">
      <alignment horizontal="center" vertical="center"/>
    </xf>
    <xf numFmtId="0" fontId="59" fillId="0" borderId="1" xfId="7" applyFont="1" applyBorder="1" applyAlignment="1">
      <alignment horizontal="center" vertical="center"/>
    </xf>
    <xf numFmtId="3" fontId="59" fillId="0" borderId="0" xfId="24" applyNumberFormat="1" applyFont="1" applyFill="1" applyBorder="1" applyAlignment="1">
      <alignment horizontal="center" vertical="center"/>
    </xf>
    <xf numFmtId="3" fontId="59" fillId="0" borderId="1" xfId="24" applyNumberFormat="1" applyFont="1" applyFill="1" applyBorder="1" applyAlignment="1">
      <alignment horizontal="center" vertical="center"/>
    </xf>
    <xf numFmtId="3" fontId="59" fillId="0" borderId="71" xfId="24" applyNumberFormat="1" applyFont="1" applyFill="1" applyBorder="1" applyAlignment="1">
      <alignment horizontal="center" vertical="center"/>
    </xf>
    <xf numFmtId="49" fontId="55" fillId="7" borderId="96" xfId="25" applyNumberFormat="1" applyFont="1" applyFill="1" applyBorder="1" applyAlignment="1">
      <alignment horizontal="center" vertical="center"/>
    </xf>
    <xf numFmtId="0" fontId="55" fillId="7" borderId="96" xfId="25" applyFont="1" applyFill="1" applyBorder="1" applyAlignment="1">
      <alignment horizontal="justify" vertical="center" wrapText="1"/>
    </xf>
    <xf numFmtId="0" fontId="55" fillId="0" borderId="96" xfId="25" applyFont="1" applyBorder="1" applyAlignment="1">
      <alignment horizontal="justify" vertical="center" wrapText="1"/>
    </xf>
    <xf numFmtId="0" fontId="61" fillId="8" borderId="1" xfId="26" applyFont="1" applyFill="1" applyBorder="1" applyAlignment="1">
      <alignment horizontal="center" vertical="center"/>
    </xf>
    <xf numFmtId="0" fontId="62" fillId="8" borderId="1" xfId="26" applyFont="1" applyFill="1" applyBorder="1" applyAlignment="1">
      <alignment horizontal="left" vertical="center"/>
    </xf>
    <xf numFmtId="3" fontId="63" fillId="8" borderId="1" xfId="26" applyNumberFormat="1" applyFont="1" applyFill="1" applyBorder="1" applyAlignment="1">
      <alignment horizontal="center" vertical="center"/>
    </xf>
    <xf numFmtId="3" fontId="63" fillId="8" borderId="1" xfId="26" applyNumberFormat="1" applyFont="1" applyFill="1" applyBorder="1" applyAlignment="1">
      <alignment horizontal="left" vertical="center"/>
    </xf>
    <xf numFmtId="3" fontId="63" fillId="8" borderId="1" xfId="27" applyNumberFormat="1" applyFont="1" applyFill="1" applyBorder="1" applyAlignment="1">
      <alignment horizontal="right" vertical="center"/>
    </xf>
    <xf numFmtId="3" fontId="64" fillId="8" borderId="1" xfId="28" applyNumberFormat="1" applyFont="1" applyFill="1" applyBorder="1" applyAlignment="1">
      <alignment horizontal="center" vertical="center"/>
    </xf>
    <xf numFmtId="3" fontId="64" fillId="8" borderId="1" xfId="26" applyNumberFormat="1" applyFont="1" applyFill="1" applyBorder="1" applyAlignment="1">
      <alignment horizontal="center" vertical="center"/>
    </xf>
    <xf numFmtId="0" fontId="20" fillId="8" borderId="0" xfId="26" applyFont="1" applyFill="1" applyAlignment="1">
      <alignment horizontal="center" vertical="center"/>
    </xf>
    <xf numFmtId="0" fontId="64" fillId="8" borderId="1" xfId="26" applyFont="1" applyFill="1" applyBorder="1" applyAlignment="1">
      <alignment horizontal="center" vertical="top"/>
    </xf>
    <xf numFmtId="0" fontId="65" fillId="8" borderId="1" xfId="26" applyFont="1" applyFill="1" applyBorder="1" applyAlignment="1">
      <alignment horizontal="justify" vertical="top" wrapText="1"/>
    </xf>
    <xf numFmtId="0" fontId="64" fillId="8" borderId="1" xfId="26" applyFont="1" applyFill="1" applyBorder="1" applyAlignment="1">
      <alignment horizontal="right" vertical="top"/>
    </xf>
    <xf numFmtId="0" fontId="64" fillId="8" borderId="1" xfId="26" applyFont="1" applyFill="1" applyBorder="1" applyAlignment="1">
      <alignment horizontal="justify" vertical="top" wrapText="1"/>
    </xf>
    <xf numFmtId="3" fontId="64" fillId="8" borderId="1" xfId="26" quotePrefix="1" applyNumberFormat="1" applyFont="1" applyFill="1" applyBorder="1" applyAlignment="1">
      <alignment horizontal="center" vertical="center"/>
    </xf>
    <xf numFmtId="3" fontId="64" fillId="8" borderId="1" xfId="28" applyNumberFormat="1" applyFont="1" applyFill="1" applyBorder="1" applyAlignment="1">
      <alignment horizontal="right" vertical="center"/>
    </xf>
    <xf numFmtId="0" fontId="20" fillId="8" borderId="0" xfId="26" applyFont="1" applyFill="1" applyAlignment="1">
      <alignment vertical="center"/>
    </xf>
    <xf numFmtId="3" fontId="61" fillId="8" borderId="1" xfId="28" quotePrefix="1" applyNumberFormat="1" applyFont="1" applyFill="1" applyBorder="1" applyAlignment="1">
      <alignment horizontal="center" vertical="center"/>
    </xf>
    <xf numFmtId="0" fontId="64" fillId="8" borderId="72" xfId="26" applyFont="1" applyFill="1" applyBorder="1" applyAlignment="1">
      <alignment horizontal="right" vertical="top"/>
    </xf>
    <xf numFmtId="0" fontId="64" fillId="8" borderId="72" xfId="26" applyFont="1" applyFill="1" applyBorder="1" applyAlignment="1">
      <alignment horizontal="justify" vertical="top" wrapText="1"/>
    </xf>
    <xf numFmtId="3" fontId="64" fillId="8" borderId="72" xfId="28" applyNumberFormat="1" applyFont="1" applyFill="1" applyBorder="1" applyAlignment="1">
      <alignment horizontal="center" vertical="center"/>
    </xf>
    <xf numFmtId="3" fontId="64" fillId="8" borderId="72" xfId="26" quotePrefix="1" applyNumberFormat="1" applyFont="1" applyFill="1" applyBorder="1" applyAlignment="1">
      <alignment horizontal="center" vertical="center"/>
    </xf>
    <xf numFmtId="3" fontId="64" fillId="8" borderId="72" xfId="26" applyNumberFormat="1" applyFont="1" applyFill="1" applyBorder="1" applyAlignment="1">
      <alignment horizontal="center" vertical="center"/>
    </xf>
    <xf numFmtId="3" fontId="57" fillId="2" borderId="3" xfId="24" applyNumberFormat="1" applyFont="1" applyFill="1" applyBorder="1" applyAlignment="1">
      <alignment horizontal="center" vertical="center"/>
    </xf>
    <xf numFmtId="0" fontId="66" fillId="2" borderId="0" xfId="25" applyFont="1" applyFill="1" applyAlignment="1">
      <alignment horizontal="center"/>
    </xf>
    <xf numFmtId="49" fontId="58" fillId="2" borderId="1" xfId="25" applyNumberFormat="1" applyFont="1" applyFill="1" applyBorder="1" applyAlignment="1">
      <alignment horizontal="center" vertical="center"/>
    </xf>
    <xf numFmtId="0" fontId="67" fillId="2" borderId="1" xfId="29" applyFont="1" applyFill="1" applyBorder="1" applyAlignment="1">
      <alignment vertical="center" wrapText="1"/>
    </xf>
    <xf numFmtId="0" fontId="66" fillId="2" borderId="0" xfId="25" applyFont="1" applyFill="1" applyAlignment="1">
      <alignment horizontal="center" vertical="center"/>
    </xf>
    <xf numFmtId="49" fontId="56" fillId="2" borderId="72" xfId="25" applyNumberFormat="1" applyFont="1" applyFill="1" applyBorder="1" applyAlignment="1">
      <alignment horizontal="center" vertical="top"/>
    </xf>
    <xf numFmtId="0" fontId="66" fillId="0" borderId="72" xfId="29" applyFont="1" applyBorder="1" applyAlignment="1">
      <alignment horizontal="justify" vertical="top" wrapText="1"/>
    </xf>
    <xf numFmtId="0" fontId="67" fillId="2" borderId="1" xfId="29" applyFont="1" applyFill="1" applyBorder="1" applyAlignment="1">
      <alignment horizontal="left" vertical="center" wrapText="1"/>
    </xf>
    <xf numFmtId="0" fontId="56" fillId="2" borderId="0" xfId="25" applyFont="1" applyFill="1" applyAlignment="1">
      <alignment horizontal="center" vertical="center"/>
    </xf>
    <xf numFmtId="49" fontId="56" fillId="2" borderId="1" xfId="25" applyNumberFormat="1" applyFont="1" applyFill="1" applyBorder="1" applyAlignment="1">
      <alignment horizontal="center" vertical="top"/>
    </xf>
    <xf numFmtId="0" fontId="66" fillId="0" borderId="1" xfId="29" applyFont="1" applyBorder="1" applyAlignment="1">
      <alignment horizontal="justify" vertical="top" wrapText="1"/>
    </xf>
    <xf numFmtId="49" fontId="68" fillId="2" borderId="97" xfId="25" applyNumberFormat="1" applyFont="1" applyFill="1" applyBorder="1" applyAlignment="1">
      <alignment horizontal="right" vertical="top"/>
    </xf>
    <xf numFmtId="0" fontId="68" fillId="2" borderId="97" xfId="25" applyFont="1" applyFill="1" applyBorder="1" applyAlignment="1">
      <alignment vertical="top" wrapText="1"/>
    </xf>
    <xf numFmtId="49" fontId="56" fillId="2" borderId="3" xfId="25" applyNumberFormat="1" applyFont="1" applyFill="1" applyBorder="1" applyAlignment="1">
      <alignment horizontal="right" vertical="top"/>
    </xf>
    <xf numFmtId="0" fontId="66" fillId="0" borderId="3" xfId="29" applyFont="1" applyBorder="1" applyAlignment="1">
      <alignment horizontal="justify" vertical="top" wrapText="1"/>
    </xf>
    <xf numFmtId="49" fontId="56" fillId="2" borderId="97" xfId="25" applyNumberFormat="1" applyFont="1" applyFill="1" applyBorder="1" applyAlignment="1">
      <alignment horizontal="right" vertical="top"/>
    </xf>
    <xf numFmtId="0" fontId="66" fillId="0" borderId="97" xfId="29" applyFont="1" applyBorder="1" applyAlignment="1">
      <alignment horizontal="justify" vertical="top" wrapText="1"/>
    </xf>
    <xf numFmtId="49" fontId="56" fillId="2" borderId="98" xfId="25" applyNumberFormat="1" applyFont="1" applyFill="1" applyBorder="1" applyAlignment="1">
      <alignment horizontal="right" vertical="top"/>
    </xf>
    <xf numFmtId="0" fontId="66" fillId="0" borderId="98" xfId="29" applyFont="1" applyBorder="1" applyAlignment="1">
      <alignment horizontal="justify" vertical="top" wrapText="1"/>
    </xf>
    <xf numFmtId="49" fontId="58" fillId="2" borderId="1" xfId="25" applyNumberFormat="1" applyFont="1" applyFill="1" applyBorder="1" applyAlignment="1">
      <alignment horizontal="center" vertical="top"/>
    </xf>
    <xf numFmtId="0" fontId="67" fillId="2" borderId="1" xfId="29" applyFont="1" applyFill="1" applyBorder="1" applyAlignment="1">
      <alignment vertical="top" wrapText="1"/>
    </xf>
    <xf numFmtId="49" fontId="66" fillId="0" borderId="97" xfId="25" applyNumberFormat="1" applyFont="1" applyBorder="1" applyAlignment="1">
      <alignment horizontal="right" vertical="center"/>
    </xf>
    <xf numFmtId="0" fontId="66" fillId="8" borderId="97" xfId="25" applyFont="1" applyFill="1" applyBorder="1" applyAlignment="1">
      <alignment vertical="center" wrapText="1"/>
    </xf>
    <xf numFmtId="0" fontId="67" fillId="2" borderId="1" xfId="29" applyFont="1" applyFill="1" applyBorder="1" applyAlignment="1">
      <alignment horizontal="left" vertical="top" wrapText="1"/>
    </xf>
    <xf numFmtId="49" fontId="66" fillId="2" borderId="1" xfId="25" applyNumberFormat="1" applyFont="1" applyFill="1" applyBorder="1" applyAlignment="1">
      <alignment horizontal="right" vertical="center"/>
    </xf>
    <xf numFmtId="0" fontId="66" fillId="2" borderId="1" xfId="25" applyFont="1" applyFill="1" applyBorder="1" applyAlignment="1">
      <alignment vertical="center" wrapText="1"/>
    </xf>
    <xf numFmtId="49" fontId="66" fillId="2" borderId="98" xfId="25" applyNumberFormat="1" applyFont="1" applyFill="1" applyBorder="1" applyAlignment="1">
      <alignment horizontal="right" vertical="center"/>
    </xf>
    <xf numFmtId="0" fontId="66" fillId="2" borderId="98" xfId="25" applyFont="1" applyFill="1" applyBorder="1" applyAlignment="1">
      <alignment vertical="center" wrapText="1"/>
    </xf>
    <xf numFmtId="49" fontId="58" fillId="2" borderId="71" xfId="25" applyNumberFormat="1" applyFont="1" applyFill="1" applyBorder="1" applyAlignment="1">
      <alignment horizontal="center" vertical="center"/>
    </xf>
    <xf numFmtId="0" fontId="67" fillId="2" borderId="71" xfId="29" applyFont="1" applyFill="1" applyBorder="1" applyAlignment="1">
      <alignment horizontal="left" vertical="center" wrapText="1"/>
    </xf>
    <xf numFmtId="49" fontId="66" fillId="2" borderId="3" xfId="25" applyNumberFormat="1" applyFont="1" applyFill="1" applyBorder="1" applyAlignment="1">
      <alignment horizontal="right" vertical="center"/>
    </xf>
    <xf numFmtId="0" fontId="66" fillId="0" borderId="3" xfId="29" applyFont="1" applyBorder="1" applyAlignment="1">
      <alignment horizontal="justify" vertical="center" wrapText="1"/>
    </xf>
    <xf numFmtId="49" fontId="66" fillId="2" borderId="97" xfId="25" applyNumberFormat="1" applyFont="1" applyFill="1" applyBorder="1" applyAlignment="1">
      <alignment horizontal="right" vertical="center"/>
    </xf>
    <xf numFmtId="0" fontId="66" fillId="0" borderId="97" xfId="29" applyFont="1" applyBorder="1" applyAlignment="1">
      <alignment horizontal="justify" vertical="center" wrapText="1"/>
    </xf>
    <xf numFmtId="49" fontId="58" fillId="2" borderId="71" xfId="25" applyNumberFormat="1" applyFont="1" applyFill="1" applyBorder="1" applyAlignment="1">
      <alignment horizontal="center" vertical="top"/>
    </xf>
    <xf numFmtId="0" fontId="55" fillId="2" borderId="71" xfId="30" applyFont="1" applyFill="1" applyBorder="1" applyAlignment="1">
      <alignment horizontal="justify" vertical="top" wrapText="1"/>
    </xf>
    <xf numFmtId="0" fontId="66" fillId="0" borderId="72" xfId="30" applyFont="1" applyBorder="1" applyAlignment="1">
      <alignment horizontal="justify" vertical="top" wrapText="1"/>
    </xf>
    <xf numFmtId="0" fontId="66" fillId="2" borderId="1" xfId="30" applyFont="1" applyFill="1" applyBorder="1" applyAlignment="1">
      <alignment horizontal="justify" vertical="center" wrapText="1"/>
    </xf>
    <xf numFmtId="49" fontId="56" fillId="2" borderId="98" xfId="25" applyNumberFormat="1" applyFont="1" applyFill="1" applyBorder="1" applyAlignment="1">
      <alignment horizontal="center" vertical="top"/>
    </xf>
    <xf numFmtId="0" fontId="66" fillId="2" borderId="98" xfId="30" applyFont="1" applyFill="1" applyBorder="1" applyAlignment="1">
      <alignment horizontal="justify" vertical="center" wrapText="1"/>
    </xf>
    <xf numFmtId="0" fontId="68" fillId="0" borderId="7" xfId="31" applyFont="1" applyBorder="1" applyAlignment="1">
      <alignment horizontal="center" vertical="center" wrapText="1"/>
    </xf>
    <xf numFmtId="0" fontId="66" fillId="0" borderId="2" xfId="32" applyFont="1" applyBorder="1" applyAlignment="1">
      <alignment horizontal="justify" vertical="top" wrapText="1"/>
    </xf>
    <xf numFmtId="49" fontId="66" fillId="2" borderId="2" xfId="25" applyNumberFormat="1" applyFont="1" applyFill="1" applyBorder="1" applyAlignment="1">
      <alignment horizontal="right" vertical="center"/>
    </xf>
    <xf numFmtId="0" fontId="66" fillId="0" borderId="2" xfId="29" applyFont="1" applyBorder="1" applyAlignment="1">
      <alignment horizontal="justify" vertical="center" wrapText="1"/>
    </xf>
    <xf numFmtId="49" fontId="58" fillId="2" borderId="99" xfId="29" applyNumberFormat="1" applyFont="1" applyFill="1" applyBorder="1" applyAlignment="1">
      <alignment horizontal="center" vertical="center"/>
    </xf>
    <xf numFmtId="0" fontId="66" fillId="2" borderId="100" xfId="29" applyFont="1" applyFill="1" applyBorder="1" applyAlignment="1">
      <alignment horizontal="justify" vertical="top" wrapText="1"/>
    </xf>
    <xf numFmtId="49" fontId="55" fillId="7" borderId="72" xfId="25" applyNumberFormat="1" applyFont="1" applyFill="1" applyBorder="1" applyAlignment="1">
      <alignment horizontal="center" vertical="center"/>
    </xf>
    <xf numFmtId="0" fontId="55" fillId="7" borderId="72" xfId="25" applyFont="1" applyFill="1" applyBorder="1" applyAlignment="1">
      <alignment horizontal="justify" vertical="center" wrapText="1"/>
    </xf>
    <xf numFmtId="49" fontId="55" fillId="2" borderId="71" xfId="25" applyNumberFormat="1" applyFont="1" applyFill="1" applyBorder="1" applyAlignment="1">
      <alignment horizontal="center" vertical="center"/>
    </xf>
    <xf numFmtId="0" fontId="55" fillId="2" borderId="71" xfId="25" applyFont="1" applyFill="1" applyBorder="1" applyAlignment="1">
      <alignment horizontal="justify" vertical="center" wrapText="1"/>
    </xf>
    <xf numFmtId="49" fontId="55" fillId="0" borderId="2" xfId="25" applyNumberFormat="1" applyFont="1" applyBorder="1" applyAlignment="1">
      <alignment horizontal="center" vertical="center"/>
    </xf>
    <xf numFmtId="49" fontId="55" fillId="2" borderId="1" xfId="25" applyNumberFormat="1" applyFont="1" applyFill="1" applyBorder="1" applyAlignment="1">
      <alignment horizontal="center" vertical="center"/>
    </xf>
    <xf numFmtId="0" fontId="55" fillId="2" borderId="1" xfId="25" applyFont="1" applyFill="1" applyBorder="1" applyAlignment="1">
      <alignment horizontal="justify" vertical="center" wrapText="1"/>
    </xf>
    <xf numFmtId="49" fontId="55" fillId="0" borderId="1" xfId="25" applyNumberFormat="1" applyFont="1" applyBorder="1" applyAlignment="1">
      <alignment horizontal="center" vertical="center"/>
    </xf>
    <xf numFmtId="0" fontId="66" fillId="0" borderId="1" xfId="32" applyFont="1" applyBorder="1" applyAlignment="1">
      <alignment horizontal="justify" vertical="top" wrapText="1"/>
    </xf>
    <xf numFmtId="49" fontId="55" fillId="0" borderId="72" xfId="25" applyNumberFormat="1" applyFont="1" applyBorder="1" applyAlignment="1">
      <alignment horizontal="center" vertical="center"/>
    </xf>
    <xf numFmtId="0" fontId="66" fillId="0" borderId="72" xfId="32" applyFont="1" applyBorder="1" applyAlignment="1">
      <alignment horizontal="justify" vertical="top" wrapText="1"/>
    </xf>
    <xf numFmtId="49" fontId="59" fillId="2" borderId="72" xfId="31" applyNumberFormat="1" applyFont="1" applyFill="1" applyBorder="1" applyAlignment="1">
      <alignment horizontal="center" vertical="top"/>
    </xf>
    <xf numFmtId="0" fontId="68" fillId="2" borderId="72" xfId="31" applyFont="1" applyFill="1" applyBorder="1" applyAlignment="1">
      <alignment horizontal="justify" vertical="top" wrapText="1"/>
    </xf>
    <xf numFmtId="49" fontId="59" fillId="2" borderId="1" xfId="31" applyNumberFormat="1" applyFont="1" applyFill="1" applyBorder="1" applyAlignment="1">
      <alignment horizontal="center" vertical="top"/>
    </xf>
    <xf numFmtId="0" fontId="68" fillId="2" borderId="1" xfId="31" applyFont="1" applyFill="1" applyBorder="1" applyAlignment="1">
      <alignment horizontal="justify" vertical="top" wrapText="1"/>
    </xf>
    <xf numFmtId="49" fontId="59" fillId="2" borderId="98" xfId="31" applyNumberFormat="1" applyFont="1" applyFill="1" applyBorder="1" applyAlignment="1">
      <alignment horizontal="center" vertical="top"/>
    </xf>
    <xf numFmtId="0" fontId="68" fillId="2" borderId="98" xfId="31" applyFont="1" applyFill="1" applyBorder="1" applyAlignment="1">
      <alignment horizontal="justify" vertical="top" wrapText="1"/>
    </xf>
    <xf numFmtId="0" fontId="66" fillId="0" borderId="97" xfId="32" applyFont="1" applyBorder="1" applyAlignment="1">
      <alignment horizontal="justify" vertical="center" wrapText="1"/>
    </xf>
    <xf numFmtId="49" fontId="56" fillId="2" borderId="101" xfId="25" applyNumberFormat="1" applyFont="1" applyFill="1" applyBorder="1" applyAlignment="1">
      <alignment horizontal="center" vertical="top"/>
    </xf>
    <xf numFmtId="0" fontId="66" fillId="2" borderId="102" xfId="29" applyFont="1" applyFill="1" applyBorder="1" applyAlignment="1">
      <alignment horizontal="justify" vertical="center" wrapText="1"/>
    </xf>
    <xf numFmtId="0" fontId="66" fillId="0" borderId="0" xfId="25" applyFont="1" applyAlignment="1">
      <alignment horizontal="center" vertical="center"/>
    </xf>
    <xf numFmtId="49" fontId="55" fillId="2" borderId="71" xfId="25" applyNumberFormat="1" applyFont="1" applyFill="1" applyBorder="1" applyAlignment="1">
      <alignment horizontal="center" vertical="top"/>
    </xf>
    <xf numFmtId="0" fontId="55" fillId="2" borderId="71" xfId="25" applyFont="1" applyFill="1" applyBorder="1" applyAlignment="1">
      <alignment horizontal="justify" vertical="top" wrapText="1"/>
    </xf>
    <xf numFmtId="49" fontId="66" fillId="0" borderId="98" xfId="25" applyNumberFormat="1" applyFont="1" applyBorder="1" applyAlignment="1">
      <alignment horizontal="right" vertical="center"/>
    </xf>
    <xf numFmtId="0" fontId="66" fillId="0" borderId="98" xfId="32" applyFont="1" applyBorder="1" applyAlignment="1">
      <alignment horizontal="justify" vertical="center" wrapText="1"/>
    </xf>
    <xf numFmtId="49" fontId="55" fillId="2" borderId="72" xfId="25" applyNumberFormat="1" applyFont="1" applyFill="1" applyBorder="1" applyAlignment="1">
      <alignment horizontal="center" vertical="center"/>
    </xf>
    <xf numFmtId="0" fontId="66" fillId="2" borderId="72" xfId="25" applyFont="1" applyFill="1" applyBorder="1" applyAlignment="1">
      <alignment horizontal="justify" vertical="top" wrapText="1"/>
    </xf>
    <xf numFmtId="0" fontId="66" fillId="0" borderId="0" xfId="25" applyFont="1" applyAlignment="1">
      <alignment horizontal="center"/>
    </xf>
    <xf numFmtId="0" fontId="55" fillId="2" borderId="71" xfId="20" applyFont="1" applyFill="1" applyBorder="1" applyAlignment="1">
      <alignment horizontal="justify" vertical="top" wrapText="1"/>
    </xf>
    <xf numFmtId="0" fontId="68" fillId="2" borderId="0" xfId="32" applyFont="1" applyFill="1" applyAlignment="1">
      <alignment vertical="center"/>
    </xf>
    <xf numFmtId="0" fontId="66" fillId="2" borderId="1" xfId="31" applyFont="1" applyFill="1" applyBorder="1" applyAlignment="1">
      <alignment horizontal="right"/>
    </xf>
    <xf numFmtId="0" fontId="66" fillId="0" borderId="2" xfId="20" applyFont="1" applyBorder="1" applyAlignment="1">
      <alignment horizontal="justify" vertical="top" wrapText="1"/>
    </xf>
    <xf numFmtId="49" fontId="68" fillId="2" borderId="97" xfId="31" applyNumberFormat="1" applyFont="1" applyFill="1" applyBorder="1" applyAlignment="1">
      <alignment horizontal="right" vertical="center"/>
    </xf>
    <xf numFmtId="0" fontId="68" fillId="2" borderId="97" xfId="31" applyFont="1" applyFill="1" applyBorder="1" applyAlignment="1">
      <alignment horizontal="justify" vertical="center" wrapText="1"/>
    </xf>
    <xf numFmtId="49" fontId="59" fillId="2" borderId="1" xfId="31" applyNumberFormat="1" applyFont="1" applyFill="1" applyBorder="1" applyAlignment="1">
      <alignment horizontal="center" vertical="center"/>
    </xf>
    <xf numFmtId="0" fontId="55" fillId="2" borderId="71" xfId="20" applyFont="1" applyFill="1" applyBorder="1" applyAlignment="1">
      <alignment horizontal="justify" vertical="center" wrapText="1"/>
    </xf>
    <xf numFmtId="0" fontId="66" fillId="2" borderId="72" xfId="31" applyFont="1" applyFill="1" applyBorder="1" applyAlignment="1">
      <alignment horizontal="right"/>
    </xf>
    <xf numFmtId="0" fontId="66" fillId="0" borderId="72" xfId="20" applyFont="1" applyBorder="1" applyAlignment="1">
      <alignment horizontal="justify" vertical="top" wrapText="1"/>
    </xf>
    <xf numFmtId="0" fontId="68" fillId="0" borderId="99" xfId="29" applyFont="1" applyBorder="1" applyAlignment="1">
      <alignment horizontal="center" vertical="center" wrapText="1"/>
    </xf>
    <xf numFmtId="0" fontId="66" fillId="2" borderId="98" xfId="31" applyFont="1" applyFill="1" applyBorder="1" applyAlignment="1">
      <alignment horizontal="right"/>
    </xf>
    <xf numFmtId="0" fontId="66" fillId="2" borderId="98" xfId="20" applyFont="1" applyFill="1" applyBorder="1" applyAlignment="1">
      <alignment horizontal="justify" vertical="top" wrapText="1"/>
    </xf>
    <xf numFmtId="0" fontId="59" fillId="2" borderId="1" xfId="31" applyFont="1" applyFill="1" applyBorder="1" applyAlignment="1">
      <alignment horizontal="left" vertical="top" wrapText="1"/>
    </xf>
    <xf numFmtId="0" fontId="68" fillId="2" borderId="2" xfId="29" applyFont="1" applyFill="1" applyBorder="1" applyAlignment="1">
      <alignment horizontal="center" vertical="center" wrapText="1"/>
    </xf>
    <xf numFmtId="0" fontId="69" fillId="0" borderId="2" xfId="20" applyFont="1" applyBorder="1" applyAlignment="1">
      <alignment horizontal="justify" vertical="top" wrapText="1"/>
    </xf>
    <xf numFmtId="0" fontId="68" fillId="2" borderId="3" xfId="29" applyFont="1" applyFill="1" applyBorder="1" applyAlignment="1">
      <alignment horizontal="right" vertical="top" wrapText="1"/>
    </xf>
    <xf numFmtId="0" fontId="66" fillId="2" borderId="103" xfId="31" applyFont="1" applyFill="1" applyBorder="1" applyAlignment="1">
      <alignment horizontal="justify" vertical="top" wrapText="1"/>
    </xf>
    <xf numFmtId="0" fontId="68" fillId="2" borderId="3" xfId="29" applyFont="1" applyFill="1" applyBorder="1" applyAlignment="1">
      <alignment horizontal="right" vertical="center" wrapText="1"/>
    </xf>
    <xf numFmtId="0" fontId="66" fillId="2" borderId="103" xfId="31" applyFont="1" applyFill="1" applyBorder="1" applyAlignment="1">
      <alignment horizontal="justify" vertical="center" wrapText="1"/>
    </xf>
    <xf numFmtId="0" fontId="68" fillId="2" borderId="72" xfId="29" applyFont="1" applyFill="1" applyBorder="1" applyAlignment="1">
      <alignment horizontal="right" vertical="center" wrapText="1"/>
    </xf>
    <xf numFmtId="0" fontId="55" fillId="2" borderId="100" xfId="31" applyFont="1" applyFill="1" applyBorder="1" applyAlignment="1">
      <alignment horizontal="justify" vertical="center" wrapText="1"/>
    </xf>
    <xf numFmtId="49" fontId="59" fillId="2" borderId="1" xfId="25" applyNumberFormat="1" applyFont="1" applyFill="1" applyBorder="1" applyAlignment="1">
      <alignment horizontal="center" vertical="center"/>
    </xf>
    <xf numFmtId="0" fontId="70" fillId="0" borderId="71" xfId="31" applyFont="1" applyBorder="1" applyAlignment="1">
      <alignment horizontal="justify" vertical="center" wrapText="1"/>
    </xf>
    <xf numFmtId="0" fontId="69" fillId="2" borderId="2" xfId="31" applyFont="1" applyFill="1" applyBorder="1" applyAlignment="1">
      <alignment horizontal="justify" vertical="top" wrapText="1"/>
    </xf>
    <xf numFmtId="49" fontId="71" fillId="0" borderId="3" xfId="29" applyNumberFormat="1" applyFont="1" applyBorder="1" applyAlignment="1">
      <alignment horizontal="right" vertical="center"/>
    </xf>
    <xf numFmtId="0" fontId="68" fillId="8" borderId="3" xfId="29" applyFont="1" applyFill="1" applyBorder="1" applyAlignment="1">
      <alignment vertical="center" wrapText="1"/>
    </xf>
    <xf numFmtId="49" fontId="71" fillId="2" borderId="3" xfId="29" applyNumberFormat="1" applyFont="1" applyFill="1" applyBorder="1" applyAlignment="1">
      <alignment horizontal="right" vertical="center"/>
    </xf>
    <xf numFmtId="0" fontId="56" fillId="2" borderId="0" xfId="25" applyFont="1" applyFill="1" applyAlignment="1">
      <alignment horizontal="center"/>
    </xf>
    <xf numFmtId="49" fontId="71" fillId="2" borderId="72" xfId="29" applyNumberFormat="1" applyFont="1" applyFill="1" applyBorder="1" applyAlignment="1">
      <alignment horizontal="right" vertical="center"/>
    </xf>
    <xf numFmtId="0" fontId="68" fillId="8" borderId="72" xfId="29" applyFont="1" applyFill="1" applyBorder="1" applyAlignment="1">
      <alignment vertical="center" wrapText="1"/>
    </xf>
    <xf numFmtId="0" fontId="59" fillId="2" borderId="1" xfId="31" applyFont="1" applyFill="1" applyBorder="1" applyAlignment="1">
      <alignment horizontal="left" vertical="center" wrapText="1"/>
    </xf>
    <xf numFmtId="49" fontId="0" fillId="2" borderId="97" xfId="25" applyNumberFormat="1" applyFont="1" applyFill="1" applyBorder="1" applyAlignment="1">
      <alignment horizontal="right" vertical="center"/>
    </xf>
    <xf numFmtId="0" fontId="0" fillId="2" borderId="97" xfId="25" applyFont="1" applyFill="1" applyBorder="1" applyAlignment="1">
      <alignment horizontal="justify" vertical="center" wrapText="1"/>
    </xf>
    <xf numFmtId="0" fontId="68" fillId="2" borderId="1" xfId="29" applyFont="1" applyFill="1" applyBorder="1" applyAlignment="1">
      <alignment horizontal="right" vertical="top" wrapText="1"/>
    </xf>
    <xf numFmtId="0" fontId="66" fillId="2" borderId="0" xfId="31" applyFont="1" applyFill="1" applyAlignment="1">
      <alignment horizontal="justify" vertical="top" wrapText="1"/>
    </xf>
    <xf numFmtId="0" fontId="68" fillId="2" borderId="98" xfId="29" applyFont="1" applyFill="1" applyBorder="1" applyAlignment="1">
      <alignment horizontal="right" vertical="top" wrapText="1"/>
    </xf>
    <xf numFmtId="0" fontId="66" fillId="2" borderId="98" xfId="31" applyFont="1" applyFill="1" applyBorder="1" applyAlignment="1">
      <alignment horizontal="justify" vertical="top" wrapText="1"/>
    </xf>
    <xf numFmtId="0" fontId="68" fillId="0" borderId="6" xfId="29" applyFont="1" applyBorder="1" applyAlignment="1">
      <alignment horizontal="center" vertical="center" wrapText="1"/>
    </xf>
    <xf numFmtId="0" fontId="68" fillId="0" borderId="8" xfId="29" applyFont="1" applyBorder="1" applyAlignment="1">
      <alignment horizontal="right" vertical="center" wrapText="1"/>
    </xf>
    <xf numFmtId="0" fontId="66" fillId="0" borderId="3" xfId="32" applyFont="1" applyBorder="1" applyAlignment="1">
      <alignment horizontal="justify" vertical="center" wrapText="1"/>
    </xf>
    <xf numFmtId="0" fontId="68" fillId="0" borderId="104" xfId="29" applyFont="1" applyBorder="1" applyAlignment="1">
      <alignment horizontal="right" vertical="center" wrapText="1"/>
    </xf>
    <xf numFmtId="49" fontId="55" fillId="2" borderId="101" xfId="25" applyNumberFormat="1" applyFont="1" applyFill="1" applyBorder="1" applyAlignment="1">
      <alignment horizontal="center" vertical="center"/>
    </xf>
    <xf numFmtId="0" fontId="55" fillId="2" borderId="102" xfId="25" applyFont="1" applyFill="1" applyBorder="1" applyAlignment="1">
      <alignment horizontal="justify" vertical="center" wrapText="1"/>
    </xf>
    <xf numFmtId="49" fontId="68" fillId="2" borderId="72" xfId="31" applyNumberFormat="1" applyFont="1" applyFill="1" applyBorder="1" applyAlignment="1">
      <alignment horizontal="right" vertical="top"/>
    </xf>
    <xf numFmtId="0" fontId="75" fillId="2" borderId="1" xfId="31" applyFont="1" applyFill="1" applyBorder="1" applyAlignment="1">
      <alignment horizontal="left" vertical="center" wrapText="1"/>
    </xf>
    <xf numFmtId="49" fontId="59" fillId="2" borderId="1" xfId="31" applyNumberFormat="1" applyFont="1" applyFill="1" applyBorder="1" applyAlignment="1">
      <alignment horizontal="right" vertical="center"/>
    </xf>
    <xf numFmtId="49" fontId="59" fillId="2" borderId="72" xfId="31" applyNumberFormat="1" applyFont="1" applyFill="1" applyBorder="1" applyAlignment="1">
      <alignment horizontal="right" vertical="top"/>
    </xf>
    <xf numFmtId="0" fontId="68" fillId="2" borderId="0" xfId="32" applyFont="1" applyFill="1"/>
    <xf numFmtId="0" fontId="75" fillId="2" borderId="1" xfId="31" applyFont="1" applyFill="1" applyBorder="1" applyAlignment="1">
      <alignment horizontal="left" vertical="top" wrapText="1"/>
    </xf>
    <xf numFmtId="49" fontId="68" fillId="2" borderId="3" xfId="31" applyNumberFormat="1" applyFont="1" applyFill="1" applyBorder="1" applyAlignment="1">
      <alignment horizontal="right" vertical="top"/>
    </xf>
    <xf numFmtId="0" fontId="68" fillId="2" borderId="3" xfId="31" applyFont="1" applyFill="1" applyBorder="1" applyAlignment="1">
      <alignment horizontal="justify" vertical="top" wrapText="1"/>
    </xf>
    <xf numFmtId="49" fontId="59" fillId="2" borderId="1" xfId="31" applyNumberFormat="1" applyFont="1" applyFill="1" applyBorder="1" applyAlignment="1">
      <alignment horizontal="right" vertical="top"/>
    </xf>
    <xf numFmtId="49" fontId="71" fillId="2" borderId="1" xfId="29" applyNumberFormat="1" applyFont="1" applyFill="1" applyBorder="1" applyAlignment="1">
      <alignment horizontal="right" vertical="center"/>
    </xf>
    <xf numFmtId="49" fontId="68" fillId="2" borderId="1" xfId="29" applyNumberFormat="1" applyFont="1" applyFill="1" applyBorder="1" applyAlignment="1">
      <alignment horizontal="right" vertical="top"/>
    </xf>
    <xf numFmtId="0" fontId="68" fillId="2" borderId="72" xfId="31" applyFont="1" applyFill="1" applyBorder="1" applyAlignment="1">
      <alignment vertical="top" wrapText="1"/>
    </xf>
    <xf numFmtId="0" fontId="59" fillId="0" borderId="105" xfId="30" applyFont="1" applyBorder="1" applyAlignment="1">
      <alignment horizontal="center" vertical="center"/>
    </xf>
    <xf numFmtId="0" fontId="59" fillId="0" borderId="3" xfId="30" applyFont="1" applyBorder="1" applyAlignment="1">
      <alignment horizontal="justify" vertical="center" wrapText="1"/>
    </xf>
    <xf numFmtId="0" fontId="68" fillId="0" borderId="3" xfId="20" applyFont="1" applyBorder="1" applyAlignment="1">
      <alignment horizontal="center" vertical="center" wrapText="1"/>
    </xf>
    <xf numFmtId="0" fontId="68" fillId="0" borderId="3" xfId="20" applyFont="1" applyBorder="1" applyAlignment="1">
      <alignment horizontal="justify" vertical="center" wrapText="1"/>
    </xf>
    <xf numFmtId="0" fontId="68" fillId="0" borderId="105" xfId="30" applyFont="1" applyBorder="1" applyAlignment="1">
      <alignment horizontal="center" vertical="center"/>
    </xf>
    <xf numFmtId="49" fontId="71" fillId="2" borderId="0" xfId="29" applyNumberFormat="1" applyFont="1" applyFill="1" applyAlignment="1">
      <alignment horizontal="right" vertical="center"/>
    </xf>
    <xf numFmtId="0" fontId="68" fillId="2" borderId="0" xfId="31" applyFont="1" applyFill="1" applyAlignment="1">
      <alignment vertical="top" wrapText="1"/>
    </xf>
    <xf numFmtId="0" fontId="71" fillId="2" borderId="0" xfId="25" applyFont="1" applyFill="1" applyAlignment="1">
      <alignment horizontal="center"/>
    </xf>
    <xf numFmtId="3" fontId="71" fillId="2" borderId="0" xfId="33" applyNumberFormat="1" applyFont="1" applyFill="1" applyBorder="1" applyAlignment="1">
      <alignment horizontal="center"/>
    </xf>
    <xf numFmtId="3" fontId="71" fillId="2" borderId="0" xfId="33" applyNumberFormat="1" applyFont="1" applyFill="1" applyBorder="1" applyAlignment="1">
      <alignment horizontal="right"/>
    </xf>
    <xf numFmtId="49" fontId="57" fillId="2" borderId="94" xfId="32" applyNumberFormat="1" applyFont="1" applyFill="1" applyBorder="1" applyAlignment="1">
      <alignment horizontal="center" vertical="center"/>
    </xf>
    <xf numFmtId="0" fontId="54" fillId="2" borderId="106" xfId="32" applyFont="1" applyFill="1" applyBorder="1" applyAlignment="1">
      <alignment vertical="center" wrapText="1"/>
    </xf>
    <xf numFmtId="3" fontId="53" fillId="2" borderId="94" xfId="24" applyNumberFormat="1" applyFont="1" applyFill="1" applyBorder="1" applyAlignment="1">
      <alignment horizontal="right" vertical="center"/>
    </xf>
    <xf numFmtId="0" fontId="57" fillId="2" borderId="0" xfId="32" applyFont="1" applyFill="1" applyAlignment="1">
      <alignment vertical="center"/>
    </xf>
    <xf numFmtId="0" fontId="77" fillId="2" borderId="0" xfId="20" applyFont="1" applyFill="1" applyAlignment="1">
      <alignment horizontal="left" vertical="center"/>
    </xf>
    <xf numFmtId="0" fontId="77" fillId="2" borderId="0" xfId="20" applyFont="1" applyFill="1" applyAlignment="1">
      <alignment vertical="center"/>
    </xf>
    <xf numFmtId="0" fontId="57" fillId="2" borderId="0" xfId="20" applyFont="1" applyFill="1" applyAlignment="1">
      <alignment vertical="center"/>
    </xf>
    <xf numFmtId="3" fontId="57" fillId="2" borderId="0" xfId="20" applyNumberFormat="1" applyFont="1" applyFill="1" applyAlignment="1">
      <alignment vertical="center"/>
    </xf>
    <xf numFmtId="3" fontId="57" fillId="2" borderId="0" xfId="20" applyNumberFormat="1" applyFont="1" applyFill="1" applyAlignment="1">
      <alignment horizontal="right" vertical="center"/>
    </xf>
    <xf numFmtId="0" fontId="78" fillId="2" borderId="0" xfId="20" applyFont="1" applyFill="1" applyAlignment="1">
      <alignment vertical="center"/>
    </xf>
    <xf numFmtId="0" fontId="56" fillId="2" borderId="0" xfId="32" applyFont="1" applyFill="1" applyAlignment="1">
      <alignment horizontal="center" vertical="center"/>
    </xf>
    <xf numFmtId="0" fontId="56" fillId="2" borderId="0" xfId="32" applyFont="1" applyFill="1" applyAlignment="1">
      <alignment horizontal="justify" vertical="justify"/>
    </xf>
    <xf numFmtId="0" fontId="57" fillId="2" borderId="0" xfId="32" applyFont="1" applyFill="1" applyAlignment="1">
      <alignment horizontal="center"/>
    </xf>
    <xf numFmtId="3" fontId="57" fillId="2" borderId="0" xfId="24" applyNumberFormat="1" applyFont="1" applyFill="1" applyAlignment="1">
      <alignment horizontal="center"/>
    </xf>
    <xf numFmtId="3" fontId="57" fillId="2" borderId="0" xfId="32" applyNumberFormat="1" applyFont="1" applyFill="1" applyAlignment="1">
      <alignment horizontal="center"/>
    </xf>
    <xf numFmtId="3" fontId="57" fillId="2" borderId="0" xfId="24" applyNumberFormat="1" applyFont="1" applyFill="1" applyAlignment="1">
      <alignment horizontal="right"/>
    </xf>
    <xf numFmtId="0" fontId="56" fillId="2" borderId="0" xfId="32" applyFont="1" applyFill="1"/>
    <xf numFmtId="169" fontId="4" fillId="2" borderId="41" xfId="34" applyNumberFormat="1" applyFont="1" applyFill="1" applyBorder="1" applyAlignment="1"/>
    <xf numFmtId="169" fontId="4" fillId="2" borderId="32" xfId="34" applyNumberFormat="1" applyFont="1" applyFill="1" applyBorder="1" applyAlignment="1">
      <alignment vertical="center"/>
    </xf>
    <xf numFmtId="169" fontId="4" fillId="2" borderId="12" xfId="34" applyNumberFormat="1" applyFont="1" applyFill="1" applyBorder="1" applyAlignment="1">
      <alignment vertical="center"/>
    </xf>
    <xf numFmtId="169" fontId="4" fillId="2" borderId="48" xfId="34" applyNumberFormat="1" applyFont="1" applyFill="1" applyBorder="1" applyAlignment="1">
      <alignment vertical="center"/>
    </xf>
    <xf numFmtId="169" fontId="4" fillId="2" borderId="32" xfId="34" applyNumberFormat="1" applyFont="1" applyFill="1" applyBorder="1" applyAlignment="1"/>
    <xf numFmtId="169" fontId="4" fillId="2" borderId="48" xfId="34" applyNumberFormat="1" applyFont="1" applyFill="1" applyBorder="1" applyAlignment="1"/>
    <xf numFmtId="169" fontId="4" fillId="2" borderId="12" xfId="34" applyNumberFormat="1" applyFont="1" applyFill="1" applyBorder="1" applyAlignment="1"/>
    <xf numFmtId="3" fontId="4" fillId="0" borderId="42" xfId="3" applyNumberFormat="1" applyFont="1" applyBorder="1" applyAlignment="1"/>
    <xf numFmtId="3" fontId="4" fillId="0" borderId="31" xfId="3" applyNumberFormat="1" applyFont="1" applyBorder="1" applyAlignment="1"/>
    <xf numFmtId="3" fontId="4" fillId="0" borderId="11" xfId="3" applyNumberFormat="1" applyFont="1" applyBorder="1" applyAlignment="1"/>
    <xf numFmtId="3" fontId="4" fillId="0" borderId="62" xfId="3" applyNumberFormat="1" applyFont="1" applyBorder="1" applyAlignment="1"/>
    <xf numFmtId="3" fontId="4" fillId="0" borderId="63" xfId="3" applyNumberFormat="1" applyFont="1" applyBorder="1" applyAlignment="1"/>
    <xf numFmtId="3" fontId="4" fillId="0" borderId="64" xfId="3" applyNumberFormat="1" applyFont="1" applyBorder="1" applyAlignment="1"/>
    <xf numFmtId="3" fontId="4" fillId="0" borderId="9" xfId="3" applyNumberFormat="1" applyFont="1" applyBorder="1" applyAlignment="1"/>
    <xf numFmtId="3" fontId="4" fillId="0" borderId="13" xfId="3" applyNumberFormat="1" applyFont="1" applyBorder="1" applyAlignment="1"/>
    <xf numFmtId="3" fontId="4" fillId="0" borderId="12" xfId="3" applyNumberFormat="1" applyFont="1" applyBorder="1" applyAlignment="1"/>
    <xf numFmtId="0" fontId="4" fillId="0" borderId="2" xfId="8" applyBorder="1" applyAlignment="1">
      <alignment horizontal="justify" vertical="top"/>
    </xf>
    <xf numFmtId="3" fontId="4" fillId="0" borderId="7" xfId="8" applyNumberFormat="1" applyBorder="1" applyAlignment="1">
      <alignment horizontal="center"/>
    </xf>
    <xf numFmtId="169" fontId="4" fillId="2" borderId="11" xfId="34" applyNumberFormat="1" applyFont="1" applyFill="1" applyBorder="1" applyAlignment="1"/>
    <xf numFmtId="0" fontId="4" fillId="0" borderId="93" xfId="3" quotePrefix="1" applyFont="1" applyBorder="1" applyAlignment="1">
      <alignment horizontal="center" vertical="top"/>
    </xf>
    <xf numFmtId="0" fontId="11" fillId="0" borderId="107" xfId="3" applyFont="1" applyBorder="1" applyAlignment="1">
      <alignment horizontal="left" vertical="center"/>
    </xf>
    <xf numFmtId="9" fontId="4" fillId="0" borderId="108" xfId="5" applyFont="1" applyFill="1" applyBorder="1" applyAlignment="1">
      <alignment horizontal="left" vertical="center" wrapText="1"/>
    </xf>
    <xf numFmtId="0" fontId="4" fillId="0" borderId="95" xfId="3" applyFont="1" applyBorder="1" applyAlignment="1">
      <alignment horizontal="center"/>
    </xf>
    <xf numFmtId="3" fontId="4" fillId="0" borderId="108" xfId="3" applyNumberFormat="1" applyFont="1" applyBorder="1" applyAlignment="1">
      <alignment horizontal="center"/>
    </xf>
    <xf numFmtId="3" fontId="4" fillId="2" borderId="108" xfId="8" applyNumberFormat="1" applyFill="1" applyBorder="1" applyAlignment="1">
      <alignment horizontal="center"/>
    </xf>
    <xf numFmtId="169" fontId="4" fillId="2" borderId="33" xfId="34" applyNumberFormat="1" applyFont="1" applyFill="1" applyBorder="1" applyAlignment="1"/>
    <xf numFmtId="169" fontId="4" fillId="2" borderId="45" xfId="34" applyNumberFormat="1" applyFont="1" applyFill="1" applyBorder="1" applyAlignment="1"/>
    <xf numFmtId="169" fontId="4" fillId="2" borderId="25" xfId="34" applyNumberFormat="1" applyFont="1" applyFill="1" applyBorder="1" applyAlignment="1"/>
    <xf numFmtId="0" fontId="4" fillId="0" borderId="50" xfId="3" applyFont="1" applyBorder="1" applyAlignment="1">
      <alignment vertical="center"/>
    </xf>
    <xf numFmtId="165" fontId="4" fillId="0" borderId="51" xfId="3" applyNumberFormat="1" applyFont="1" applyBorder="1" applyAlignment="1">
      <alignment horizontal="left" vertical="center"/>
    </xf>
    <xf numFmtId="165" fontId="4" fillId="0" borderId="69" xfId="3" applyNumberFormat="1" applyFont="1" applyBorder="1" applyAlignment="1">
      <alignment horizontal="left" vertical="center"/>
    </xf>
    <xf numFmtId="165" fontId="4" fillId="0" borderId="69" xfId="3" applyNumberFormat="1" applyFont="1" applyBorder="1" applyAlignment="1">
      <alignment horizontal="center" vertical="center"/>
    </xf>
    <xf numFmtId="169" fontId="4" fillId="2" borderId="54" xfId="34" applyNumberFormat="1" applyFont="1" applyFill="1" applyBorder="1" applyAlignment="1"/>
    <xf numFmtId="169" fontId="4" fillId="2" borderId="56" xfId="34" applyNumberFormat="1" applyFont="1" applyFill="1" applyBorder="1" applyAlignment="1"/>
    <xf numFmtId="169" fontId="4" fillId="2" borderId="57" xfId="34" applyNumberFormat="1" applyFont="1" applyFill="1" applyBorder="1" applyAlignment="1"/>
    <xf numFmtId="2" fontId="4" fillId="0" borderId="6" xfId="3" applyNumberFormat="1" applyFont="1" applyBorder="1" applyAlignment="1">
      <alignment horizontal="justify" vertical="top"/>
    </xf>
    <xf numFmtId="3" fontId="4" fillId="0" borderId="68" xfId="3" applyNumberFormat="1" applyFont="1" applyBorder="1" applyAlignment="1">
      <alignment horizontal="center"/>
    </xf>
    <xf numFmtId="3" fontId="4" fillId="0" borderId="68" xfId="8" applyNumberFormat="1" applyBorder="1" applyAlignment="1">
      <alignment horizontal="center" vertical="center"/>
    </xf>
    <xf numFmtId="0" fontId="4" fillId="0" borderId="6" xfId="3" quotePrefix="1" applyFont="1" applyBorder="1" applyAlignment="1">
      <alignment horizontal="justify" vertical="top"/>
    </xf>
    <xf numFmtId="3" fontId="4" fillId="0" borderId="68" xfId="3" applyNumberFormat="1" applyFont="1" applyBorder="1" applyAlignment="1">
      <alignment horizontal="center" vertical="center"/>
    </xf>
    <xf numFmtId="0" fontId="4" fillId="0" borderId="5" xfId="3" applyFont="1" applyBorder="1" applyAlignment="1">
      <alignment horizontal="left" vertical="center"/>
    </xf>
    <xf numFmtId="165" fontId="12" fillId="0" borderId="52" xfId="3" applyNumberFormat="1" applyFont="1" applyBorder="1" applyAlignment="1">
      <alignment horizontal="right" vertical="center"/>
    </xf>
    <xf numFmtId="3" fontId="12" fillId="0" borderId="52" xfId="3" applyNumberFormat="1" applyFont="1" applyBorder="1" applyAlignment="1">
      <alignment horizontal="right" vertical="center"/>
    </xf>
    <xf numFmtId="0" fontId="4" fillId="0" borderId="68" xfId="3" applyFont="1" applyBorder="1" applyAlignment="1">
      <alignment vertical="center"/>
    </xf>
    <xf numFmtId="3" fontId="12" fillId="0" borderId="54" xfId="3" applyNumberFormat="1" applyFont="1" applyBorder="1" applyAlignment="1">
      <alignment vertical="center"/>
    </xf>
    <xf numFmtId="3" fontId="12" fillId="0" borderId="56" xfId="3" applyNumberFormat="1" applyFont="1" applyBorder="1" applyAlignment="1">
      <alignment vertical="center"/>
    </xf>
    <xf numFmtId="3" fontId="8" fillId="0" borderId="64" xfId="3" applyNumberFormat="1" applyFont="1" applyBorder="1" applyAlignment="1">
      <alignment vertical="center"/>
    </xf>
    <xf numFmtId="168" fontId="12" fillId="0" borderId="26" xfId="9" quotePrefix="1" applyNumberFormat="1" applyFont="1" applyBorder="1" applyAlignment="1">
      <alignment vertical="center"/>
    </xf>
    <xf numFmtId="3" fontId="4" fillId="0" borderId="11" xfId="8" applyNumberFormat="1" applyBorder="1" applyAlignment="1">
      <alignment horizontal="center" vertical="center"/>
    </xf>
    <xf numFmtId="3" fontId="4" fillId="0" borderId="64" xfId="8" applyNumberFormat="1" applyBorder="1" applyAlignment="1">
      <alignment horizontal="center" vertical="center"/>
    </xf>
    <xf numFmtId="3" fontId="4" fillId="0" borderId="67" xfId="8" applyNumberFormat="1" applyBorder="1" applyAlignment="1">
      <alignment horizontal="center" vertical="center"/>
    </xf>
    <xf numFmtId="3" fontId="4" fillId="0" borderId="12" xfId="8" applyNumberFormat="1" applyBorder="1" applyAlignment="1">
      <alignment horizontal="center" vertical="center"/>
    </xf>
    <xf numFmtId="3" fontId="4" fillId="0" borderId="13" xfId="8" applyNumberFormat="1" applyBorder="1" applyAlignment="1">
      <alignment horizontal="center" vertical="center"/>
    </xf>
    <xf numFmtId="3" fontId="4" fillId="2" borderId="11" xfId="8" applyNumberFormat="1" applyFill="1" applyBorder="1" applyAlignment="1">
      <alignment horizontal="center" vertical="center"/>
    </xf>
    <xf numFmtId="3" fontId="4" fillId="0" borderId="1" xfId="3" applyNumberFormat="1" applyFont="1" applyBorder="1" applyAlignment="1">
      <alignment horizontal="center" vertical="center"/>
    </xf>
    <xf numFmtId="0" fontId="4" fillId="0" borderId="1" xfId="3" applyFont="1" applyBorder="1" applyAlignment="1">
      <alignment horizontal="center" vertical="center"/>
    </xf>
    <xf numFmtId="168" fontId="12" fillId="0" borderId="52" xfId="9" quotePrefix="1" applyNumberFormat="1" applyFont="1" applyBorder="1" applyAlignment="1">
      <alignment horizontal="center" vertical="center"/>
    </xf>
    <xf numFmtId="3" fontId="11" fillId="2" borderId="6" xfId="8" applyNumberFormat="1" applyFont="1" applyFill="1" applyBorder="1" applyAlignment="1">
      <alignment horizontal="center" vertical="center" wrapText="1"/>
    </xf>
    <xf numFmtId="0" fontId="4" fillId="0" borderId="7" xfId="3" applyFont="1" applyBorder="1" applyAlignment="1">
      <alignment horizontal="center"/>
    </xf>
    <xf numFmtId="169" fontId="4" fillId="2" borderId="112" xfId="34" applyNumberFormat="1" applyFont="1" applyFill="1" applyBorder="1" applyAlignment="1"/>
    <xf numFmtId="169" fontId="4" fillId="2" borderId="113" xfId="34" applyNumberFormat="1" applyFont="1" applyFill="1" applyBorder="1" applyAlignment="1"/>
    <xf numFmtId="3" fontId="4" fillId="2" borderId="6" xfId="8" applyNumberFormat="1" applyFill="1" applyBorder="1" applyAlignment="1">
      <alignment horizontal="center" vertical="center"/>
    </xf>
    <xf numFmtId="3" fontId="4" fillId="0" borderId="70" xfId="8" applyNumberFormat="1" applyBorder="1" applyAlignment="1">
      <alignment horizontal="center"/>
    </xf>
    <xf numFmtId="169" fontId="4" fillId="0" borderId="41" xfId="34" applyNumberFormat="1" applyFont="1" applyFill="1" applyBorder="1" applyAlignment="1"/>
    <xf numFmtId="169" fontId="4" fillId="0" borderId="41" xfId="34" applyNumberFormat="1" applyFont="1" applyFill="1" applyBorder="1" applyAlignment="1">
      <alignment vertical="center"/>
    </xf>
    <xf numFmtId="3" fontId="4" fillId="0" borderId="11" xfId="8" applyNumberFormat="1" applyFill="1" applyBorder="1" applyAlignment="1">
      <alignment horizontal="center" vertical="center"/>
    </xf>
    <xf numFmtId="3" fontId="4" fillId="0" borderId="64" xfId="8" applyNumberFormat="1" applyFill="1" applyBorder="1" applyAlignment="1">
      <alignment horizontal="center" vertical="center" wrapText="1"/>
    </xf>
    <xf numFmtId="3" fontId="4" fillId="0" borderId="67" xfId="8" applyNumberFormat="1" applyFill="1" applyBorder="1" applyAlignment="1">
      <alignment horizontal="center" vertical="center"/>
    </xf>
    <xf numFmtId="3" fontId="4" fillId="0" borderId="12" xfId="8" applyNumberFormat="1" applyFill="1" applyBorder="1" applyAlignment="1">
      <alignment horizontal="center" vertical="center"/>
    </xf>
    <xf numFmtId="3" fontId="4" fillId="0" borderId="64" xfId="8" applyNumberFormat="1" applyFill="1" applyBorder="1" applyAlignment="1">
      <alignment horizontal="center" vertical="center"/>
    </xf>
    <xf numFmtId="3" fontId="4" fillId="0" borderId="4" xfId="3" applyNumberFormat="1" applyFont="1" applyFill="1" applyBorder="1" applyAlignment="1">
      <alignment horizontal="center"/>
    </xf>
    <xf numFmtId="3" fontId="4" fillId="0" borderId="70" xfId="3" applyNumberFormat="1" applyFont="1" applyFill="1" applyBorder="1" applyAlignment="1">
      <alignment horizontal="center" vertical="center"/>
    </xf>
    <xf numFmtId="0" fontId="4" fillId="0" borderId="1" xfId="3" applyFont="1" applyFill="1" applyBorder="1" applyAlignment="1">
      <alignment horizontal="center" vertical="center"/>
    </xf>
    <xf numFmtId="3" fontId="4" fillId="0" borderId="66" xfId="3" applyNumberFormat="1" applyFont="1" applyFill="1" applyBorder="1" applyAlignment="1">
      <alignment horizontal="center"/>
    </xf>
    <xf numFmtId="3" fontId="4" fillId="0" borderId="2" xfId="3" applyNumberFormat="1" applyFont="1" applyFill="1" applyBorder="1" applyAlignment="1">
      <alignment horizontal="center"/>
    </xf>
    <xf numFmtId="3" fontId="4" fillId="0" borderId="3" xfId="3" applyNumberFormat="1" applyFont="1" applyFill="1" applyBorder="1" applyAlignment="1">
      <alignment horizontal="center"/>
    </xf>
    <xf numFmtId="3" fontId="4" fillId="0" borderId="1" xfId="3" applyNumberFormat="1" applyFont="1" applyFill="1" applyBorder="1" applyAlignment="1">
      <alignment horizontal="center" vertical="center"/>
    </xf>
    <xf numFmtId="3" fontId="4" fillId="0" borderId="64" xfId="8" applyNumberFormat="1" applyFill="1" applyBorder="1" applyAlignment="1">
      <alignment horizontal="center" wrapText="1"/>
    </xf>
    <xf numFmtId="3" fontId="4" fillId="0" borderId="64" xfId="8" applyNumberFormat="1" applyFill="1" applyBorder="1" applyAlignment="1">
      <alignment horizontal="center"/>
    </xf>
    <xf numFmtId="168" fontId="4" fillId="0" borderId="70" xfId="9" applyNumberFormat="1" applyFont="1" applyBorder="1" applyAlignment="1">
      <alignment horizontal="center" vertical="center" wrapText="1"/>
    </xf>
    <xf numFmtId="12" fontId="4" fillId="0" borderId="114" xfId="8" applyNumberFormat="1" applyFill="1" applyBorder="1" applyAlignment="1">
      <alignment horizontal="center" vertical="center"/>
    </xf>
    <xf numFmtId="12" fontId="4" fillId="0" borderId="114" xfId="8" applyNumberFormat="1" applyBorder="1" applyAlignment="1">
      <alignment horizontal="center" vertical="center"/>
    </xf>
    <xf numFmtId="0" fontId="4" fillId="9" borderId="6" xfId="8" applyFont="1" applyFill="1" applyBorder="1" applyAlignment="1">
      <alignment vertical="center" wrapText="1"/>
    </xf>
    <xf numFmtId="0" fontId="4" fillId="9" borderId="1" xfId="8" applyFont="1" applyFill="1" applyBorder="1" applyAlignment="1">
      <alignment horizontal="center" vertical="center"/>
    </xf>
    <xf numFmtId="3" fontId="4" fillId="9" borderId="10" xfId="8" applyNumberFormat="1" applyFont="1" applyFill="1" applyBorder="1" applyAlignment="1">
      <alignment horizontal="center" vertical="center"/>
    </xf>
    <xf numFmtId="169" fontId="4" fillId="9" borderId="39" xfId="34" applyNumberFormat="1" applyFont="1" applyFill="1" applyBorder="1" applyAlignment="1">
      <alignment vertical="center"/>
    </xf>
    <xf numFmtId="169" fontId="4" fillId="9" borderId="32" xfId="34" applyNumberFormat="1" applyFont="1" applyFill="1" applyBorder="1" applyAlignment="1">
      <alignment vertical="center"/>
    </xf>
    <xf numFmtId="169" fontId="4" fillId="9" borderId="47" xfId="34" applyNumberFormat="1" applyFont="1" applyFill="1" applyBorder="1" applyAlignment="1">
      <alignment vertical="center"/>
    </xf>
    <xf numFmtId="169" fontId="4" fillId="9" borderId="13" xfId="34" applyNumberFormat="1" applyFont="1" applyFill="1" applyBorder="1" applyAlignment="1">
      <alignment vertical="center"/>
    </xf>
    <xf numFmtId="168" fontId="4" fillId="0" borderId="70" xfId="9" applyNumberFormat="1" applyFont="1" applyBorder="1" applyAlignment="1">
      <alignment vertical="center" wrapText="1"/>
    </xf>
    <xf numFmtId="0" fontId="18" fillId="0" borderId="0" xfId="19" applyFont="1" applyAlignment="1">
      <alignment horizontal="center" vertical="center" wrapText="1"/>
    </xf>
    <xf numFmtId="0" fontId="36" fillId="0" borderId="0" xfId="19" applyFont="1" applyAlignment="1">
      <alignment horizontal="center" vertical="center"/>
    </xf>
    <xf numFmtId="165" fontId="37" fillId="0" borderId="0" xfId="19" applyNumberFormat="1" applyFont="1" applyAlignment="1">
      <alignment horizontal="center" vertical="center"/>
    </xf>
    <xf numFmtId="0" fontId="38" fillId="0" borderId="0" xfId="19" applyFont="1" applyAlignment="1">
      <alignment horizontal="center"/>
    </xf>
    <xf numFmtId="0" fontId="40" fillId="0" borderId="0" xfId="19" applyFont="1" applyAlignment="1">
      <alignment horizontal="center" wrapText="1"/>
    </xf>
    <xf numFmtId="0" fontId="40" fillId="0" borderId="0" xfId="19" applyFont="1" applyAlignment="1">
      <alignment horizontal="center"/>
    </xf>
    <xf numFmtId="165" fontId="41" fillId="0" borderId="0" xfId="19" applyNumberFormat="1" applyFont="1" applyAlignment="1">
      <alignment horizontal="center" vertical="center" wrapText="1"/>
    </xf>
    <xf numFmtId="0" fontId="45" fillId="0" borderId="6" xfId="21" applyFont="1" applyBorder="1" applyAlignment="1">
      <alignment horizontal="center" vertical="center"/>
    </xf>
    <xf numFmtId="0" fontId="45" fillId="0" borderId="0" xfId="21" applyFont="1" applyAlignment="1">
      <alignment horizontal="center" vertical="center"/>
    </xf>
    <xf numFmtId="0" fontId="45" fillId="0" borderId="89" xfId="21" applyFont="1" applyBorder="1" applyAlignment="1">
      <alignment horizontal="center" vertical="center"/>
    </xf>
    <xf numFmtId="0" fontId="45" fillId="0" borderId="90" xfId="21" applyFont="1" applyBorder="1" applyAlignment="1">
      <alignment horizontal="center" vertical="center"/>
    </xf>
    <xf numFmtId="0" fontId="50" fillId="6" borderId="70" xfId="21" applyFont="1" applyFill="1" applyBorder="1" applyAlignment="1">
      <alignment horizontal="right" vertical="center" wrapText="1"/>
    </xf>
    <xf numFmtId="49" fontId="59" fillId="0" borderId="61" xfId="24" applyNumberFormat="1" applyFont="1" applyFill="1" applyBorder="1" applyAlignment="1">
      <alignment horizontal="center" vertical="center"/>
    </xf>
    <xf numFmtId="49" fontId="59" fillId="0" borderId="9" xfId="24" applyNumberFormat="1" applyFont="1" applyFill="1" applyBorder="1" applyAlignment="1">
      <alignment horizontal="center" vertical="center"/>
    </xf>
    <xf numFmtId="0" fontId="53" fillId="2" borderId="106" xfId="32" applyFont="1" applyFill="1" applyBorder="1" applyAlignment="1">
      <alignment horizontal="right" vertical="center" wrapText="1"/>
    </xf>
    <xf numFmtId="3" fontId="59" fillId="0" borderId="59" xfId="24" applyNumberFormat="1" applyFont="1" applyFill="1" applyBorder="1" applyAlignment="1">
      <alignment horizontal="center" vertical="center"/>
    </xf>
    <xf numFmtId="3" fontId="59" fillId="0" borderId="65" xfId="24" applyNumberFormat="1" applyFont="1" applyFill="1" applyBorder="1" applyAlignment="1">
      <alignment horizontal="center" vertical="center"/>
    </xf>
    <xf numFmtId="3" fontId="59" fillId="0" borderId="60" xfId="24" applyNumberFormat="1" applyFont="1" applyFill="1" applyBorder="1" applyAlignment="1">
      <alignment horizontal="center" vertical="center"/>
    </xf>
    <xf numFmtId="3" fontId="59" fillId="0" borderId="1" xfId="24" applyNumberFormat="1" applyFont="1" applyFill="1" applyBorder="1" applyAlignment="1">
      <alignment horizontal="center" vertical="center"/>
    </xf>
    <xf numFmtId="49" fontId="59" fillId="0" borderId="59" xfId="24" applyNumberFormat="1" applyFont="1" applyFill="1" applyBorder="1" applyAlignment="1">
      <alignment horizontal="center" vertical="center"/>
    </xf>
    <xf numFmtId="49" fontId="59" fillId="0" borderId="6" xfId="24" applyNumberFormat="1" applyFont="1" applyFill="1" applyBorder="1" applyAlignment="1">
      <alignment horizontal="center" vertical="center"/>
    </xf>
    <xf numFmtId="3" fontId="19" fillId="0" borderId="71" xfId="13" applyNumberFormat="1" applyFont="1" applyBorder="1" applyAlignment="1">
      <alignment horizontal="left" vertical="center"/>
    </xf>
    <xf numFmtId="3" fontId="19" fillId="0" borderId="72" xfId="13" applyNumberFormat="1" applyFont="1" applyBorder="1" applyAlignment="1">
      <alignment horizontal="left" vertical="center"/>
    </xf>
    <xf numFmtId="0" fontId="19" fillId="0" borderId="71" xfId="13" applyFont="1" applyBorder="1" applyAlignment="1">
      <alignment horizontal="center" vertical="center"/>
    </xf>
    <xf numFmtId="0" fontId="19" fillId="0" borderId="72" xfId="13" applyFont="1" applyBorder="1" applyAlignment="1">
      <alignment horizontal="center" vertical="center"/>
    </xf>
    <xf numFmtId="0" fontId="18" fillId="0" borderId="71" xfId="13" applyFont="1" applyBorder="1" applyAlignment="1">
      <alignment horizontal="left" vertical="center" wrapText="1"/>
    </xf>
    <xf numFmtId="0" fontId="18" fillId="0" borderId="72" xfId="13" applyFont="1" applyBorder="1" applyAlignment="1">
      <alignment horizontal="left" vertical="center" wrapText="1"/>
    </xf>
    <xf numFmtId="3" fontId="19" fillId="0" borderId="70" xfId="13" applyNumberFormat="1" applyFont="1" applyBorder="1" applyAlignment="1">
      <alignment horizontal="left" vertical="center"/>
    </xf>
    <xf numFmtId="0" fontId="18" fillId="0" borderId="70" xfId="13" applyFont="1" applyBorder="1" applyAlignment="1">
      <alignment horizontal="center" vertical="center"/>
    </xf>
    <xf numFmtId="0" fontId="18" fillId="0" borderId="70" xfId="13" applyFont="1" applyBorder="1" applyAlignment="1">
      <alignment horizontal="left" vertical="center" wrapText="1"/>
    </xf>
    <xf numFmtId="3" fontId="19" fillId="0" borderId="70" xfId="13" applyNumberFormat="1" applyFont="1" applyBorder="1" applyAlignment="1">
      <alignment horizontal="center" vertical="center"/>
    </xf>
    <xf numFmtId="0" fontId="19" fillId="0" borderId="70" xfId="13" applyFont="1" applyBorder="1" applyAlignment="1">
      <alignment horizontal="center" vertical="center"/>
    </xf>
    <xf numFmtId="3" fontId="19" fillId="0" borderId="71" xfId="13" applyNumberFormat="1" applyFont="1" applyBorder="1" applyAlignment="1">
      <alignment horizontal="center" vertical="center"/>
    </xf>
    <xf numFmtId="3" fontId="19" fillId="0" borderId="72" xfId="13" applyNumberFormat="1" applyFont="1" applyBorder="1" applyAlignment="1">
      <alignment horizontal="center" vertical="center"/>
    </xf>
    <xf numFmtId="0" fontId="18" fillId="0" borderId="71" xfId="13" applyFont="1" applyBorder="1" applyAlignment="1">
      <alignment horizontal="center" vertical="center"/>
    </xf>
    <xf numFmtId="0" fontId="18" fillId="0" borderId="72" xfId="13" applyFont="1" applyBorder="1" applyAlignment="1">
      <alignment horizontal="center" vertical="center"/>
    </xf>
    <xf numFmtId="0" fontId="19" fillId="0" borderId="71" xfId="13" applyFont="1" applyBorder="1" applyAlignment="1">
      <alignment horizontal="center"/>
    </xf>
    <xf numFmtId="0" fontId="19" fillId="0" borderId="72" xfId="13" applyFont="1" applyBorder="1" applyAlignment="1">
      <alignment horizontal="center"/>
    </xf>
    <xf numFmtId="0" fontId="18" fillId="0" borderId="71" xfId="13" applyFont="1" applyBorder="1" applyAlignment="1">
      <alignment vertical="center" wrapText="1"/>
    </xf>
    <xf numFmtId="0" fontId="18" fillId="0" borderId="72" xfId="13" applyFont="1" applyBorder="1" applyAlignment="1">
      <alignment vertical="center" wrapText="1"/>
    </xf>
    <xf numFmtId="3" fontId="22" fillId="0" borderId="71" xfId="13" applyNumberFormat="1" applyFont="1" applyBorder="1" applyAlignment="1">
      <alignment horizontal="left" vertical="center"/>
    </xf>
    <xf numFmtId="3" fontId="22" fillId="0" borderId="72" xfId="13" applyNumberFormat="1" applyFont="1" applyBorder="1" applyAlignment="1">
      <alignment horizontal="left" vertical="center"/>
    </xf>
    <xf numFmtId="3" fontId="18" fillId="0" borderId="70" xfId="13" applyNumberFormat="1" applyFont="1" applyBorder="1" applyAlignment="1">
      <alignment horizontal="center" vertical="center"/>
    </xf>
    <xf numFmtId="3" fontId="18" fillId="0" borderId="70" xfId="13" applyNumberFormat="1" applyFont="1" applyBorder="1" applyAlignment="1">
      <alignment horizontal="center" vertical="center" wrapText="1"/>
    </xf>
    <xf numFmtId="0" fontId="18" fillId="0" borderId="71" xfId="13" applyFont="1" applyBorder="1" applyAlignment="1">
      <alignment horizontal="center" vertical="center" wrapText="1"/>
    </xf>
    <xf numFmtId="0" fontId="18" fillId="0" borderId="72" xfId="13" applyFont="1" applyBorder="1" applyAlignment="1">
      <alignment horizontal="center" vertical="center" wrapText="1"/>
    </xf>
    <xf numFmtId="3" fontId="18" fillId="0" borderId="71" xfId="13" applyNumberFormat="1" applyFont="1" applyBorder="1" applyAlignment="1">
      <alignment horizontal="center" vertical="center"/>
    </xf>
    <xf numFmtId="3" fontId="18" fillId="0" borderId="72" xfId="13" applyNumberFormat="1" applyFont="1" applyBorder="1" applyAlignment="1">
      <alignment horizontal="center" vertical="center"/>
    </xf>
    <xf numFmtId="167" fontId="18" fillId="0" borderId="70" xfId="13" applyNumberFormat="1" applyFont="1" applyBorder="1" applyAlignment="1">
      <alignment horizontal="center" vertical="center"/>
    </xf>
    <xf numFmtId="2" fontId="18" fillId="0" borderId="70" xfId="14" applyNumberFormat="1" applyFont="1" applyBorder="1" applyAlignment="1">
      <alignment horizontal="center" vertical="center"/>
    </xf>
    <xf numFmtId="2" fontId="18" fillId="0" borderId="70" xfId="13" applyNumberFormat="1" applyFont="1" applyBorder="1" applyAlignment="1">
      <alignment horizontal="center" vertical="center"/>
    </xf>
    <xf numFmtId="3" fontId="12" fillId="0" borderId="73" xfId="8" applyNumberFormat="1" applyFont="1" applyBorder="1" applyAlignment="1">
      <alignment horizontal="center" vertical="center"/>
    </xf>
    <xf numFmtId="3" fontId="12" fillId="0" borderId="74" xfId="8" applyNumberFormat="1" applyFont="1" applyBorder="1" applyAlignment="1">
      <alignment horizontal="center" vertical="center"/>
    </xf>
    <xf numFmtId="0" fontId="4" fillId="0" borderId="0" xfId="3" applyFont="1" applyAlignment="1">
      <alignment horizontal="left" vertical="top" wrapText="1"/>
    </xf>
    <xf numFmtId="3" fontId="12" fillId="0" borderId="33" xfId="3" applyNumberFormat="1" applyFont="1" applyBorder="1" applyAlignment="1">
      <alignment horizontal="center" vertical="center"/>
    </xf>
    <xf numFmtId="3" fontId="12" fillId="0" borderId="34" xfId="3" applyNumberFormat="1" applyFont="1" applyBorder="1" applyAlignment="1">
      <alignment horizontal="center" vertical="center"/>
    </xf>
    <xf numFmtId="3" fontId="12" fillId="0" borderId="45" xfId="3" applyNumberFormat="1" applyFont="1" applyBorder="1" applyAlignment="1">
      <alignment horizontal="center" vertical="center"/>
    </xf>
    <xf numFmtId="165" fontId="12" fillId="0" borderId="22" xfId="3" applyNumberFormat="1" applyFont="1" applyBorder="1" applyAlignment="1">
      <alignment horizontal="center" vertical="center"/>
    </xf>
    <xf numFmtId="165" fontId="12" fillId="0" borderId="18" xfId="3" applyNumberFormat="1" applyFont="1" applyBorder="1" applyAlignment="1">
      <alignment horizontal="center" vertical="center"/>
    </xf>
    <xf numFmtId="0" fontId="4" fillId="0" borderId="0" xfId="3" applyFont="1" applyAlignment="1">
      <alignment horizontal="left" vertical="top"/>
    </xf>
    <xf numFmtId="0" fontId="4" fillId="0" borderId="0" xfId="3" applyFont="1" applyAlignment="1">
      <alignment horizontal="left" vertical="center" wrapText="1"/>
    </xf>
    <xf numFmtId="12" fontId="4" fillId="0" borderId="109" xfId="8" applyNumberFormat="1" applyFill="1" applyBorder="1" applyAlignment="1">
      <alignment horizontal="center" vertical="center" wrapText="1"/>
    </xf>
    <xf numFmtId="12" fontId="4" fillId="0" borderId="109" xfId="8" applyNumberFormat="1" applyFill="1" applyBorder="1" applyAlignment="1">
      <alignment horizontal="center" vertical="center"/>
    </xf>
    <xf numFmtId="12" fontId="4" fillId="0" borderId="110" xfId="8" applyNumberFormat="1" applyFill="1" applyBorder="1" applyAlignment="1">
      <alignment horizontal="center" vertical="center"/>
    </xf>
    <xf numFmtId="12" fontId="4" fillId="0" borderId="109" xfId="8" applyNumberFormat="1" applyBorder="1" applyAlignment="1">
      <alignment horizontal="center" vertical="center" wrapText="1"/>
    </xf>
    <xf numFmtId="12" fontId="4" fillId="0" borderId="109" xfId="8" applyNumberFormat="1" applyBorder="1" applyAlignment="1">
      <alignment horizontal="center" vertical="center"/>
    </xf>
    <xf numFmtId="12" fontId="4" fillId="0" borderId="110" xfId="8" applyNumberFormat="1" applyBorder="1" applyAlignment="1">
      <alignment horizontal="center" vertical="center"/>
    </xf>
    <xf numFmtId="3" fontId="4" fillId="0" borderId="111" xfId="8" applyNumberFormat="1" applyFill="1" applyBorder="1" applyAlignment="1">
      <alignment horizontal="center" vertical="center" wrapText="1"/>
    </xf>
    <xf numFmtId="3" fontId="4" fillId="0" borderId="109" xfId="8" applyNumberFormat="1" applyFill="1" applyBorder="1" applyAlignment="1">
      <alignment horizontal="center" vertical="center"/>
    </xf>
    <xf numFmtId="3" fontId="4" fillId="0" borderId="110" xfId="8" applyNumberFormat="1" applyFill="1" applyBorder="1" applyAlignment="1">
      <alignment horizontal="center" vertical="center"/>
    </xf>
    <xf numFmtId="3" fontId="4" fillId="0" borderId="73" xfId="8" applyNumberFormat="1" applyFill="1" applyBorder="1" applyAlignment="1">
      <alignment horizontal="center" vertical="center"/>
    </xf>
    <xf numFmtId="3" fontId="4" fillId="0" borderId="109" xfId="8" applyNumberFormat="1" applyBorder="1" applyAlignment="1">
      <alignment horizontal="center" vertical="center"/>
    </xf>
    <xf numFmtId="3" fontId="4" fillId="0" borderId="110" xfId="8" applyNumberFormat="1" applyBorder="1" applyAlignment="1">
      <alignment horizontal="center" vertical="center"/>
    </xf>
    <xf numFmtId="3" fontId="4" fillId="0" borderId="73" xfId="8" applyNumberFormat="1" applyBorder="1" applyAlignment="1">
      <alignment horizontal="center" vertical="center"/>
    </xf>
    <xf numFmtId="165" fontId="12" fillId="0" borderId="60" xfId="3" applyNumberFormat="1" applyFont="1" applyBorder="1" applyAlignment="1">
      <alignment horizontal="center" vertical="center" wrapText="1"/>
    </xf>
    <xf numFmtId="165" fontId="12" fillId="0" borderId="80" xfId="3" applyNumberFormat="1" applyFont="1" applyBorder="1" applyAlignment="1">
      <alignment horizontal="center" vertical="center" wrapText="1"/>
    </xf>
    <xf numFmtId="0" fontId="4" fillId="0" borderId="0" xfId="3" applyFont="1" applyAlignment="1">
      <alignment horizontal="left"/>
    </xf>
    <xf numFmtId="3" fontId="4" fillId="0" borderId="70" xfId="3" applyNumberFormat="1" applyFont="1" applyFill="1" applyBorder="1" applyAlignment="1">
      <alignment horizontal="center" vertical="center"/>
    </xf>
    <xf numFmtId="0" fontId="8" fillId="0" borderId="5" xfId="3" applyFont="1" applyBorder="1" applyAlignment="1">
      <alignment horizontal="center" vertical="center"/>
    </xf>
    <xf numFmtId="165" fontId="12" fillId="0" borderId="58" xfId="3" applyNumberFormat="1" applyFont="1" applyBorder="1" applyAlignment="1">
      <alignment horizontal="center" vertical="center"/>
    </xf>
    <xf numFmtId="165" fontId="12" fillId="0" borderId="30" xfId="3" applyNumberFormat="1" applyFont="1" applyBorder="1" applyAlignment="1">
      <alignment horizontal="center" vertical="center"/>
    </xf>
    <xf numFmtId="165" fontId="12" fillId="0" borderId="78" xfId="3" applyNumberFormat="1" applyFont="1" applyBorder="1" applyAlignment="1">
      <alignment horizontal="center" vertical="center"/>
    </xf>
    <xf numFmtId="165" fontId="12" fillId="0" borderId="79" xfId="3" applyNumberFormat="1" applyFont="1" applyBorder="1" applyAlignment="1">
      <alignment horizontal="center" vertical="center"/>
    </xf>
    <xf numFmtId="165" fontId="12" fillId="0" borderId="60" xfId="3" applyNumberFormat="1" applyFont="1" applyBorder="1" applyAlignment="1">
      <alignment horizontal="center" vertical="center"/>
    </xf>
    <xf numFmtId="165" fontId="12" fillId="0" borderId="80" xfId="3" applyNumberFormat="1" applyFont="1" applyBorder="1" applyAlignment="1">
      <alignment horizontal="center" vertical="center"/>
    </xf>
    <xf numFmtId="165" fontId="12" fillId="0" borderId="75" xfId="3" applyNumberFormat="1" applyFont="1" applyBorder="1" applyAlignment="1">
      <alignment horizontal="center" vertical="center" wrapText="1"/>
    </xf>
    <xf numFmtId="165" fontId="12" fillId="0" borderId="76" xfId="3" applyNumberFormat="1" applyFont="1" applyBorder="1" applyAlignment="1">
      <alignment horizontal="center" vertical="center" wrapText="1"/>
    </xf>
    <xf numFmtId="165" fontId="12" fillId="0" borderId="77" xfId="3" applyNumberFormat="1" applyFont="1" applyBorder="1" applyAlignment="1">
      <alignment horizontal="center" vertical="center" wrapText="1"/>
    </xf>
    <xf numFmtId="3" fontId="4" fillId="0" borderId="1" xfId="3" applyNumberFormat="1" applyFont="1" applyFill="1" applyBorder="1" applyAlignment="1">
      <alignment horizontal="center" vertical="center"/>
    </xf>
    <xf numFmtId="3" fontId="4" fillId="0" borderId="2" xfId="3" applyNumberFormat="1" applyFont="1" applyFill="1" applyBorder="1" applyAlignment="1">
      <alignment horizontal="center" vertical="center"/>
    </xf>
    <xf numFmtId="0" fontId="4" fillId="0" borderId="1" xfId="3" applyFont="1" applyFill="1" applyBorder="1" applyAlignment="1">
      <alignment horizontal="center" vertical="center"/>
    </xf>
    <xf numFmtId="0" fontId="4" fillId="0" borderId="52" xfId="3" applyFont="1" applyFill="1" applyBorder="1" applyAlignment="1">
      <alignment horizontal="center" vertical="center"/>
    </xf>
    <xf numFmtId="165" fontId="9" fillId="0" borderId="0" xfId="3" applyNumberFormat="1" applyFont="1" applyAlignment="1">
      <alignment horizontal="left"/>
    </xf>
    <xf numFmtId="165" fontId="7" fillId="0" borderId="0" xfId="3" applyNumberFormat="1" applyAlignment="1">
      <alignment horizontal="left"/>
    </xf>
    <xf numFmtId="0" fontId="4" fillId="0" borderId="17" xfId="3" applyFont="1" applyBorder="1" applyAlignment="1">
      <alignment horizontal="center" vertical="top"/>
    </xf>
    <xf numFmtId="0" fontId="4" fillId="0" borderId="84" xfId="3" applyFont="1" applyBorder="1" applyAlignment="1">
      <alignment horizontal="center" vertical="top"/>
    </xf>
    <xf numFmtId="168" fontId="4" fillId="0" borderId="70" xfId="9" applyNumberFormat="1" applyFont="1" applyBorder="1" applyAlignment="1">
      <alignment horizontal="center" vertical="center" wrapText="1"/>
    </xf>
    <xf numFmtId="168" fontId="4" fillId="0" borderId="1" xfId="9" applyNumberFormat="1" applyFont="1" applyBorder="1" applyAlignment="1">
      <alignment horizontal="center" vertical="center"/>
    </xf>
    <xf numFmtId="168" fontId="4" fillId="0" borderId="2" xfId="9" applyNumberFormat="1" applyFont="1" applyBorder="1" applyAlignment="1">
      <alignment horizontal="center" vertical="center"/>
    </xf>
    <xf numFmtId="168" fontId="4" fillId="0" borderId="71" xfId="9" applyNumberFormat="1" applyFont="1" applyBorder="1" applyAlignment="1">
      <alignment horizontal="center" vertical="center" wrapText="1"/>
    </xf>
    <xf numFmtId="168" fontId="4" fillId="0" borderId="72" xfId="9" applyNumberFormat="1" applyFont="1" applyBorder="1" applyAlignment="1">
      <alignment horizontal="center" vertical="center" wrapText="1"/>
    </xf>
    <xf numFmtId="168" fontId="4" fillId="0" borderId="80" xfId="9" applyNumberFormat="1" applyFont="1" applyBorder="1" applyAlignment="1">
      <alignment horizontal="center" vertical="center"/>
    </xf>
    <xf numFmtId="168" fontId="4" fillId="0" borderId="70" xfId="9" applyNumberFormat="1" applyFont="1" applyBorder="1" applyAlignment="1">
      <alignment horizontal="center" vertical="center"/>
    </xf>
  </cellXfs>
  <cellStyles count="35">
    <cellStyle name="Comma" xfId="34" builtinId="3"/>
    <cellStyle name="Comma 13 4" xfId="23" xr:uid="{3F2DD6DC-F832-45C2-B7F1-886527A17D29}"/>
    <cellStyle name="Comma 2" xfId="1" xr:uid="{00000000-0005-0000-0000-000000000000}"/>
    <cellStyle name="Comma 2 17" xfId="33" xr:uid="{4A0BC36C-89BD-4DC3-A83B-64FEC74499E3}"/>
    <cellStyle name="Comma 2 2" xfId="9" xr:uid="{00000000-0005-0000-0000-000001000000}"/>
    <cellStyle name="Comma 2 2 2" xfId="28" xr:uid="{F9AAFBE2-52AD-4694-922D-A4E94DE88CA8}"/>
    <cellStyle name="Comma 2 3" xfId="24" xr:uid="{C30C06DC-906E-4F8C-81C9-5CCA3C03CC84}"/>
    <cellStyle name="Comma 3" xfId="2" xr:uid="{00000000-0005-0000-0000-000002000000}"/>
    <cellStyle name="Comma 4" xfId="11" xr:uid="{00000000-0005-0000-0000-000003000000}"/>
    <cellStyle name="Comma 4 3 3" xfId="27" xr:uid="{22D59B2A-D54F-4951-B140-82BC3FED73E5}"/>
    <cellStyle name="Comma 5" xfId="15" xr:uid="{78E7F5BF-D179-43C4-85C4-E1CC80DEA19A}"/>
    <cellStyle name="Normal" xfId="0" builtinId="0"/>
    <cellStyle name="Normal 10 2" xfId="19" xr:uid="{E010DAE2-5126-4AF4-84FA-CA128C274220}"/>
    <cellStyle name="Normal 11 3" xfId="16" xr:uid="{4D5A4A26-411E-4DF5-824E-2641DCCF83C4}"/>
    <cellStyle name="Normal 19" xfId="29" xr:uid="{6FDC21CD-6295-42E3-96A0-52E4F1B8539D}"/>
    <cellStyle name="Normal 19 4" xfId="21" xr:uid="{BE11FF4E-E890-4339-A1EF-62BE29B1CCBD}"/>
    <cellStyle name="Normal 2" xfId="3" xr:uid="{00000000-0005-0000-0000-000005000000}"/>
    <cellStyle name="Normal 2 2" xfId="6" xr:uid="{00000000-0005-0000-0000-000006000000}"/>
    <cellStyle name="Normal 2 2 2" xfId="17" xr:uid="{59F6D34B-D095-4E27-A683-2949704E9A1F}"/>
    <cellStyle name="Normal 2 3" xfId="8" xr:uid="{00000000-0005-0000-0000-000007000000}"/>
    <cellStyle name="Normal 2 6" xfId="25" xr:uid="{892DF83F-4EE5-4472-9077-0EE741FE27DA}"/>
    <cellStyle name="Normal 3" xfId="4" xr:uid="{00000000-0005-0000-0000-000008000000}"/>
    <cellStyle name="Normal 39 2" xfId="30" xr:uid="{0541C68A-32E4-4BCD-BE6F-84C06C05FCFD}"/>
    <cellStyle name="Normal 4" xfId="7" xr:uid="{00000000-0005-0000-0000-000009000000}"/>
    <cellStyle name="Normal 41" xfId="20" xr:uid="{E220A04C-8B04-4551-AD90-726DDD33EE96}"/>
    <cellStyle name="Normal 46" xfId="32" xr:uid="{69BC4A7B-1E87-4B9B-AAD6-FB8E0988AA77}"/>
    <cellStyle name="Normal 5" xfId="12" xr:uid="{00000000-0005-0000-0000-00000A000000}"/>
    <cellStyle name="Normal 6" xfId="13" xr:uid="{B108BEEE-42DC-4561-BC16-F73E443D8799}"/>
    <cellStyle name="Normal 6 2" xfId="26" xr:uid="{68DCB225-DDF5-4F6D-A78C-7E51228B924A}"/>
    <cellStyle name="Normal 7" xfId="31" xr:uid="{00DBF145-AABF-49C6-B2F2-1CB0B3CFFD79}"/>
    <cellStyle name="Normal_B.O.Q priced" xfId="14" xr:uid="{1577B73B-C757-4425-B417-D6CE536BA358}"/>
    <cellStyle name="Normal_Book1" xfId="18" xr:uid="{00601158-7A51-4CF3-96A5-E039E2BABA0B}"/>
    <cellStyle name="Percent" xfId="10" builtinId="5"/>
    <cellStyle name="Percent 2" xfId="5" xr:uid="{00000000-0005-0000-0000-00000C000000}"/>
    <cellStyle name="Section1" xfId="22" xr:uid="{959BFC22-F68A-408D-845E-34FC62371078}"/>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81181A49-D591-46D8-B6EF-B1C54A665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A3A0E57A-451F-419B-9B51-E8D8BF3C44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DBAE26C4-39D6-4E3D-A3A5-B6BDF0D7FA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2" Type="http://schemas.microsoft.com/office/2019/04/relationships/externalLinkLongPath" Target="/Shared%20Documents/Transactional%20Services%20&amp;%20PM/EY/Project%20Management/Karachi%20Extension%20&amp;%20Islamabad/Project%20Management/Design/ISL%20-%20NBCL%20Drawings/EY%20Islamabad%20RFP%20for%20GC/BOQ-EY_ISL(1).xlsx?7B33A6AE" TargetMode="External"/><Relationship Id="rId1" Type="http://schemas.openxmlformats.org/officeDocument/2006/relationships/externalLinkPath" Target="file:///\\7B33A6AE\BOQ-EY_ISL(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of Cost"/>
      <sheetName val="Dismentling Work."/>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D7E04-2C30-40B7-8152-49D11F8F99AA}">
  <dimension ref="A1:J26"/>
  <sheetViews>
    <sheetView view="pageBreakPreview" zoomScale="60" zoomScaleNormal="40" workbookViewId="0">
      <selection activeCell="A14" sqref="A14:F14"/>
    </sheetView>
  </sheetViews>
  <sheetFormatPr defaultColWidth="8.375" defaultRowHeight="12.75"/>
  <cols>
    <col min="1" max="1" width="12.25" style="451" customWidth="1"/>
    <col min="2" max="2" width="17.375" style="451" customWidth="1"/>
    <col min="3" max="4" width="12.25" style="451" customWidth="1"/>
    <col min="5" max="5" width="10.375" style="451" customWidth="1"/>
    <col min="6" max="6" width="14.75" style="451" customWidth="1"/>
    <col min="7" max="7" width="12.25" style="451" customWidth="1"/>
    <col min="8" max="16384" width="8.375" style="451"/>
  </cols>
  <sheetData>
    <row r="1" spans="1:10" ht="18.75" customHeight="1"/>
    <row r="2" spans="1:10" ht="18.75" customHeight="1"/>
    <row r="3" spans="1:10" ht="57.75" customHeight="1">
      <c r="A3" s="778" t="s">
        <v>363</v>
      </c>
      <c r="B3" s="778"/>
      <c r="C3" s="778"/>
      <c r="D3" s="778"/>
      <c r="E3" s="778"/>
      <c r="F3" s="778"/>
    </row>
    <row r="4" spans="1:10" ht="18.75" customHeight="1">
      <c r="A4" s="779" t="s">
        <v>364</v>
      </c>
      <c r="B4" s="779"/>
      <c r="C4" s="779"/>
      <c r="D4" s="779"/>
      <c r="E4" s="779"/>
      <c r="F4" s="779"/>
    </row>
    <row r="5" spans="1:10" ht="18.75" customHeight="1"/>
    <row r="6" spans="1:10" ht="18.75" customHeight="1"/>
    <row r="7" spans="1:10" ht="18.75" customHeight="1"/>
    <row r="8" spans="1:10" ht="21.75" customHeight="1">
      <c r="G8" s="452"/>
    </row>
    <row r="9" spans="1:10" ht="18.75" hidden="1" customHeight="1">
      <c r="G9" s="453"/>
    </row>
    <row r="10" spans="1:10" ht="18.75" customHeight="1"/>
    <row r="11" spans="1:10" ht="18.75" customHeight="1"/>
    <row r="12" spans="1:10" ht="75.75" customHeight="1">
      <c r="A12" s="780"/>
      <c r="B12" s="780"/>
      <c r="C12" s="780"/>
      <c r="D12" s="780"/>
      <c r="E12" s="780"/>
      <c r="F12" s="780"/>
      <c r="G12" s="454"/>
    </row>
    <row r="13" spans="1:10" ht="30">
      <c r="A13" s="781" t="s">
        <v>390</v>
      </c>
      <c r="B13" s="782"/>
      <c r="C13" s="782"/>
      <c r="D13" s="782"/>
      <c r="E13" s="782"/>
      <c r="F13" s="782"/>
    </row>
    <row r="14" spans="1:10" ht="32.25">
      <c r="A14" s="783" t="s">
        <v>365</v>
      </c>
      <c r="B14" s="783"/>
      <c r="C14" s="783"/>
      <c r="D14" s="783"/>
      <c r="E14" s="783"/>
      <c r="F14" s="783"/>
      <c r="G14" s="455"/>
    </row>
    <row r="15" spans="1:10" ht="52.5" customHeight="1">
      <c r="C15" s="456"/>
      <c r="D15" s="456"/>
      <c r="E15" s="456"/>
      <c r="F15" s="456"/>
      <c r="G15" s="456"/>
    </row>
    <row r="16" spans="1:10" ht="18.75" customHeight="1">
      <c r="J16" s="457"/>
    </row>
    <row r="17" spans="2:5" ht="29.65" customHeight="1">
      <c r="B17" s="458" t="s">
        <v>366</v>
      </c>
      <c r="D17" s="777" t="s">
        <v>367</v>
      </c>
      <c r="E17" s="777"/>
    </row>
    <row r="18" spans="2:5" ht="18.75" customHeight="1"/>
    <row r="19" spans="2:5" ht="18.75" customHeight="1"/>
    <row r="20" spans="2:5" ht="18.75" customHeight="1"/>
    <row r="21" spans="2:5" ht="18.75" customHeight="1"/>
    <row r="22" spans="2:5" ht="18.75" customHeight="1"/>
    <row r="23" spans="2:5" ht="18.75" customHeight="1"/>
    <row r="24" spans="2:5" ht="18.75" customHeight="1"/>
    <row r="25" spans="2:5" ht="18.75" customHeight="1"/>
    <row r="26" spans="2:5" ht="18.75" customHeight="1"/>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9E8E-3450-4012-B504-F361A5151D4A}">
  <dimension ref="A1:F24"/>
  <sheetViews>
    <sheetView view="pageBreakPreview" zoomScaleNormal="100" zoomScaleSheetLayoutView="100" workbookViewId="0">
      <selection activeCell="E25" sqref="E25"/>
    </sheetView>
  </sheetViews>
  <sheetFormatPr defaultColWidth="8.375" defaultRowHeight="17.25"/>
  <cols>
    <col min="1" max="1" width="10.375" style="459" customWidth="1"/>
    <col min="2" max="2" width="43.75" style="459" customWidth="1"/>
    <col min="3" max="3" width="22.5" style="459" customWidth="1"/>
    <col min="4" max="4" width="22" style="459" customWidth="1"/>
    <col min="5" max="5" width="25.25" style="459" customWidth="1"/>
    <col min="6" max="6" width="19.5" style="459" customWidth="1"/>
    <col min="7" max="16384" width="8.375" style="459"/>
  </cols>
  <sheetData>
    <row r="1" spans="1:6" ht="17.45" customHeight="1">
      <c r="A1" s="784" t="s">
        <v>391</v>
      </c>
      <c r="B1" s="785"/>
      <c r="C1" s="785"/>
      <c r="D1" s="785"/>
      <c r="E1" s="785"/>
      <c r="F1" s="785"/>
    </row>
    <row r="2" spans="1:6" ht="17.45" customHeight="1">
      <c r="A2" s="784"/>
      <c r="B2" s="785"/>
      <c r="C2" s="785"/>
      <c r="D2" s="785"/>
      <c r="E2" s="785"/>
      <c r="F2" s="785"/>
    </row>
    <row r="3" spans="1:6" ht="17.45" customHeight="1">
      <c r="A3" s="784"/>
      <c r="B3" s="785"/>
      <c r="C3" s="785"/>
      <c r="D3" s="785"/>
      <c r="E3" s="785"/>
      <c r="F3" s="785"/>
    </row>
    <row r="4" spans="1:6" ht="31.5" customHeight="1" thickBot="1">
      <c r="A4" s="786"/>
      <c r="B4" s="787"/>
      <c r="C4" s="787"/>
      <c r="D4" s="787"/>
      <c r="E4" s="787"/>
      <c r="F4" s="787"/>
    </row>
    <row r="5" spans="1:6" ht="28.5">
      <c r="A5" s="460" t="s">
        <v>368</v>
      </c>
      <c r="B5" s="460" t="s">
        <v>369</v>
      </c>
      <c r="C5" s="460" t="s">
        <v>370</v>
      </c>
      <c r="D5" s="460" t="s">
        <v>371</v>
      </c>
      <c r="E5" s="461" t="s">
        <v>372</v>
      </c>
      <c r="F5" s="461" t="s">
        <v>373</v>
      </c>
    </row>
    <row r="6" spans="1:6" s="465" customFormat="1">
      <c r="A6" s="462" t="s">
        <v>374</v>
      </c>
      <c r="B6" s="463" t="s">
        <v>375</v>
      </c>
      <c r="C6" s="468">
        <f>'CIVIL ID'!$G$192</f>
        <v>0</v>
      </c>
      <c r="D6" s="468">
        <f>'CIVIL ID'!$I$192</f>
        <v>0</v>
      </c>
      <c r="E6" s="468">
        <f>'CIVIL ID'!$J$192</f>
        <v>0</v>
      </c>
      <c r="F6" s="464"/>
    </row>
    <row r="7" spans="1:6" s="465" customFormat="1">
      <c r="A7" s="462" t="s">
        <v>376</v>
      </c>
      <c r="B7" s="463" t="s">
        <v>377</v>
      </c>
      <c r="C7" s="468">
        <f>'ELEC SUMM'!C14</f>
        <v>0</v>
      </c>
      <c r="D7" s="468">
        <f>'ELEC SUMM'!D14</f>
        <v>0</v>
      </c>
      <c r="E7" s="468">
        <f>'ELEC SUMM'!E14</f>
        <v>0</v>
      </c>
      <c r="F7" s="464"/>
    </row>
    <row r="8" spans="1:6" s="465" customFormat="1">
      <c r="A8" s="462" t="s">
        <v>378</v>
      </c>
      <c r="B8" s="463" t="s">
        <v>379</v>
      </c>
      <c r="C8" s="468">
        <f>ACMV!$H$62</f>
        <v>3939980</v>
      </c>
      <c r="D8" s="468">
        <f>ACMV!$J$62</f>
        <v>870050</v>
      </c>
      <c r="E8" s="468">
        <f>ACMV!$K$62</f>
        <v>4179530</v>
      </c>
      <c r="F8" s="464"/>
    </row>
    <row r="9" spans="1:6" s="465" customFormat="1">
      <c r="A9" s="462" t="s">
        <v>380</v>
      </c>
      <c r="B9" s="463" t="s">
        <v>381</v>
      </c>
      <c r="C9" s="468">
        <f>FSS!$H$57</f>
        <v>4864800</v>
      </c>
      <c r="D9" s="468">
        <f>FSS!$J$57</f>
        <v>641250</v>
      </c>
      <c r="E9" s="468">
        <f>FSS!$K$57</f>
        <v>5491050</v>
      </c>
      <c r="F9" s="464"/>
    </row>
    <row r="10" spans="1:6" s="465" customFormat="1">
      <c r="A10" s="462" t="s">
        <v>382</v>
      </c>
      <c r="B10" s="465" t="s">
        <v>383</v>
      </c>
      <c r="C10" s="468">
        <f>PLUMBING!$H$60</f>
        <v>1292700</v>
      </c>
      <c r="D10" s="468">
        <f>PLUMBING!$J$60</f>
        <v>163000</v>
      </c>
      <c r="E10" s="468">
        <f>PLUMBING!$K$60</f>
        <v>1455700</v>
      </c>
      <c r="F10" s="464"/>
    </row>
    <row r="11" spans="1:6" s="465" customFormat="1">
      <c r="A11" s="462"/>
      <c r="B11" s="463"/>
      <c r="C11" s="466"/>
      <c r="D11" s="464"/>
      <c r="E11" s="464"/>
      <c r="F11" s="464"/>
    </row>
    <row r="12" spans="1:6">
      <c r="A12" s="462"/>
      <c r="B12" s="467" t="s">
        <v>384</v>
      </c>
      <c r="C12" s="468">
        <f>SUM(C6:C10)</f>
        <v>10097480</v>
      </c>
      <c r="D12" s="468">
        <f>SUM(D6:D10)</f>
        <v>1674300</v>
      </c>
      <c r="E12" s="468">
        <f>SUM(E6:E10)</f>
        <v>11126280</v>
      </c>
      <c r="F12" s="468"/>
    </row>
    <row r="13" spans="1:6">
      <c r="A13" s="462"/>
      <c r="B13" s="467" t="s">
        <v>385</v>
      </c>
      <c r="C13" s="468"/>
      <c r="D13" s="464"/>
      <c r="E13" s="464"/>
      <c r="F13" s="464"/>
    </row>
    <row r="14" spans="1:6">
      <c r="A14" s="788" t="s">
        <v>386</v>
      </c>
      <c r="B14" s="788"/>
      <c r="C14" s="469">
        <f>C12+C13</f>
        <v>10097480</v>
      </c>
      <c r="D14" s="469">
        <f t="shared" ref="D14:E14" si="0">D12+D13</f>
        <v>1674300</v>
      </c>
      <c r="E14" s="469">
        <f t="shared" si="0"/>
        <v>11126280</v>
      </c>
      <c r="F14" s="469"/>
    </row>
    <row r="15" spans="1:6">
      <c r="A15" s="462"/>
      <c r="B15" s="467" t="s">
        <v>387</v>
      </c>
      <c r="C15" s="468"/>
      <c r="D15" s="464"/>
      <c r="E15" s="464"/>
      <c r="F15" s="464"/>
    </row>
    <row r="16" spans="1:6">
      <c r="A16" s="462"/>
      <c r="B16" s="467" t="s">
        <v>388</v>
      </c>
      <c r="C16" s="468"/>
      <c r="D16" s="464"/>
      <c r="E16" s="464"/>
      <c r="F16" s="464"/>
    </row>
    <row r="17" spans="1:6">
      <c r="A17" s="788" t="s">
        <v>389</v>
      </c>
      <c r="B17" s="788"/>
      <c r="C17" s="469">
        <f>C16+C15+C14</f>
        <v>10097480</v>
      </c>
      <c r="D17" s="469">
        <f>D16+D15+D14</f>
        <v>1674300</v>
      </c>
      <c r="E17" s="469">
        <f>E16+E15+E14</f>
        <v>11126280</v>
      </c>
      <c r="F17" s="469"/>
    </row>
    <row r="18" spans="1:6">
      <c r="A18" s="470"/>
      <c r="B18" s="471"/>
    </row>
    <row r="19" spans="1:6">
      <c r="A19" s="472"/>
      <c r="B19" s="471"/>
    </row>
    <row r="20" spans="1:6">
      <c r="A20" s="470"/>
      <c r="B20" s="471"/>
    </row>
    <row r="21" spans="1:6">
      <c r="A21" s="470"/>
      <c r="B21" s="471"/>
    </row>
    <row r="22" spans="1:6">
      <c r="A22" s="473"/>
      <c r="B22" s="474"/>
    </row>
    <row r="23" spans="1:6">
      <c r="A23" s="473"/>
      <c r="B23" s="474"/>
    </row>
    <row r="24" spans="1:6">
      <c r="A24" s="473"/>
      <c r="B24" s="475"/>
    </row>
  </sheetData>
  <mergeCells count="3">
    <mergeCell ref="A1:F4"/>
    <mergeCell ref="A14:B14"/>
    <mergeCell ref="A17:B17"/>
  </mergeCells>
  <pageMargins left="0.7" right="0.7" top="0.75" bottom="0.75" header="0.3" footer="0.3"/>
  <pageSetup paperSize="9"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3942-3C65-4E6D-A694-5B7F23EACF02}">
  <dimension ref="A1:M193"/>
  <sheetViews>
    <sheetView view="pageBreakPreview" zoomScaleNormal="100" zoomScaleSheetLayoutView="100" workbookViewId="0">
      <pane xSplit="3" ySplit="5" topLeftCell="D188" activePane="bottomRight" state="frozen"/>
      <selection pane="topRight" activeCell="D1" sqref="D1"/>
      <selection pane="bottomLeft" activeCell="A6" sqref="A6"/>
      <selection pane="bottomRight" activeCell="J192" activeCellId="2" sqref="G192 I192 J192"/>
    </sheetView>
  </sheetViews>
  <sheetFormatPr defaultColWidth="8.25" defaultRowHeight="15.75"/>
  <cols>
    <col min="1" max="1" width="6.625" style="680" customWidth="1"/>
    <col min="2" max="2" width="46.875" style="681" customWidth="1"/>
    <col min="3" max="3" width="7.25" style="682" customWidth="1"/>
    <col min="4" max="4" width="11.75" style="683" customWidth="1"/>
    <col min="5" max="5" width="10.75" style="684" customWidth="1"/>
    <col min="6" max="6" width="8.625" style="685" customWidth="1"/>
    <col min="7" max="7" width="7.5" style="686" customWidth="1"/>
    <col min="8" max="9" width="8.25" style="686"/>
    <col min="10" max="10" width="14.125" style="686" customWidth="1"/>
    <col min="11" max="12" width="8.25" style="686"/>
    <col min="13" max="13" width="18.625" style="686" customWidth="1"/>
    <col min="14" max="14" width="15.25" style="686" customWidth="1"/>
    <col min="15" max="16384" width="8.25" style="686"/>
  </cols>
  <sheetData>
    <row r="1" spans="1:13" s="483" customFormat="1" ht="15" customHeight="1">
      <c r="A1" s="477" t="str">
        <f>'[12]Dismentling Work.'!A1</f>
        <v>EY OFFICES, INTERIOR FINISHES WORK.</v>
      </c>
      <c r="B1" s="478"/>
      <c r="C1" s="479"/>
      <c r="D1" s="480"/>
      <c r="E1" s="481"/>
      <c r="F1" s="482" t="s">
        <v>68</v>
      </c>
    </row>
    <row r="2" spans="1:13" s="490" customFormat="1" ht="17.25" customHeight="1">
      <c r="A2" s="484" t="str">
        <f>'[12]Dismentling Work.'!A2</f>
        <v>ISLAMABAD.</v>
      </c>
      <c r="B2" s="485"/>
      <c r="C2" s="486"/>
      <c r="D2" s="487"/>
      <c r="E2" s="488"/>
      <c r="F2" s="489" t="s">
        <v>395</v>
      </c>
    </row>
    <row r="3" spans="1:13" s="483" customFormat="1" ht="8.25" customHeight="1" thickBot="1">
      <c r="A3" s="491"/>
      <c r="B3" s="492"/>
      <c r="C3" s="493"/>
      <c r="D3" s="494"/>
      <c r="E3" s="495"/>
      <c r="F3" s="496"/>
    </row>
    <row r="4" spans="1:13" s="483" customFormat="1" ht="33.75" customHeight="1" thickBot="1">
      <c r="A4" s="497" t="s">
        <v>396</v>
      </c>
      <c r="B4" s="498" t="s">
        <v>0</v>
      </c>
      <c r="C4" s="499" t="s">
        <v>245</v>
      </c>
      <c r="D4" s="500" t="s">
        <v>397</v>
      </c>
      <c r="E4" s="500" t="s">
        <v>92</v>
      </c>
      <c r="F4" s="792" t="s">
        <v>398</v>
      </c>
      <c r="G4" s="793"/>
      <c r="H4" s="792" t="s">
        <v>399</v>
      </c>
      <c r="I4" s="793"/>
      <c r="J4" s="500" t="s">
        <v>248</v>
      </c>
      <c r="K4" s="794" t="s">
        <v>400</v>
      </c>
      <c r="L4" s="796" t="s">
        <v>96</v>
      </c>
      <c r="M4" s="789" t="s">
        <v>97</v>
      </c>
    </row>
    <row r="5" spans="1:13" s="483" customFormat="1" ht="33.75" customHeight="1" thickBot="1">
      <c r="A5" s="501"/>
      <c r="B5" s="501"/>
      <c r="C5" s="502"/>
      <c r="D5" s="503"/>
      <c r="E5" s="504"/>
      <c r="F5" s="505" t="s">
        <v>249</v>
      </c>
      <c r="G5" s="505" t="s">
        <v>401</v>
      </c>
      <c r="H5" s="505" t="s">
        <v>402</v>
      </c>
      <c r="I5" s="505" t="s">
        <v>248</v>
      </c>
      <c r="J5" s="505" t="s">
        <v>250</v>
      </c>
      <c r="K5" s="795"/>
      <c r="L5" s="797"/>
      <c r="M5" s="790"/>
    </row>
    <row r="6" spans="1:13" s="483" customFormat="1" ht="33.75" customHeight="1">
      <c r="A6" s="506">
        <v>0</v>
      </c>
      <c r="B6" s="507" t="s">
        <v>403</v>
      </c>
      <c r="C6" s="508"/>
      <c r="D6" s="508"/>
      <c r="E6" s="508"/>
      <c r="F6" s="508"/>
      <c r="G6" s="508"/>
      <c r="H6" s="508"/>
      <c r="I6" s="508"/>
      <c r="J6" s="508"/>
      <c r="K6" s="508"/>
      <c r="L6" s="508"/>
      <c r="M6" s="508"/>
    </row>
    <row r="7" spans="1:13" s="516" customFormat="1" ht="20.100000000000001" customHeight="1">
      <c r="A7" s="509" t="s">
        <v>404</v>
      </c>
      <c r="B7" s="510" t="s">
        <v>405</v>
      </c>
      <c r="C7" s="511"/>
      <c r="D7" s="512"/>
      <c r="E7" s="511"/>
      <c r="F7" s="513"/>
      <c r="G7" s="514"/>
      <c r="H7" s="515"/>
      <c r="I7" s="515"/>
      <c r="J7" s="515"/>
      <c r="K7" s="515"/>
      <c r="L7" s="515"/>
      <c r="M7" s="515"/>
    </row>
    <row r="8" spans="1:13" s="516" customFormat="1" ht="90" customHeight="1">
      <c r="A8" s="517"/>
      <c r="B8" s="518" t="s">
        <v>406</v>
      </c>
      <c r="C8" s="511"/>
      <c r="D8" s="512"/>
      <c r="E8" s="511"/>
      <c r="F8" s="513"/>
      <c r="G8" s="514"/>
      <c r="H8" s="515"/>
      <c r="I8" s="515"/>
      <c r="J8" s="515"/>
      <c r="K8" s="515"/>
      <c r="L8" s="515"/>
      <c r="M8" s="515"/>
    </row>
    <row r="9" spans="1:13" s="523" customFormat="1" ht="42.75">
      <c r="A9" s="519" t="s">
        <v>407</v>
      </c>
      <c r="B9" s="520" t="s">
        <v>408</v>
      </c>
      <c r="C9" s="514"/>
      <c r="D9" s="521"/>
      <c r="E9" s="515"/>
      <c r="F9" s="522"/>
      <c r="G9" s="514"/>
      <c r="H9" s="515"/>
      <c r="I9" s="515"/>
      <c r="J9" s="515"/>
      <c r="K9" s="515"/>
      <c r="L9" s="515"/>
      <c r="M9" s="515"/>
    </row>
    <row r="10" spans="1:13" s="523" customFormat="1" ht="42.75">
      <c r="A10" s="519" t="s">
        <v>409</v>
      </c>
      <c r="B10" s="520" t="s">
        <v>410</v>
      </c>
      <c r="C10" s="514"/>
      <c r="D10" s="521"/>
      <c r="E10" s="515"/>
      <c r="F10" s="522"/>
      <c r="G10" s="514"/>
      <c r="H10" s="515"/>
      <c r="I10" s="515"/>
      <c r="J10" s="515"/>
      <c r="K10" s="515"/>
      <c r="L10" s="515"/>
      <c r="M10" s="515"/>
    </row>
    <row r="11" spans="1:13" s="523" customFormat="1" ht="42.75">
      <c r="A11" s="519" t="s">
        <v>411</v>
      </c>
      <c r="B11" s="520" t="s">
        <v>412</v>
      </c>
      <c r="C11" s="514"/>
      <c r="D11" s="521"/>
      <c r="E11" s="515"/>
      <c r="F11" s="524"/>
      <c r="G11" s="514"/>
      <c r="H11" s="515"/>
      <c r="I11" s="515"/>
      <c r="J11" s="515"/>
      <c r="K11" s="515"/>
      <c r="L11" s="515"/>
      <c r="M11" s="515"/>
    </row>
    <row r="12" spans="1:13" s="523" customFormat="1" ht="28.5">
      <c r="A12" s="519" t="s">
        <v>413</v>
      </c>
      <c r="B12" s="520" t="s">
        <v>414</v>
      </c>
      <c r="C12" s="514"/>
      <c r="D12" s="521"/>
      <c r="E12" s="515"/>
      <c r="F12" s="524"/>
      <c r="G12" s="514"/>
      <c r="H12" s="515"/>
      <c r="I12" s="515"/>
      <c r="J12" s="515"/>
      <c r="K12" s="515"/>
      <c r="L12" s="515"/>
      <c r="M12" s="515"/>
    </row>
    <row r="13" spans="1:13" s="523" customFormat="1" ht="42.75">
      <c r="A13" s="519" t="s">
        <v>415</v>
      </c>
      <c r="B13" s="520" t="s">
        <v>416</v>
      </c>
      <c r="C13" s="514"/>
      <c r="D13" s="521"/>
      <c r="E13" s="515"/>
      <c r="F13" s="524"/>
      <c r="G13" s="514"/>
      <c r="H13" s="515"/>
      <c r="I13" s="515"/>
      <c r="J13" s="515"/>
      <c r="K13" s="515"/>
      <c r="L13" s="515"/>
      <c r="M13" s="515"/>
    </row>
    <row r="14" spans="1:13" s="523" customFormat="1" ht="45.75" customHeight="1" thickBot="1">
      <c r="A14" s="525" t="s">
        <v>417</v>
      </c>
      <c r="B14" s="526" t="s">
        <v>418</v>
      </c>
      <c r="C14" s="527" t="s">
        <v>205</v>
      </c>
      <c r="D14" s="528">
        <v>1</v>
      </c>
      <c r="E14" s="529"/>
      <c r="F14" s="529"/>
      <c r="G14" s="529"/>
      <c r="H14" s="529"/>
      <c r="I14" s="529"/>
      <c r="J14" s="529"/>
      <c r="K14" s="529"/>
      <c r="L14" s="529"/>
      <c r="M14" s="529"/>
    </row>
    <row r="15" spans="1:13" s="531" customFormat="1" ht="24" customHeight="1">
      <c r="A15" s="506" t="s">
        <v>419</v>
      </c>
      <c r="B15" s="507" t="s">
        <v>420</v>
      </c>
      <c r="C15" s="530"/>
      <c r="D15" s="530"/>
      <c r="E15" s="530"/>
      <c r="F15" s="530"/>
      <c r="G15" s="530"/>
      <c r="H15" s="530"/>
      <c r="I15" s="530"/>
      <c r="J15" s="530"/>
      <c r="K15" s="530"/>
      <c r="L15" s="530"/>
      <c r="M15" s="530"/>
    </row>
    <row r="16" spans="1:13" s="534" customFormat="1" ht="24" customHeight="1">
      <c r="A16" s="532" t="s">
        <v>421</v>
      </c>
      <c r="B16" s="533" t="s">
        <v>422</v>
      </c>
      <c r="C16" s="530"/>
      <c r="D16" s="530"/>
      <c r="E16" s="530"/>
      <c r="F16" s="530"/>
      <c r="G16" s="530"/>
      <c r="H16" s="530"/>
      <c r="I16" s="530"/>
      <c r="J16" s="530"/>
      <c r="K16" s="530"/>
      <c r="L16" s="530"/>
      <c r="M16" s="530"/>
    </row>
    <row r="17" spans="1:13" s="531" customFormat="1" ht="224.25" customHeight="1">
      <c r="A17" s="535"/>
      <c r="B17" s="536" t="s">
        <v>423</v>
      </c>
      <c r="C17" s="530" t="s">
        <v>424</v>
      </c>
      <c r="D17" s="530">
        <v>2450</v>
      </c>
      <c r="E17" s="530"/>
      <c r="F17" s="530"/>
      <c r="G17" s="530"/>
      <c r="H17" s="530"/>
      <c r="I17" s="530"/>
      <c r="J17" s="530"/>
      <c r="K17" s="530"/>
      <c r="L17" s="530"/>
      <c r="M17" s="530"/>
    </row>
    <row r="18" spans="1:13" s="534" customFormat="1" ht="21.75" customHeight="1">
      <c r="A18" s="532" t="s">
        <v>425</v>
      </c>
      <c r="B18" s="533" t="s">
        <v>426</v>
      </c>
      <c r="C18" s="530"/>
      <c r="D18" s="530"/>
      <c r="E18" s="530"/>
      <c r="F18" s="530"/>
      <c r="G18" s="530"/>
      <c r="H18" s="530"/>
      <c r="I18" s="530"/>
      <c r="J18" s="530"/>
      <c r="K18" s="530"/>
      <c r="L18" s="530"/>
      <c r="M18" s="530"/>
    </row>
    <row r="19" spans="1:13" s="531" customFormat="1" ht="210" customHeight="1">
      <c r="A19" s="535"/>
      <c r="B19" s="536" t="s">
        <v>427</v>
      </c>
      <c r="C19" s="530" t="s">
        <v>424</v>
      </c>
      <c r="D19" s="530">
        <v>1300</v>
      </c>
      <c r="E19" s="530"/>
      <c r="F19" s="530"/>
      <c r="G19" s="530"/>
      <c r="H19" s="530"/>
      <c r="I19" s="530"/>
      <c r="J19" s="530"/>
      <c r="K19" s="530"/>
      <c r="L19" s="530"/>
      <c r="M19" s="530"/>
    </row>
    <row r="20" spans="1:13" s="538" customFormat="1" ht="18" customHeight="1">
      <c r="A20" s="532" t="s">
        <v>428</v>
      </c>
      <c r="B20" s="537" t="s">
        <v>429</v>
      </c>
      <c r="C20" s="530"/>
      <c r="D20" s="530"/>
      <c r="E20" s="530"/>
      <c r="F20" s="530"/>
      <c r="G20" s="530"/>
      <c r="H20" s="530"/>
      <c r="I20" s="530"/>
      <c r="J20" s="530"/>
      <c r="K20" s="530"/>
      <c r="L20" s="530"/>
      <c r="M20" s="530"/>
    </row>
    <row r="21" spans="1:13" s="531" customFormat="1" ht="121.5" customHeight="1">
      <c r="A21" s="539"/>
      <c r="B21" s="540" t="s">
        <v>430</v>
      </c>
      <c r="C21" s="530"/>
      <c r="D21" s="530"/>
      <c r="E21" s="530"/>
      <c r="F21" s="530"/>
      <c r="G21" s="530"/>
      <c r="H21" s="530"/>
      <c r="I21" s="530"/>
      <c r="J21" s="530"/>
      <c r="K21" s="530"/>
      <c r="L21" s="530"/>
      <c r="M21" s="530"/>
    </row>
    <row r="22" spans="1:13" s="531" customFormat="1" ht="30.75" customHeight="1">
      <c r="A22" s="541" t="s">
        <v>34</v>
      </c>
      <c r="B22" s="542" t="s">
        <v>431</v>
      </c>
      <c r="C22" s="530" t="s">
        <v>424</v>
      </c>
      <c r="D22" s="530">
        <f>(25+76+20+13+13+19+13+24+28+13+13+49+217)*9.5</f>
        <v>4968.5</v>
      </c>
      <c r="E22" s="530"/>
      <c r="F22" s="530"/>
      <c r="G22" s="530"/>
      <c r="H22" s="530"/>
      <c r="I22" s="530"/>
      <c r="J22" s="530"/>
      <c r="K22" s="530"/>
      <c r="L22" s="530"/>
      <c r="M22" s="530"/>
    </row>
    <row r="23" spans="1:13" s="538" customFormat="1" ht="18" customHeight="1">
      <c r="A23" s="532" t="s">
        <v>432</v>
      </c>
      <c r="B23" s="537" t="s">
        <v>433</v>
      </c>
      <c r="C23" s="530"/>
      <c r="D23" s="530"/>
      <c r="E23" s="530"/>
      <c r="F23" s="530"/>
      <c r="G23" s="530"/>
      <c r="H23" s="530"/>
      <c r="I23" s="530"/>
      <c r="J23" s="530"/>
      <c r="K23" s="530"/>
      <c r="L23" s="530"/>
      <c r="M23" s="530"/>
    </row>
    <row r="24" spans="1:13" s="538" customFormat="1" ht="135">
      <c r="A24" s="539"/>
      <c r="B24" s="540" t="s">
        <v>434</v>
      </c>
      <c r="C24" s="530"/>
      <c r="D24" s="530"/>
      <c r="E24" s="530"/>
      <c r="F24" s="530"/>
      <c r="G24" s="530"/>
      <c r="H24" s="530"/>
      <c r="I24" s="530"/>
      <c r="J24" s="530"/>
      <c r="K24" s="530"/>
      <c r="L24" s="530"/>
      <c r="M24" s="530"/>
    </row>
    <row r="25" spans="1:13" s="538" customFormat="1" ht="30" customHeight="1">
      <c r="A25" s="543" t="s">
        <v>34</v>
      </c>
      <c r="B25" s="544" t="s">
        <v>435</v>
      </c>
      <c r="C25" s="530" t="s">
        <v>424</v>
      </c>
      <c r="D25" s="530">
        <f>(18*9.5)</f>
        <v>171</v>
      </c>
      <c r="E25" s="530"/>
      <c r="F25" s="530"/>
      <c r="G25" s="530"/>
      <c r="H25" s="530"/>
      <c r="I25" s="530"/>
      <c r="J25" s="530"/>
      <c r="K25" s="530"/>
      <c r="L25" s="530"/>
      <c r="M25" s="530"/>
    </row>
    <row r="26" spans="1:13" s="538" customFormat="1" ht="28.5" customHeight="1">
      <c r="A26" s="545" t="s">
        <v>57</v>
      </c>
      <c r="B26" s="546" t="s">
        <v>436</v>
      </c>
      <c r="C26" s="530" t="s">
        <v>424</v>
      </c>
      <c r="D26" s="530">
        <f>31*10.5</f>
        <v>325.5</v>
      </c>
      <c r="E26" s="530"/>
      <c r="F26" s="530"/>
      <c r="G26" s="530"/>
      <c r="H26" s="530"/>
      <c r="I26" s="530"/>
      <c r="J26" s="530"/>
      <c r="K26" s="530"/>
      <c r="L26" s="530"/>
      <c r="M26" s="530"/>
    </row>
    <row r="27" spans="1:13" s="538" customFormat="1" ht="12" customHeight="1">
      <c r="A27" s="547"/>
      <c r="B27" s="548"/>
      <c r="C27" s="530"/>
      <c r="D27" s="530"/>
      <c r="E27" s="530"/>
      <c r="F27" s="530"/>
      <c r="G27" s="530"/>
      <c r="H27" s="530"/>
      <c r="I27" s="530"/>
      <c r="J27" s="530"/>
      <c r="K27" s="530"/>
      <c r="L27" s="530"/>
      <c r="M27" s="530"/>
    </row>
    <row r="28" spans="1:13" s="531" customFormat="1" ht="30">
      <c r="A28" s="549" t="s">
        <v>437</v>
      </c>
      <c r="B28" s="550" t="s">
        <v>438</v>
      </c>
      <c r="C28" s="530"/>
      <c r="D28" s="530"/>
      <c r="E28" s="530"/>
      <c r="F28" s="530"/>
      <c r="G28" s="530"/>
      <c r="H28" s="530"/>
      <c r="I28" s="530"/>
      <c r="J28" s="530"/>
      <c r="K28" s="530"/>
      <c r="L28" s="530"/>
      <c r="M28" s="530"/>
    </row>
    <row r="29" spans="1:13" s="531" customFormat="1" ht="195" customHeight="1">
      <c r="A29" s="539"/>
      <c r="B29" s="540" t="s">
        <v>439</v>
      </c>
      <c r="C29" s="530"/>
      <c r="D29" s="530"/>
      <c r="E29" s="530"/>
      <c r="F29" s="530"/>
      <c r="G29" s="530"/>
      <c r="H29" s="530"/>
      <c r="I29" s="530"/>
      <c r="J29" s="530"/>
      <c r="K29" s="530"/>
      <c r="L29" s="530"/>
      <c r="M29" s="530"/>
    </row>
    <row r="30" spans="1:13" s="531" customFormat="1" ht="19.5" customHeight="1">
      <c r="A30" s="551" t="s">
        <v>34</v>
      </c>
      <c r="B30" s="552" t="s">
        <v>440</v>
      </c>
      <c r="C30" s="530" t="s">
        <v>424</v>
      </c>
      <c r="D30" s="530">
        <f>(18*9.5)</f>
        <v>171</v>
      </c>
      <c r="E30" s="530"/>
      <c r="F30" s="530"/>
      <c r="G30" s="530"/>
      <c r="H30" s="530"/>
      <c r="I30" s="530"/>
      <c r="J30" s="530"/>
      <c r="K30" s="530"/>
      <c r="L30" s="530"/>
      <c r="M30" s="530"/>
    </row>
    <row r="31" spans="1:13" s="538" customFormat="1" ht="21.75" customHeight="1">
      <c r="A31" s="532" t="s">
        <v>441</v>
      </c>
      <c r="B31" s="533" t="s">
        <v>442</v>
      </c>
      <c r="C31" s="530"/>
      <c r="D31" s="530"/>
      <c r="E31" s="530"/>
      <c r="F31" s="530"/>
      <c r="G31" s="530"/>
      <c r="H31" s="530"/>
      <c r="I31" s="530"/>
      <c r="J31" s="530"/>
      <c r="K31" s="530"/>
      <c r="L31" s="530"/>
      <c r="M31" s="530"/>
    </row>
    <row r="32" spans="1:13" s="538" customFormat="1" ht="198" customHeight="1">
      <c r="A32" s="539"/>
      <c r="B32" s="540" t="s">
        <v>443</v>
      </c>
      <c r="C32" s="530"/>
      <c r="D32" s="530"/>
      <c r="E32" s="530"/>
      <c r="F32" s="530"/>
      <c r="G32" s="530"/>
      <c r="H32" s="530"/>
      <c r="I32" s="530"/>
      <c r="J32" s="530"/>
      <c r="K32" s="530"/>
      <c r="L32" s="530"/>
      <c r="M32" s="530"/>
    </row>
    <row r="33" spans="1:13" s="534" customFormat="1" ht="20.25" customHeight="1">
      <c r="A33" s="551" t="s">
        <v>34</v>
      </c>
      <c r="B33" s="552" t="s">
        <v>444</v>
      </c>
      <c r="C33" s="530" t="s">
        <v>424</v>
      </c>
      <c r="D33" s="530">
        <v>1035</v>
      </c>
      <c r="E33" s="530"/>
      <c r="F33" s="530"/>
      <c r="G33" s="530"/>
      <c r="H33" s="530"/>
      <c r="I33" s="530"/>
      <c r="J33" s="530"/>
      <c r="K33" s="530"/>
      <c r="L33" s="530"/>
      <c r="M33" s="530"/>
    </row>
    <row r="34" spans="1:13" s="538" customFormat="1" ht="30" customHeight="1">
      <c r="A34" s="549" t="s">
        <v>445</v>
      </c>
      <c r="B34" s="553" t="s">
        <v>446</v>
      </c>
      <c r="C34" s="530"/>
      <c r="D34" s="530"/>
      <c r="E34" s="530"/>
      <c r="F34" s="530"/>
      <c r="G34" s="530"/>
      <c r="H34" s="530"/>
      <c r="I34" s="530"/>
      <c r="J34" s="530"/>
      <c r="K34" s="530"/>
      <c r="L34" s="530"/>
      <c r="M34" s="530"/>
    </row>
    <row r="35" spans="1:13" s="538" customFormat="1" ht="210.75" customHeight="1">
      <c r="A35" s="539"/>
      <c r="B35" s="540" t="s">
        <v>447</v>
      </c>
      <c r="C35" s="530"/>
      <c r="D35" s="530"/>
      <c r="E35" s="530"/>
      <c r="F35" s="530"/>
      <c r="G35" s="530"/>
      <c r="H35" s="530"/>
      <c r="I35" s="530"/>
      <c r="J35" s="530"/>
      <c r="K35" s="530"/>
      <c r="L35" s="530"/>
      <c r="M35" s="530"/>
    </row>
    <row r="36" spans="1:13" s="534" customFormat="1" ht="23.25" customHeight="1">
      <c r="A36" s="551" t="s">
        <v>34</v>
      </c>
      <c r="B36" s="552" t="s">
        <v>444</v>
      </c>
      <c r="C36" s="530" t="s">
        <v>424</v>
      </c>
      <c r="D36" s="530">
        <f>(150*3.5)</f>
        <v>525</v>
      </c>
      <c r="E36" s="530"/>
      <c r="F36" s="530"/>
      <c r="G36" s="530"/>
      <c r="H36" s="530"/>
      <c r="I36" s="530"/>
      <c r="J36" s="530"/>
      <c r="K36" s="530"/>
      <c r="L36" s="530"/>
      <c r="M36" s="530"/>
    </row>
    <row r="37" spans="1:13" s="534" customFormat="1" ht="21" customHeight="1">
      <c r="A37" s="554"/>
      <c r="B37" s="555"/>
      <c r="C37" s="530"/>
      <c r="D37" s="530"/>
      <c r="E37" s="530"/>
      <c r="F37" s="530"/>
      <c r="G37" s="530"/>
      <c r="H37" s="530"/>
      <c r="I37" s="530"/>
      <c r="J37" s="530"/>
      <c r="K37" s="530"/>
      <c r="L37" s="530"/>
      <c r="M37" s="530"/>
    </row>
    <row r="38" spans="1:13" s="534" customFormat="1" ht="21" customHeight="1">
      <c r="A38" s="554"/>
      <c r="B38" s="555"/>
      <c r="C38" s="530"/>
      <c r="D38" s="530"/>
      <c r="E38" s="530"/>
      <c r="F38" s="530"/>
      <c r="G38" s="530"/>
      <c r="H38" s="530"/>
      <c r="I38" s="530"/>
      <c r="J38" s="530"/>
      <c r="K38" s="530"/>
      <c r="L38" s="530"/>
      <c r="M38" s="530"/>
    </row>
    <row r="39" spans="1:13" s="534" customFormat="1" ht="21" customHeight="1">
      <c r="A39" s="554"/>
      <c r="B39" s="555"/>
      <c r="C39" s="530"/>
      <c r="D39" s="530"/>
      <c r="E39" s="530"/>
      <c r="F39" s="530"/>
      <c r="G39" s="530"/>
      <c r="H39" s="530"/>
      <c r="I39" s="530"/>
      <c r="J39" s="530"/>
      <c r="K39" s="530"/>
      <c r="L39" s="530"/>
      <c r="M39" s="530"/>
    </row>
    <row r="40" spans="1:13" s="534" customFormat="1" ht="18" customHeight="1">
      <c r="A40" s="554"/>
      <c r="B40" s="555"/>
      <c r="C40" s="530"/>
      <c r="D40" s="530"/>
      <c r="E40" s="530"/>
      <c r="F40" s="530"/>
      <c r="G40" s="530"/>
      <c r="H40" s="530"/>
      <c r="I40" s="530"/>
      <c r="J40" s="530"/>
      <c r="K40" s="530"/>
      <c r="L40" s="530"/>
      <c r="M40" s="530"/>
    </row>
    <row r="41" spans="1:13" s="534" customFormat="1" ht="18" customHeight="1">
      <c r="A41" s="554"/>
      <c r="B41" s="555"/>
      <c r="C41" s="530"/>
      <c r="D41" s="530"/>
      <c r="E41" s="530"/>
      <c r="F41" s="530"/>
      <c r="G41" s="530"/>
      <c r="H41" s="530"/>
      <c r="I41" s="530"/>
      <c r="J41" s="530"/>
      <c r="K41" s="530"/>
      <c r="L41" s="530"/>
      <c r="M41" s="530"/>
    </row>
    <row r="42" spans="1:13" s="534" customFormat="1" ht="18" customHeight="1">
      <c r="A42" s="554"/>
      <c r="B42" s="555"/>
      <c r="C42" s="530"/>
      <c r="D42" s="530"/>
      <c r="E42" s="530"/>
      <c r="F42" s="530"/>
      <c r="G42" s="530"/>
      <c r="H42" s="530"/>
      <c r="I42" s="530"/>
      <c r="J42" s="530"/>
      <c r="K42" s="530"/>
      <c r="L42" s="530"/>
      <c r="M42" s="530"/>
    </row>
    <row r="43" spans="1:13" s="534" customFormat="1" ht="13.5" customHeight="1">
      <c r="A43" s="556"/>
      <c r="B43" s="557"/>
      <c r="C43" s="530"/>
      <c r="D43" s="530"/>
      <c r="E43" s="530"/>
      <c r="F43" s="530"/>
      <c r="G43" s="530"/>
      <c r="H43" s="530"/>
      <c r="I43" s="530"/>
      <c r="J43" s="530"/>
      <c r="K43" s="530"/>
      <c r="L43" s="530"/>
      <c r="M43" s="530"/>
    </row>
    <row r="44" spans="1:13" s="538" customFormat="1" ht="30" customHeight="1">
      <c r="A44" s="549" t="s">
        <v>448</v>
      </c>
      <c r="B44" s="553" t="s">
        <v>449</v>
      </c>
      <c r="C44" s="530"/>
      <c r="D44" s="530"/>
      <c r="E44" s="530"/>
      <c r="F44" s="530"/>
      <c r="G44" s="530"/>
      <c r="H44" s="530"/>
      <c r="I44" s="530"/>
      <c r="J44" s="530"/>
      <c r="K44" s="530"/>
      <c r="L44" s="530"/>
      <c r="M44" s="530"/>
    </row>
    <row r="45" spans="1:13" s="538" customFormat="1" ht="178.5" customHeight="1">
      <c r="A45" s="539"/>
      <c r="B45" s="540" t="s">
        <v>450</v>
      </c>
      <c r="C45" s="530"/>
      <c r="D45" s="530"/>
      <c r="E45" s="530"/>
      <c r="F45" s="530"/>
      <c r="G45" s="530"/>
      <c r="H45" s="530"/>
      <c r="I45" s="530"/>
      <c r="J45" s="530"/>
      <c r="K45" s="530"/>
      <c r="L45" s="530"/>
      <c r="M45" s="530"/>
    </row>
    <row r="46" spans="1:13" s="534" customFormat="1" ht="19.5" customHeight="1">
      <c r="A46" s="551" t="s">
        <v>34</v>
      </c>
      <c r="B46" s="552" t="s">
        <v>444</v>
      </c>
      <c r="C46" s="530" t="s">
        <v>424</v>
      </c>
      <c r="D46" s="530">
        <v>1850</v>
      </c>
      <c r="E46" s="530"/>
      <c r="F46" s="530"/>
      <c r="G46" s="530"/>
      <c r="H46" s="530"/>
      <c r="I46" s="530"/>
      <c r="J46" s="530"/>
      <c r="K46" s="530"/>
      <c r="L46" s="530"/>
      <c r="M46" s="530"/>
    </row>
    <row r="47" spans="1:13" s="534" customFormat="1" ht="18.75" customHeight="1">
      <c r="A47" s="532" t="s">
        <v>451</v>
      </c>
      <c r="B47" s="533" t="s">
        <v>452</v>
      </c>
      <c r="C47" s="530"/>
      <c r="D47" s="530"/>
      <c r="E47" s="530"/>
      <c r="F47" s="530"/>
      <c r="G47" s="530"/>
      <c r="H47" s="530"/>
      <c r="I47" s="530"/>
      <c r="J47" s="530"/>
      <c r="K47" s="530"/>
      <c r="L47" s="530"/>
      <c r="M47" s="530"/>
    </row>
    <row r="48" spans="1:13" s="531" customFormat="1" ht="179.25" customHeight="1">
      <c r="A48" s="539"/>
      <c r="B48" s="540" t="s">
        <v>453</v>
      </c>
      <c r="C48" s="530"/>
      <c r="D48" s="530"/>
      <c r="E48" s="530"/>
      <c r="F48" s="530"/>
      <c r="G48" s="530"/>
      <c r="H48" s="530"/>
      <c r="I48" s="530"/>
      <c r="J48" s="530"/>
      <c r="K48" s="530"/>
      <c r="L48" s="530"/>
      <c r="M48" s="530"/>
    </row>
    <row r="49" spans="1:13" s="531" customFormat="1" ht="19.5" customHeight="1">
      <c r="A49" s="551" t="s">
        <v>34</v>
      </c>
      <c r="B49" s="552" t="s">
        <v>454</v>
      </c>
      <c r="C49" s="530" t="s">
        <v>424</v>
      </c>
      <c r="D49" s="530">
        <f>68*9.5</f>
        <v>646</v>
      </c>
      <c r="E49" s="530"/>
      <c r="F49" s="530"/>
      <c r="G49" s="530"/>
      <c r="H49" s="530"/>
      <c r="I49" s="530"/>
      <c r="J49" s="530"/>
      <c r="K49" s="530"/>
      <c r="L49" s="530"/>
      <c r="M49" s="530"/>
    </row>
    <row r="50" spans="1:13" s="531" customFormat="1" ht="18" customHeight="1">
      <c r="A50" s="558" t="s">
        <v>455</v>
      </c>
      <c r="B50" s="559" t="s">
        <v>456</v>
      </c>
      <c r="C50" s="530"/>
      <c r="D50" s="530"/>
      <c r="E50" s="530"/>
      <c r="F50" s="530"/>
      <c r="G50" s="530"/>
      <c r="H50" s="530"/>
      <c r="I50" s="530"/>
      <c r="J50" s="530"/>
      <c r="K50" s="530"/>
      <c r="L50" s="530"/>
      <c r="M50" s="530"/>
    </row>
    <row r="51" spans="1:13" s="531" customFormat="1" ht="133.5" customHeight="1">
      <c r="A51" s="539"/>
      <c r="B51" s="540" t="s">
        <v>457</v>
      </c>
      <c r="C51" s="530"/>
      <c r="D51" s="530"/>
      <c r="E51" s="530"/>
      <c r="F51" s="530"/>
      <c r="G51" s="530"/>
      <c r="H51" s="530"/>
      <c r="I51" s="530"/>
      <c r="J51" s="530"/>
      <c r="K51" s="530"/>
      <c r="L51" s="530"/>
      <c r="M51" s="530"/>
    </row>
    <row r="52" spans="1:13" s="531" customFormat="1" ht="21" customHeight="1">
      <c r="A52" s="560" t="s">
        <v>34</v>
      </c>
      <c r="B52" s="561" t="s">
        <v>458</v>
      </c>
      <c r="C52" s="530" t="s">
        <v>424</v>
      </c>
      <c r="D52" s="530">
        <v>1550</v>
      </c>
      <c r="E52" s="530"/>
      <c r="F52" s="530"/>
      <c r="G52" s="530"/>
      <c r="H52" s="530"/>
      <c r="I52" s="530"/>
      <c r="J52" s="530"/>
      <c r="K52" s="530"/>
      <c r="L52" s="530"/>
      <c r="M52" s="530"/>
    </row>
    <row r="53" spans="1:13" s="531" customFormat="1" ht="21" customHeight="1">
      <c r="A53" s="560" t="s">
        <v>57</v>
      </c>
      <c r="B53" s="561" t="s">
        <v>459</v>
      </c>
      <c r="C53" s="530" t="s">
        <v>424</v>
      </c>
      <c r="D53" s="530">
        <v>50</v>
      </c>
      <c r="E53" s="530"/>
      <c r="F53" s="530"/>
      <c r="G53" s="530"/>
      <c r="H53" s="530"/>
      <c r="I53" s="530"/>
      <c r="J53" s="530"/>
      <c r="K53" s="530"/>
      <c r="L53" s="530"/>
      <c r="M53" s="530"/>
    </row>
    <row r="54" spans="1:13" s="531" customFormat="1" ht="21" customHeight="1">
      <c r="A54" s="562" t="s">
        <v>60</v>
      </c>
      <c r="B54" s="563" t="s">
        <v>460</v>
      </c>
      <c r="C54" s="530" t="s">
        <v>28</v>
      </c>
      <c r="D54" s="530">
        <v>60</v>
      </c>
      <c r="E54" s="530"/>
      <c r="F54" s="530"/>
      <c r="G54" s="530"/>
      <c r="H54" s="530"/>
      <c r="I54" s="530"/>
      <c r="J54" s="530"/>
      <c r="K54" s="530"/>
      <c r="L54" s="530"/>
      <c r="M54" s="530"/>
    </row>
    <row r="55" spans="1:13" s="538" customFormat="1" ht="30" customHeight="1">
      <c r="A55" s="564" t="s">
        <v>461</v>
      </c>
      <c r="B55" s="565" t="s">
        <v>462</v>
      </c>
      <c r="C55" s="530"/>
      <c r="D55" s="530"/>
      <c r="E55" s="530"/>
      <c r="F55" s="530"/>
      <c r="G55" s="530"/>
      <c r="H55" s="530"/>
      <c r="I55" s="530"/>
      <c r="J55" s="530"/>
      <c r="K55" s="530"/>
      <c r="L55" s="530"/>
      <c r="M55" s="530"/>
    </row>
    <row r="56" spans="1:13" s="538" customFormat="1" ht="123" customHeight="1">
      <c r="A56" s="535"/>
      <c r="B56" s="566" t="s">
        <v>463</v>
      </c>
      <c r="C56" s="530" t="s">
        <v>28</v>
      </c>
      <c r="D56" s="530">
        <v>635</v>
      </c>
      <c r="E56" s="530"/>
      <c r="F56" s="530"/>
      <c r="G56" s="530"/>
      <c r="H56" s="530"/>
      <c r="I56" s="530"/>
      <c r="J56" s="530"/>
      <c r="K56" s="530"/>
      <c r="L56" s="530"/>
      <c r="M56" s="530"/>
    </row>
    <row r="57" spans="1:13" s="538" customFormat="1" ht="19.5" customHeight="1">
      <c r="A57" s="539"/>
      <c r="B57" s="567"/>
      <c r="C57" s="530"/>
      <c r="D57" s="530"/>
      <c r="E57" s="530"/>
      <c r="F57" s="530"/>
      <c r="G57" s="530"/>
      <c r="H57" s="530"/>
      <c r="I57" s="530"/>
      <c r="J57" s="530"/>
      <c r="K57" s="530"/>
      <c r="L57" s="530"/>
      <c r="M57" s="530"/>
    </row>
    <row r="58" spans="1:13" s="538" customFormat="1" ht="19.5" customHeight="1">
      <c r="A58" s="539"/>
      <c r="B58" s="567"/>
      <c r="C58" s="530"/>
      <c r="D58" s="530"/>
      <c r="E58" s="530"/>
      <c r="F58" s="530"/>
      <c r="G58" s="530"/>
      <c r="H58" s="530"/>
      <c r="I58" s="530"/>
      <c r="J58" s="530"/>
      <c r="K58" s="530"/>
      <c r="L58" s="530"/>
      <c r="M58" s="530"/>
    </row>
    <row r="59" spans="1:13" s="538" customFormat="1" ht="19.5" customHeight="1">
      <c r="A59" s="539"/>
      <c r="B59" s="567"/>
      <c r="C59" s="530"/>
      <c r="D59" s="530"/>
      <c r="E59" s="530"/>
      <c r="F59" s="530"/>
      <c r="G59" s="530"/>
      <c r="H59" s="530"/>
      <c r="I59" s="530"/>
      <c r="J59" s="530"/>
      <c r="K59" s="530"/>
      <c r="L59" s="530"/>
      <c r="M59" s="530"/>
    </row>
    <row r="60" spans="1:13" s="538" customFormat="1" ht="16.5" customHeight="1">
      <c r="A60" s="539"/>
      <c r="B60" s="567"/>
      <c r="C60" s="530"/>
      <c r="D60" s="530"/>
      <c r="E60" s="530"/>
      <c r="F60" s="530"/>
      <c r="G60" s="530"/>
      <c r="H60" s="530"/>
      <c r="I60" s="530"/>
      <c r="J60" s="530"/>
      <c r="K60" s="530"/>
      <c r="L60" s="530"/>
      <c r="M60" s="530"/>
    </row>
    <row r="61" spans="1:13" s="538" customFormat="1" ht="11.25" customHeight="1">
      <c r="A61" s="568"/>
      <c r="B61" s="569"/>
      <c r="C61" s="530"/>
      <c r="D61" s="530"/>
      <c r="E61" s="530"/>
      <c r="F61" s="530"/>
      <c r="G61" s="530"/>
      <c r="H61" s="530"/>
      <c r="I61" s="530"/>
      <c r="J61" s="530"/>
      <c r="K61" s="530"/>
      <c r="L61" s="530"/>
      <c r="M61" s="530"/>
    </row>
    <row r="62" spans="1:13" s="538" customFormat="1" ht="20.25" customHeight="1">
      <c r="A62" s="532" t="s">
        <v>464</v>
      </c>
      <c r="B62" s="537" t="s">
        <v>465</v>
      </c>
      <c r="C62" s="530"/>
      <c r="D62" s="530"/>
      <c r="E62" s="530"/>
      <c r="F62" s="530"/>
      <c r="G62" s="530"/>
      <c r="H62" s="530"/>
      <c r="I62" s="530"/>
      <c r="J62" s="530"/>
      <c r="K62" s="530"/>
      <c r="L62" s="530"/>
      <c r="M62" s="530"/>
    </row>
    <row r="63" spans="1:13" s="538" customFormat="1" ht="89.25" customHeight="1">
      <c r="A63" s="570"/>
      <c r="B63" s="571" t="s">
        <v>466</v>
      </c>
      <c r="C63" s="530"/>
      <c r="D63" s="530"/>
      <c r="E63" s="530"/>
      <c r="F63" s="530"/>
      <c r="G63" s="530"/>
      <c r="H63" s="530"/>
      <c r="I63" s="530"/>
      <c r="J63" s="530"/>
      <c r="K63" s="530"/>
      <c r="L63" s="530"/>
      <c r="M63" s="530"/>
    </row>
    <row r="64" spans="1:13" s="538" customFormat="1" ht="17.25" customHeight="1">
      <c r="A64" s="572" t="s">
        <v>34</v>
      </c>
      <c r="B64" s="573" t="s">
        <v>467</v>
      </c>
      <c r="C64" s="530" t="s">
        <v>28</v>
      </c>
      <c r="D64" s="530">
        <v>385</v>
      </c>
      <c r="E64" s="530"/>
      <c r="F64" s="530"/>
      <c r="G64" s="530"/>
      <c r="H64" s="530"/>
      <c r="I64" s="530"/>
      <c r="J64" s="530"/>
      <c r="K64" s="530"/>
      <c r="L64" s="530"/>
      <c r="M64" s="530"/>
    </row>
    <row r="65" spans="1:13" s="538" customFormat="1" ht="17.25" customHeight="1">
      <c r="A65" s="562" t="s">
        <v>57</v>
      </c>
      <c r="B65" s="563" t="s">
        <v>468</v>
      </c>
      <c r="C65" s="530" t="s">
        <v>28</v>
      </c>
      <c r="D65" s="530">
        <v>23</v>
      </c>
      <c r="E65" s="530"/>
      <c r="F65" s="530"/>
      <c r="G65" s="530"/>
      <c r="H65" s="530"/>
      <c r="I65" s="530"/>
      <c r="J65" s="530"/>
      <c r="K65" s="530"/>
      <c r="L65" s="530"/>
      <c r="M65" s="530"/>
    </row>
    <row r="66" spans="1:13" s="538" customFormat="1" ht="12" customHeight="1">
      <c r="A66" s="574"/>
      <c r="B66" s="575"/>
      <c r="C66" s="530"/>
      <c r="D66" s="530"/>
      <c r="E66" s="530"/>
      <c r="F66" s="530"/>
      <c r="G66" s="530"/>
      <c r="H66" s="530"/>
      <c r="I66" s="530"/>
      <c r="J66" s="530"/>
      <c r="K66" s="530"/>
      <c r="L66" s="530"/>
      <c r="M66" s="530"/>
    </row>
    <row r="67" spans="1:13" s="531" customFormat="1" ht="21" customHeight="1">
      <c r="A67" s="576" t="s">
        <v>469</v>
      </c>
      <c r="B67" s="577" t="s">
        <v>470</v>
      </c>
      <c r="C67" s="530"/>
      <c r="D67" s="530"/>
      <c r="E67" s="530"/>
      <c r="F67" s="530"/>
      <c r="G67" s="530"/>
      <c r="H67" s="530"/>
      <c r="I67" s="530"/>
      <c r="J67" s="530"/>
      <c r="K67" s="530"/>
      <c r="L67" s="530"/>
      <c r="M67" s="530"/>
    </row>
    <row r="68" spans="1:13" s="531" customFormat="1" ht="21" customHeight="1">
      <c r="A68" s="578" t="s">
        <v>471</v>
      </c>
      <c r="B68" s="579" t="s">
        <v>472</v>
      </c>
      <c r="C68" s="530"/>
      <c r="D68" s="530"/>
      <c r="E68" s="530"/>
      <c r="F68" s="530"/>
      <c r="G68" s="530"/>
      <c r="H68" s="530"/>
      <c r="I68" s="530"/>
      <c r="J68" s="530"/>
      <c r="K68" s="530"/>
      <c r="L68" s="530"/>
      <c r="M68" s="530"/>
    </row>
    <row r="69" spans="1:13" s="538" customFormat="1" ht="88.5" customHeight="1">
      <c r="A69" s="580"/>
      <c r="B69" s="571" t="s">
        <v>473</v>
      </c>
      <c r="C69" s="530"/>
      <c r="D69" s="530"/>
      <c r="E69" s="530"/>
      <c r="F69" s="530"/>
      <c r="G69" s="530"/>
      <c r="H69" s="530"/>
      <c r="I69" s="530"/>
      <c r="J69" s="530"/>
      <c r="K69" s="530"/>
      <c r="L69" s="530"/>
      <c r="M69" s="530"/>
    </row>
    <row r="70" spans="1:13" s="538" customFormat="1" ht="18" customHeight="1">
      <c r="A70" s="572" t="s">
        <v>34</v>
      </c>
      <c r="B70" s="573" t="s">
        <v>474</v>
      </c>
      <c r="C70" s="530" t="s">
        <v>424</v>
      </c>
      <c r="D70" s="530">
        <v>2215</v>
      </c>
      <c r="E70" s="530"/>
      <c r="F70" s="530"/>
      <c r="G70" s="530"/>
      <c r="H70" s="530"/>
      <c r="I70" s="530"/>
      <c r="J70" s="530"/>
      <c r="K70" s="530"/>
      <c r="L70" s="530"/>
      <c r="M70" s="530"/>
    </row>
    <row r="71" spans="1:13" s="538" customFormat="1" ht="18" customHeight="1">
      <c r="A71" s="572" t="s">
        <v>57</v>
      </c>
      <c r="B71" s="573" t="s">
        <v>468</v>
      </c>
      <c r="C71" s="530" t="s">
        <v>424</v>
      </c>
      <c r="D71" s="530">
        <v>60</v>
      </c>
      <c r="E71" s="530"/>
      <c r="F71" s="530"/>
      <c r="G71" s="530"/>
      <c r="H71" s="530"/>
      <c r="I71" s="530"/>
      <c r="J71" s="530"/>
      <c r="K71" s="530"/>
      <c r="L71" s="530"/>
      <c r="M71" s="530"/>
    </row>
    <row r="72" spans="1:13" s="538" customFormat="1" ht="19.5" customHeight="1">
      <c r="A72" s="578" t="s">
        <v>475</v>
      </c>
      <c r="B72" s="579" t="s">
        <v>476</v>
      </c>
      <c r="C72" s="530"/>
      <c r="D72" s="530"/>
      <c r="E72" s="530"/>
      <c r="F72" s="530"/>
      <c r="G72" s="530"/>
      <c r="H72" s="530"/>
      <c r="I72" s="530"/>
      <c r="J72" s="530"/>
      <c r="K72" s="530"/>
      <c r="L72" s="530"/>
      <c r="M72" s="530"/>
    </row>
    <row r="73" spans="1:13" s="538" customFormat="1" ht="89.25" customHeight="1">
      <c r="A73" s="580"/>
      <c r="B73" s="571" t="s">
        <v>477</v>
      </c>
      <c r="C73" s="530"/>
      <c r="D73" s="530"/>
      <c r="E73" s="530"/>
      <c r="F73" s="530"/>
      <c r="G73" s="530"/>
      <c r="H73" s="530"/>
      <c r="I73" s="530"/>
      <c r="J73" s="530"/>
      <c r="K73" s="530"/>
      <c r="L73" s="530"/>
      <c r="M73" s="530"/>
    </row>
    <row r="74" spans="1:13" s="538" customFormat="1" ht="20.25" customHeight="1">
      <c r="A74" s="572" t="s">
        <v>34</v>
      </c>
      <c r="B74" s="573" t="s">
        <v>478</v>
      </c>
      <c r="C74" s="530" t="s">
        <v>424</v>
      </c>
      <c r="D74" s="530">
        <v>2425</v>
      </c>
      <c r="E74" s="530"/>
      <c r="F74" s="530"/>
      <c r="G74" s="530"/>
      <c r="H74" s="530"/>
      <c r="I74" s="530"/>
      <c r="J74" s="530"/>
      <c r="K74" s="530"/>
      <c r="L74" s="530"/>
      <c r="M74" s="530"/>
    </row>
    <row r="75" spans="1:13" s="538" customFormat="1" ht="20.25" customHeight="1">
      <c r="A75" s="562" t="s">
        <v>57</v>
      </c>
      <c r="B75" s="563" t="s">
        <v>479</v>
      </c>
      <c r="C75" s="530" t="s">
        <v>424</v>
      </c>
      <c r="D75" s="530">
        <v>775</v>
      </c>
      <c r="E75" s="530"/>
      <c r="F75" s="530"/>
      <c r="G75" s="530"/>
      <c r="H75" s="530"/>
      <c r="I75" s="530"/>
      <c r="J75" s="530"/>
      <c r="K75" s="530"/>
      <c r="L75" s="530"/>
      <c r="M75" s="530"/>
    </row>
    <row r="76" spans="1:13" s="538" customFormat="1" ht="21" customHeight="1">
      <c r="A76" s="581" t="s">
        <v>480</v>
      </c>
      <c r="B76" s="582" t="s">
        <v>481</v>
      </c>
      <c r="C76" s="530"/>
      <c r="D76" s="530"/>
      <c r="E76" s="530"/>
      <c r="F76" s="530"/>
      <c r="G76" s="530"/>
      <c r="H76" s="530"/>
      <c r="I76" s="530"/>
      <c r="J76" s="530"/>
      <c r="K76" s="530"/>
      <c r="L76" s="530"/>
      <c r="M76" s="530"/>
    </row>
    <row r="77" spans="1:13" s="538" customFormat="1" ht="150" customHeight="1">
      <c r="A77" s="583"/>
      <c r="B77" s="584" t="s">
        <v>482</v>
      </c>
      <c r="C77" s="530" t="s">
        <v>424</v>
      </c>
      <c r="D77" s="530">
        <v>385</v>
      </c>
      <c r="E77" s="530"/>
      <c r="F77" s="530"/>
      <c r="G77" s="530"/>
      <c r="H77" s="530"/>
      <c r="I77" s="530"/>
      <c r="J77" s="530"/>
      <c r="K77" s="530"/>
      <c r="L77" s="530"/>
      <c r="M77" s="530"/>
    </row>
    <row r="78" spans="1:13" s="538" customFormat="1" ht="21.75" customHeight="1">
      <c r="A78" s="578" t="s">
        <v>483</v>
      </c>
      <c r="B78" s="579" t="s">
        <v>484</v>
      </c>
      <c r="C78" s="530"/>
      <c r="D78" s="530"/>
      <c r="E78" s="530"/>
      <c r="F78" s="530"/>
      <c r="G78" s="530"/>
      <c r="H78" s="530"/>
      <c r="I78" s="530"/>
      <c r="J78" s="530"/>
      <c r="K78" s="530"/>
      <c r="L78" s="530"/>
      <c r="M78" s="530"/>
    </row>
    <row r="79" spans="1:13" s="538" customFormat="1" ht="75.75" customHeight="1">
      <c r="A79" s="585"/>
      <c r="B79" s="586" t="s">
        <v>485</v>
      </c>
      <c r="C79" s="530" t="s">
        <v>424</v>
      </c>
      <c r="D79" s="530">
        <f>D75+D74+D71+D70</f>
        <v>5475</v>
      </c>
      <c r="E79" s="530"/>
      <c r="F79" s="530"/>
      <c r="G79" s="530"/>
      <c r="H79" s="530"/>
      <c r="I79" s="530"/>
      <c r="J79" s="530"/>
      <c r="K79" s="530"/>
      <c r="L79" s="530"/>
      <c r="M79" s="530"/>
    </row>
    <row r="80" spans="1:13" s="538" customFormat="1" ht="20.25" customHeight="1">
      <c r="A80" s="578" t="s">
        <v>486</v>
      </c>
      <c r="B80" s="579" t="s">
        <v>487</v>
      </c>
      <c r="C80" s="530"/>
      <c r="D80" s="530"/>
      <c r="E80" s="530"/>
      <c r="F80" s="530"/>
      <c r="G80" s="530"/>
      <c r="H80" s="530"/>
      <c r="I80" s="530"/>
      <c r="J80" s="530"/>
      <c r="K80" s="530"/>
      <c r="L80" s="530"/>
      <c r="M80" s="530"/>
    </row>
    <row r="81" spans="1:13" s="538" customFormat="1" ht="79.5" customHeight="1">
      <c r="A81" s="587"/>
      <c r="B81" s="588" t="s">
        <v>488</v>
      </c>
      <c r="C81" s="530" t="s">
        <v>424</v>
      </c>
      <c r="D81" s="530">
        <v>20</v>
      </c>
      <c r="E81" s="530"/>
      <c r="F81" s="530"/>
      <c r="G81" s="530"/>
      <c r="H81" s="530"/>
      <c r="I81" s="530"/>
      <c r="J81" s="530"/>
      <c r="K81" s="530"/>
      <c r="L81" s="530"/>
      <c r="M81" s="530"/>
    </row>
    <row r="82" spans="1:13" s="538" customFormat="1" ht="18" customHeight="1">
      <c r="A82" s="589"/>
      <c r="B82" s="590"/>
      <c r="C82" s="530"/>
      <c r="D82" s="530"/>
      <c r="E82" s="530"/>
      <c r="F82" s="530"/>
      <c r="G82" s="530"/>
      <c r="H82" s="530"/>
      <c r="I82" s="530"/>
      <c r="J82" s="530"/>
      <c r="K82" s="530"/>
      <c r="L82" s="530"/>
      <c r="M82" s="530"/>
    </row>
    <row r="83" spans="1:13" s="538" customFormat="1" ht="17.25" customHeight="1">
      <c r="A83" s="589"/>
      <c r="B83" s="590"/>
      <c r="C83" s="530"/>
      <c r="D83" s="530"/>
      <c r="E83" s="530"/>
      <c r="F83" s="530"/>
      <c r="G83" s="530"/>
      <c r="H83" s="530"/>
      <c r="I83" s="530"/>
      <c r="J83" s="530"/>
      <c r="K83" s="530"/>
      <c r="L83" s="530"/>
      <c r="M83" s="530"/>
    </row>
    <row r="84" spans="1:13" s="538" customFormat="1" ht="11.25" customHeight="1">
      <c r="A84" s="591"/>
      <c r="B84" s="592"/>
      <c r="C84" s="530"/>
      <c r="D84" s="530"/>
      <c r="E84" s="530"/>
      <c r="F84" s="530"/>
      <c r="G84" s="530"/>
      <c r="H84" s="530"/>
      <c r="I84" s="530"/>
      <c r="J84" s="530"/>
      <c r="K84" s="530"/>
      <c r="L84" s="530"/>
      <c r="M84" s="530"/>
    </row>
    <row r="85" spans="1:13" s="538" customFormat="1" ht="20.25" customHeight="1">
      <c r="A85" s="581" t="s">
        <v>489</v>
      </c>
      <c r="B85" s="582" t="s">
        <v>490</v>
      </c>
      <c r="C85" s="530"/>
      <c r="D85" s="530"/>
      <c r="E85" s="530"/>
      <c r="F85" s="530"/>
      <c r="G85" s="530"/>
      <c r="H85" s="530"/>
      <c r="I85" s="530"/>
      <c r="J85" s="530"/>
      <c r="K85" s="530"/>
      <c r="L85" s="530"/>
      <c r="M85" s="530"/>
    </row>
    <row r="86" spans="1:13" s="538" customFormat="1" ht="123" customHeight="1">
      <c r="A86" s="587"/>
      <c r="B86" s="588" t="s">
        <v>491</v>
      </c>
      <c r="C86" s="530" t="s">
        <v>28</v>
      </c>
      <c r="D86" s="530">
        <v>465</v>
      </c>
      <c r="E86" s="530"/>
      <c r="F86" s="530"/>
      <c r="G86" s="530"/>
      <c r="H86" s="530"/>
      <c r="I86" s="530"/>
      <c r="J86" s="530"/>
      <c r="K86" s="530"/>
      <c r="L86" s="530"/>
      <c r="M86" s="530"/>
    </row>
    <row r="87" spans="1:13" s="538" customFormat="1" ht="18.75" customHeight="1">
      <c r="A87" s="581" t="s">
        <v>492</v>
      </c>
      <c r="B87" s="582" t="s">
        <v>493</v>
      </c>
      <c r="C87" s="530"/>
      <c r="D87" s="530"/>
      <c r="E87" s="530"/>
      <c r="F87" s="530"/>
      <c r="G87" s="530"/>
      <c r="H87" s="530"/>
      <c r="I87" s="530"/>
      <c r="J87" s="530"/>
      <c r="K87" s="530"/>
      <c r="L87" s="530"/>
      <c r="M87" s="530"/>
    </row>
    <row r="88" spans="1:13" s="538" customFormat="1" ht="105">
      <c r="A88" s="589"/>
      <c r="B88" s="590" t="s">
        <v>494</v>
      </c>
      <c r="C88" s="530"/>
      <c r="D88" s="530"/>
      <c r="E88" s="530"/>
      <c r="F88" s="530"/>
      <c r="G88" s="530"/>
      <c r="H88" s="530"/>
      <c r="I88" s="530"/>
      <c r="J88" s="530"/>
      <c r="K88" s="530"/>
      <c r="L88" s="530"/>
      <c r="M88" s="530"/>
    </row>
    <row r="89" spans="1:13" s="538" customFormat="1" ht="20.25" customHeight="1">
      <c r="A89" s="551" t="s">
        <v>34</v>
      </c>
      <c r="B89" s="593" t="s">
        <v>495</v>
      </c>
      <c r="C89" s="530" t="s">
        <v>424</v>
      </c>
      <c r="D89" s="530">
        <v>435</v>
      </c>
      <c r="E89" s="530"/>
      <c r="F89" s="530"/>
      <c r="G89" s="530"/>
      <c r="H89" s="530"/>
      <c r="I89" s="530"/>
      <c r="J89" s="530"/>
      <c r="K89" s="530"/>
      <c r="L89" s="530"/>
      <c r="M89" s="530"/>
    </row>
    <row r="90" spans="1:13" s="538" customFormat="1" ht="9.75" customHeight="1">
      <c r="A90" s="594"/>
      <c r="B90" s="595"/>
      <c r="C90" s="530"/>
      <c r="D90" s="530"/>
      <c r="E90" s="530"/>
      <c r="F90" s="530"/>
      <c r="G90" s="530"/>
      <c r="H90" s="530"/>
      <c r="I90" s="530"/>
      <c r="J90" s="530"/>
      <c r="K90" s="530"/>
      <c r="L90" s="530"/>
      <c r="M90" s="530"/>
    </row>
    <row r="91" spans="1:13" s="531" customFormat="1" ht="21" customHeight="1">
      <c r="A91" s="576" t="s">
        <v>496</v>
      </c>
      <c r="B91" s="577" t="s">
        <v>497</v>
      </c>
      <c r="C91" s="530"/>
      <c r="D91" s="530"/>
      <c r="E91" s="530"/>
      <c r="F91" s="530"/>
      <c r="G91" s="530"/>
      <c r="H91" s="530"/>
      <c r="I91" s="530"/>
      <c r="J91" s="530"/>
      <c r="K91" s="530"/>
      <c r="L91" s="530"/>
      <c r="M91" s="530"/>
    </row>
    <row r="92" spans="1:13" s="534" customFormat="1" ht="22.5" customHeight="1">
      <c r="A92" s="578" t="s">
        <v>498</v>
      </c>
      <c r="B92" s="579" t="s">
        <v>499</v>
      </c>
      <c r="C92" s="530"/>
      <c r="D92" s="530"/>
      <c r="E92" s="530"/>
      <c r="F92" s="530"/>
      <c r="G92" s="530"/>
      <c r="H92" s="530"/>
      <c r="I92" s="530"/>
      <c r="J92" s="530"/>
      <c r="K92" s="530"/>
      <c r="L92" s="530"/>
      <c r="M92" s="530"/>
    </row>
    <row r="93" spans="1:13" s="596" customFormat="1" ht="195" customHeight="1">
      <c r="A93" s="583"/>
      <c r="B93" s="584" t="s">
        <v>500</v>
      </c>
      <c r="C93" s="530"/>
      <c r="D93" s="530"/>
      <c r="E93" s="530"/>
      <c r="F93" s="530"/>
      <c r="G93" s="530"/>
      <c r="H93" s="530"/>
      <c r="I93" s="530"/>
      <c r="J93" s="530"/>
      <c r="K93" s="530"/>
      <c r="L93" s="530"/>
      <c r="M93" s="530"/>
    </row>
    <row r="94" spans="1:13" s="596" customFormat="1" ht="22.5" customHeight="1">
      <c r="A94" s="551" t="s">
        <v>34</v>
      </c>
      <c r="B94" s="593" t="s">
        <v>501</v>
      </c>
      <c r="C94" s="530" t="s">
        <v>424</v>
      </c>
      <c r="D94" s="530">
        <f>325+60+800+3200</f>
        <v>4385</v>
      </c>
      <c r="E94" s="530"/>
      <c r="F94" s="530"/>
      <c r="G94" s="530"/>
      <c r="H94" s="530"/>
      <c r="I94" s="530"/>
      <c r="J94" s="530"/>
      <c r="K94" s="530"/>
      <c r="L94" s="530"/>
      <c r="M94" s="530"/>
    </row>
    <row r="95" spans="1:13" s="534" customFormat="1" ht="29.25" customHeight="1">
      <c r="A95" s="597" t="s">
        <v>502</v>
      </c>
      <c r="B95" s="598" t="s">
        <v>503</v>
      </c>
      <c r="C95" s="530"/>
      <c r="D95" s="530"/>
      <c r="E95" s="530"/>
      <c r="F95" s="530"/>
      <c r="G95" s="530"/>
      <c r="H95" s="530"/>
      <c r="I95" s="530"/>
      <c r="J95" s="530"/>
      <c r="K95" s="530"/>
      <c r="L95" s="530"/>
      <c r="M95" s="530"/>
    </row>
    <row r="96" spans="1:13" s="596" customFormat="1" ht="75">
      <c r="A96" s="583"/>
      <c r="B96" s="584" t="s">
        <v>504</v>
      </c>
      <c r="C96" s="530" t="s">
        <v>424</v>
      </c>
      <c r="D96" s="530">
        <v>385</v>
      </c>
      <c r="E96" s="530"/>
      <c r="F96" s="530"/>
      <c r="G96" s="530"/>
      <c r="H96" s="530"/>
      <c r="I96" s="530"/>
      <c r="J96" s="530"/>
      <c r="K96" s="530"/>
      <c r="L96" s="530"/>
      <c r="M96" s="530"/>
    </row>
    <row r="97" spans="1:13" s="534" customFormat="1" ht="20.25" customHeight="1">
      <c r="A97" s="578" t="s">
        <v>505</v>
      </c>
      <c r="B97" s="579" t="s">
        <v>506</v>
      </c>
      <c r="C97" s="530"/>
      <c r="D97" s="530"/>
      <c r="E97" s="530"/>
      <c r="F97" s="530"/>
      <c r="G97" s="530"/>
      <c r="H97" s="530"/>
      <c r="I97" s="530"/>
      <c r="J97" s="530"/>
      <c r="K97" s="530"/>
      <c r="L97" s="530"/>
      <c r="M97" s="530"/>
    </row>
    <row r="98" spans="1:13" s="596" customFormat="1" ht="210.75" customHeight="1">
      <c r="A98" s="583"/>
      <c r="B98" s="584" t="s">
        <v>507</v>
      </c>
      <c r="C98" s="530" t="s">
        <v>424</v>
      </c>
      <c r="D98" s="530">
        <v>35</v>
      </c>
      <c r="E98" s="530"/>
      <c r="F98" s="530"/>
      <c r="G98" s="530"/>
      <c r="H98" s="530"/>
      <c r="I98" s="530"/>
      <c r="J98" s="530"/>
      <c r="K98" s="530"/>
      <c r="L98" s="530"/>
      <c r="M98" s="530"/>
    </row>
    <row r="99" spans="1:13" s="596" customFormat="1" ht="9" customHeight="1">
      <c r="A99" s="599"/>
      <c r="B99" s="600"/>
      <c r="C99" s="530"/>
      <c r="D99" s="530"/>
      <c r="E99" s="530"/>
      <c r="F99" s="530"/>
      <c r="G99" s="530"/>
      <c r="H99" s="530"/>
      <c r="I99" s="530"/>
      <c r="J99" s="530"/>
      <c r="K99" s="530"/>
      <c r="L99" s="530"/>
      <c r="M99" s="530"/>
    </row>
    <row r="100" spans="1:13" s="534" customFormat="1" ht="18.75" customHeight="1">
      <c r="A100" s="581" t="s">
        <v>508</v>
      </c>
      <c r="B100" s="582" t="s">
        <v>509</v>
      </c>
      <c r="C100" s="530"/>
      <c r="D100" s="530"/>
      <c r="E100" s="530"/>
      <c r="F100" s="530"/>
      <c r="G100" s="530"/>
      <c r="H100" s="530"/>
      <c r="I100" s="530"/>
      <c r="J100" s="530"/>
      <c r="K100" s="530"/>
      <c r="L100" s="530"/>
      <c r="M100" s="530"/>
    </row>
    <row r="101" spans="1:13" s="534" customFormat="1" ht="90.75" customHeight="1">
      <c r="A101" s="601"/>
      <c r="B101" s="602" t="s">
        <v>510</v>
      </c>
      <c r="C101" s="530" t="s">
        <v>511</v>
      </c>
      <c r="D101" s="530">
        <v>10</v>
      </c>
      <c r="E101" s="530"/>
      <c r="F101" s="530"/>
      <c r="G101" s="530"/>
      <c r="H101" s="530"/>
      <c r="I101" s="530"/>
      <c r="J101" s="530"/>
      <c r="K101" s="530"/>
      <c r="L101" s="530"/>
      <c r="M101" s="530"/>
    </row>
    <row r="102" spans="1:13" s="531" customFormat="1" ht="18.75" customHeight="1">
      <c r="A102" s="581" t="s">
        <v>512</v>
      </c>
      <c r="B102" s="582" t="s">
        <v>513</v>
      </c>
      <c r="C102" s="530"/>
      <c r="D102" s="530"/>
      <c r="E102" s="530"/>
      <c r="F102" s="530"/>
      <c r="G102" s="530"/>
      <c r="H102" s="530"/>
      <c r="I102" s="530"/>
      <c r="J102" s="530"/>
      <c r="K102" s="530"/>
      <c r="L102" s="530"/>
      <c r="M102" s="530"/>
    </row>
    <row r="103" spans="1:13" s="603" customFormat="1" ht="120.75" customHeight="1">
      <c r="A103" s="585"/>
      <c r="B103" s="602" t="s">
        <v>514</v>
      </c>
      <c r="C103" s="530" t="s">
        <v>424</v>
      </c>
      <c r="D103" s="530">
        <f>D79+D77</f>
        <v>5860</v>
      </c>
      <c r="E103" s="530"/>
      <c r="F103" s="530"/>
      <c r="G103" s="530"/>
      <c r="H103" s="530"/>
      <c r="I103" s="530"/>
      <c r="J103" s="530"/>
      <c r="K103" s="530"/>
      <c r="L103" s="530"/>
      <c r="M103" s="530"/>
    </row>
    <row r="104" spans="1:13" s="538" customFormat="1" ht="12.75" customHeight="1">
      <c r="A104" s="594"/>
      <c r="B104" s="595"/>
      <c r="C104" s="530"/>
      <c r="D104" s="530"/>
      <c r="E104" s="530"/>
      <c r="F104" s="530"/>
      <c r="G104" s="530"/>
      <c r="H104" s="530"/>
      <c r="I104" s="530"/>
      <c r="J104" s="530"/>
      <c r="K104" s="530"/>
      <c r="L104" s="530"/>
      <c r="M104" s="530"/>
    </row>
    <row r="105" spans="1:13" s="531" customFormat="1" ht="21" customHeight="1">
      <c r="A105" s="576" t="s">
        <v>380</v>
      </c>
      <c r="B105" s="577" t="s">
        <v>515</v>
      </c>
      <c r="C105" s="530"/>
      <c r="D105" s="530"/>
      <c r="E105" s="530"/>
      <c r="F105" s="530"/>
      <c r="G105" s="530"/>
      <c r="H105" s="530"/>
      <c r="I105" s="530"/>
      <c r="J105" s="530"/>
      <c r="K105" s="530"/>
      <c r="L105" s="530"/>
      <c r="M105" s="530"/>
    </row>
    <row r="106" spans="1:13" s="605" customFormat="1" ht="30">
      <c r="A106" s="589" t="s">
        <v>516</v>
      </c>
      <c r="B106" s="604" t="s">
        <v>517</v>
      </c>
      <c r="C106" s="530"/>
      <c r="D106" s="530"/>
      <c r="E106" s="530"/>
      <c r="F106" s="530"/>
      <c r="G106" s="530"/>
      <c r="H106" s="530"/>
      <c r="I106" s="530"/>
      <c r="J106" s="530"/>
      <c r="K106" s="530"/>
      <c r="L106" s="530"/>
      <c r="M106" s="530"/>
    </row>
    <row r="107" spans="1:13" s="605" customFormat="1" ht="151.5" customHeight="1">
      <c r="A107" s="606"/>
      <c r="B107" s="607" t="s">
        <v>518</v>
      </c>
      <c r="C107" s="530"/>
      <c r="D107" s="530"/>
      <c r="E107" s="530"/>
      <c r="F107" s="530"/>
      <c r="G107" s="530"/>
      <c r="H107" s="530"/>
      <c r="I107" s="530"/>
      <c r="J107" s="530"/>
      <c r="K107" s="530"/>
      <c r="L107" s="530"/>
      <c r="M107" s="530"/>
    </row>
    <row r="108" spans="1:13" s="605" customFormat="1" ht="21" customHeight="1">
      <c r="A108" s="608" t="s">
        <v>34</v>
      </c>
      <c r="B108" s="609" t="s">
        <v>519</v>
      </c>
      <c r="C108" s="530" t="s">
        <v>424</v>
      </c>
      <c r="D108" s="530">
        <v>315</v>
      </c>
      <c r="E108" s="530"/>
      <c r="F108" s="530"/>
      <c r="G108" s="530"/>
      <c r="H108" s="530"/>
      <c r="I108" s="530"/>
      <c r="J108" s="530"/>
      <c r="K108" s="530"/>
      <c r="L108" s="530"/>
      <c r="M108" s="530"/>
    </row>
    <row r="109" spans="1:13" s="605" customFormat="1" ht="18.75" customHeight="1">
      <c r="A109" s="610" t="s">
        <v>520</v>
      </c>
      <c r="B109" s="611" t="s">
        <v>521</v>
      </c>
      <c r="C109" s="530"/>
      <c r="D109" s="530"/>
      <c r="E109" s="530"/>
      <c r="F109" s="530"/>
      <c r="G109" s="530"/>
      <c r="H109" s="530"/>
      <c r="I109" s="530"/>
      <c r="J109" s="530"/>
      <c r="K109" s="530"/>
      <c r="L109" s="530"/>
      <c r="M109" s="530"/>
    </row>
    <row r="110" spans="1:13" s="605" customFormat="1" ht="136.5" customHeight="1">
      <c r="A110" s="606"/>
      <c r="B110" s="607" t="s">
        <v>522</v>
      </c>
      <c r="C110" s="530"/>
      <c r="D110" s="530"/>
      <c r="E110" s="530"/>
      <c r="F110" s="530"/>
      <c r="G110" s="530"/>
      <c r="H110" s="530"/>
      <c r="I110" s="530"/>
      <c r="J110" s="530"/>
      <c r="K110" s="530"/>
      <c r="L110" s="530"/>
      <c r="M110" s="530"/>
    </row>
    <row r="111" spans="1:13" s="605" customFormat="1" ht="22.5" customHeight="1">
      <c r="A111" s="608" t="s">
        <v>34</v>
      </c>
      <c r="B111" s="609" t="s">
        <v>523</v>
      </c>
      <c r="C111" s="530" t="s">
        <v>424</v>
      </c>
      <c r="D111" s="530">
        <v>95</v>
      </c>
      <c r="E111" s="530"/>
      <c r="F111" s="530"/>
      <c r="G111" s="530"/>
      <c r="H111" s="530"/>
      <c r="I111" s="530"/>
      <c r="J111" s="530"/>
      <c r="K111" s="530"/>
      <c r="L111" s="530"/>
      <c r="M111" s="530"/>
    </row>
    <row r="112" spans="1:13" s="605" customFormat="1" ht="16.5" customHeight="1">
      <c r="A112" s="610" t="s">
        <v>524</v>
      </c>
      <c r="B112" s="611" t="s">
        <v>525</v>
      </c>
      <c r="C112" s="530"/>
      <c r="D112" s="530"/>
      <c r="E112" s="530"/>
      <c r="F112" s="530"/>
      <c r="G112" s="530"/>
      <c r="H112" s="530"/>
      <c r="I112" s="530"/>
      <c r="J112" s="530"/>
      <c r="K112" s="530"/>
      <c r="L112" s="530"/>
      <c r="M112" s="530"/>
    </row>
    <row r="113" spans="1:13" s="605" customFormat="1" ht="122.25" customHeight="1">
      <c r="A113" s="612"/>
      <c r="B113" s="613" t="s">
        <v>526</v>
      </c>
      <c r="C113" s="530" t="s">
        <v>424</v>
      </c>
      <c r="D113" s="530">
        <v>42</v>
      </c>
      <c r="E113" s="530"/>
      <c r="F113" s="530"/>
      <c r="G113" s="530"/>
      <c r="H113" s="530"/>
      <c r="I113" s="530"/>
      <c r="J113" s="530"/>
      <c r="K113" s="530"/>
      <c r="L113" s="530"/>
      <c r="M113" s="530"/>
    </row>
    <row r="114" spans="1:13" s="605" customFormat="1" ht="18" customHeight="1">
      <c r="A114" s="578" t="s">
        <v>527</v>
      </c>
      <c r="B114" s="579" t="s">
        <v>528</v>
      </c>
      <c r="C114" s="530"/>
      <c r="D114" s="530"/>
      <c r="E114" s="530"/>
      <c r="F114" s="530"/>
      <c r="G114" s="530"/>
      <c r="H114" s="530"/>
      <c r="I114" s="530"/>
      <c r="J114" s="530"/>
      <c r="K114" s="530"/>
      <c r="L114" s="530"/>
      <c r="M114" s="530"/>
    </row>
    <row r="115" spans="1:13" s="605" customFormat="1" ht="75">
      <c r="A115" s="614"/>
      <c r="B115" s="586" t="s">
        <v>529</v>
      </c>
      <c r="C115" s="530" t="s">
        <v>424</v>
      </c>
      <c r="D115" s="530">
        <v>550</v>
      </c>
      <c r="E115" s="530"/>
      <c r="F115" s="530"/>
      <c r="G115" s="530"/>
      <c r="H115" s="530"/>
      <c r="I115" s="530"/>
      <c r="J115" s="530"/>
      <c r="K115" s="530"/>
      <c r="L115" s="530"/>
      <c r="M115" s="530"/>
    </row>
    <row r="116" spans="1:13" s="605" customFormat="1" ht="11.25" customHeight="1">
      <c r="A116" s="615"/>
      <c r="B116" s="616"/>
      <c r="C116" s="530"/>
      <c r="D116" s="530"/>
      <c r="E116" s="530"/>
      <c r="F116" s="530"/>
      <c r="G116" s="530"/>
      <c r="H116" s="530"/>
      <c r="I116" s="530"/>
      <c r="J116" s="530"/>
      <c r="K116" s="530"/>
      <c r="L116" s="530"/>
      <c r="M116" s="530"/>
    </row>
    <row r="117" spans="1:13" s="531" customFormat="1" ht="45">
      <c r="A117" s="589" t="s">
        <v>530</v>
      </c>
      <c r="B117" s="617" t="s">
        <v>531</v>
      </c>
      <c r="C117" s="530"/>
      <c r="D117" s="530"/>
      <c r="E117" s="530"/>
      <c r="F117" s="530"/>
      <c r="G117" s="530"/>
      <c r="H117" s="530"/>
      <c r="I117" s="530"/>
      <c r="J117" s="530"/>
      <c r="K117" s="530"/>
      <c r="L117" s="530"/>
      <c r="M117" s="530"/>
    </row>
    <row r="118" spans="1:13" s="603" customFormat="1" ht="180" customHeight="1">
      <c r="A118" s="618"/>
      <c r="B118" s="619" t="s">
        <v>532</v>
      </c>
      <c r="C118" s="530"/>
      <c r="D118" s="530"/>
      <c r="E118" s="530"/>
      <c r="F118" s="530"/>
      <c r="G118" s="530"/>
      <c r="H118" s="530"/>
      <c r="I118" s="530"/>
      <c r="J118" s="530"/>
      <c r="K118" s="530"/>
      <c r="L118" s="530"/>
      <c r="M118" s="530"/>
    </row>
    <row r="119" spans="1:13" s="531" customFormat="1" ht="30.75" customHeight="1">
      <c r="A119" s="620" t="s">
        <v>34</v>
      </c>
      <c r="B119" s="621" t="s">
        <v>533</v>
      </c>
      <c r="C119" s="530" t="s">
        <v>511</v>
      </c>
      <c r="D119" s="530">
        <v>2</v>
      </c>
      <c r="E119" s="530"/>
      <c r="F119" s="530"/>
      <c r="G119" s="530"/>
      <c r="H119" s="530"/>
      <c r="I119" s="530"/>
      <c r="J119" s="530"/>
      <c r="K119" s="530"/>
      <c r="L119" s="530"/>
      <c r="M119" s="530"/>
    </row>
    <row r="120" spans="1:13" s="534" customFormat="1" ht="20.25" customHeight="1">
      <c r="A120" s="622" t="s">
        <v>57</v>
      </c>
      <c r="B120" s="623" t="s">
        <v>534</v>
      </c>
      <c r="C120" s="530" t="s">
        <v>511</v>
      </c>
      <c r="D120" s="530">
        <v>9</v>
      </c>
      <c r="E120" s="530"/>
      <c r="F120" s="530"/>
      <c r="G120" s="530"/>
      <c r="H120" s="530"/>
      <c r="I120" s="530"/>
      <c r="J120" s="530"/>
      <c r="K120" s="530"/>
      <c r="L120" s="530"/>
      <c r="M120" s="530"/>
    </row>
    <row r="121" spans="1:13" s="534" customFormat="1" ht="30.75" customHeight="1">
      <c r="A121" s="624"/>
      <c r="B121" s="625" t="s">
        <v>535</v>
      </c>
      <c r="C121" s="530"/>
      <c r="D121" s="530"/>
      <c r="E121" s="530"/>
      <c r="F121" s="530"/>
      <c r="G121" s="530"/>
      <c r="H121" s="530"/>
      <c r="I121" s="530"/>
      <c r="J121" s="530"/>
      <c r="K121" s="530"/>
      <c r="L121" s="530"/>
      <c r="M121" s="530"/>
    </row>
    <row r="122" spans="1:13" s="603" customFormat="1" ht="18.75" customHeight="1">
      <c r="A122" s="626" t="s">
        <v>536</v>
      </c>
      <c r="B122" s="627" t="s">
        <v>537</v>
      </c>
      <c r="C122" s="530"/>
      <c r="D122" s="530"/>
      <c r="E122" s="530"/>
      <c r="F122" s="530"/>
      <c r="G122" s="530"/>
      <c r="H122" s="530"/>
      <c r="I122" s="530"/>
      <c r="J122" s="530"/>
      <c r="K122" s="530"/>
      <c r="L122" s="530"/>
      <c r="M122" s="530"/>
    </row>
    <row r="123" spans="1:13" s="603" customFormat="1" ht="225.75" customHeight="1">
      <c r="A123" s="618"/>
      <c r="B123" s="628" t="s">
        <v>538</v>
      </c>
      <c r="C123" s="530"/>
      <c r="D123" s="530"/>
      <c r="E123" s="530"/>
      <c r="F123" s="530"/>
      <c r="G123" s="530"/>
      <c r="H123" s="530"/>
      <c r="I123" s="530"/>
      <c r="J123" s="530"/>
      <c r="K123" s="530"/>
      <c r="L123" s="530"/>
      <c r="M123" s="530"/>
    </row>
    <row r="124" spans="1:13" s="603" customFormat="1" ht="18.75" customHeight="1">
      <c r="A124" s="629" t="s">
        <v>34</v>
      </c>
      <c r="B124" s="630" t="s">
        <v>539</v>
      </c>
      <c r="C124" s="530" t="s">
        <v>221</v>
      </c>
      <c r="D124" s="530">
        <v>1</v>
      </c>
      <c r="E124" s="530"/>
      <c r="F124" s="530"/>
      <c r="G124" s="530"/>
      <c r="H124" s="530"/>
      <c r="I124" s="530"/>
      <c r="J124" s="530"/>
      <c r="K124" s="530"/>
      <c r="L124" s="530"/>
      <c r="M124" s="530"/>
    </row>
    <row r="125" spans="1:13" s="632" customFormat="1" ht="18.75" customHeight="1">
      <c r="A125" s="631" t="s">
        <v>57</v>
      </c>
      <c r="B125" s="630" t="s">
        <v>540</v>
      </c>
      <c r="C125" s="530" t="s">
        <v>511</v>
      </c>
      <c r="D125" s="530">
        <v>8</v>
      </c>
      <c r="E125" s="530"/>
      <c r="F125" s="530"/>
      <c r="G125" s="530"/>
      <c r="H125" s="530"/>
      <c r="I125" s="530"/>
      <c r="J125" s="530"/>
      <c r="K125" s="530"/>
      <c r="L125" s="530"/>
      <c r="M125" s="530"/>
    </row>
    <row r="126" spans="1:13" s="632" customFormat="1" ht="18.75" customHeight="1">
      <c r="A126" s="633" t="s">
        <v>60</v>
      </c>
      <c r="B126" s="634" t="s">
        <v>541</v>
      </c>
      <c r="C126" s="530" t="s">
        <v>511</v>
      </c>
      <c r="D126" s="530">
        <v>2</v>
      </c>
      <c r="E126" s="530"/>
      <c r="F126" s="530"/>
      <c r="G126" s="530"/>
      <c r="H126" s="530"/>
      <c r="I126" s="530"/>
      <c r="J126" s="530"/>
      <c r="K126" s="530"/>
      <c r="L126" s="530"/>
      <c r="M126" s="530"/>
    </row>
    <row r="127" spans="1:13" s="531" customFormat="1" ht="18.75" customHeight="1">
      <c r="A127" s="610" t="s">
        <v>542</v>
      </c>
      <c r="B127" s="635" t="s">
        <v>543</v>
      </c>
      <c r="C127" s="530"/>
      <c r="D127" s="530"/>
      <c r="E127" s="530"/>
      <c r="F127" s="530"/>
      <c r="G127" s="530"/>
      <c r="H127" s="530"/>
      <c r="I127" s="530"/>
      <c r="J127" s="530"/>
      <c r="K127" s="530"/>
      <c r="L127" s="530"/>
      <c r="M127" s="530"/>
    </row>
    <row r="128" spans="1:13" s="531" customFormat="1" ht="165">
      <c r="A128" s="610"/>
      <c r="B128" s="590" t="s">
        <v>544</v>
      </c>
      <c r="C128" s="530"/>
      <c r="D128" s="530"/>
      <c r="E128" s="530"/>
      <c r="F128" s="530"/>
      <c r="G128" s="530"/>
      <c r="H128" s="530"/>
      <c r="I128" s="530"/>
      <c r="J128" s="530"/>
      <c r="K128" s="530"/>
      <c r="L128" s="530"/>
      <c r="M128" s="530"/>
    </row>
    <row r="129" spans="1:13" s="531" customFormat="1" ht="19.5" customHeight="1">
      <c r="A129" s="636" t="s">
        <v>34</v>
      </c>
      <c r="B129" s="637" t="s">
        <v>545</v>
      </c>
      <c r="C129" s="530" t="s">
        <v>546</v>
      </c>
      <c r="D129" s="530">
        <v>2</v>
      </c>
      <c r="E129" s="530"/>
      <c r="F129" s="530"/>
      <c r="G129" s="530"/>
      <c r="H129" s="530"/>
      <c r="I129" s="530"/>
      <c r="J129" s="530"/>
      <c r="K129" s="530"/>
      <c r="L129" s="530"/>
      <c r="M129" s="530"/>
    </row>
    <row r="130" spans="1:13" s="531" customFormat="1" ht="24" customHeight="1">
      <c r="A130" s="638"/>
      <c r="B130" s="639"/>
      <c r="C130" s="530"/>
      <c r="D130" s="530"/>
      <c r="E130" s="530"/>
      <c r="F130" s="530"/>
      <c r="G130" s="530"/>
      <c r="H130" s="530"/>
      <c r="I130" s="530"/>
      <c r="J130" s="530"/>
      <c r="K130" s="530"/>
      <c r="L130" s="530"/>
      <c r="M130" s="530"/>
    </row>
    <row r="131" spans="1:13" s="531" customFormat="1" ht="24" customHeight="1">
      <c r="A131" s="638"/>
      <c r="B131" s="639"/>
      <c r="C131" s="530"/>
      <c r="D131" s="530"/>
      <c r="E131" s="530"/>
      <c r="F131" s="530"/>
      <c r="G131" s="530"/>
      <c r="H131" s="530"/>
      <c r="I131" s="530"/>
      <c r="J131" s="530"/>
      <c r="K131" s="530"/>
      <c r="L131" s="530"/>
      <c r="M131" s="530"/>
    </row>
    <row r="132" spans="1:13" s="531" customFormat="1" ht="24" customHeight="1">
      <c r="A132" s="638"/>
      <c r="B132" s="639"/>
      <c r="C132" s="530"/>
      <c r="D132" s="530"/>
      <c r="E132" s="530"/>
      <c r="F132" s="530"/>
      <c r="G132" s="530"/>
      <c r="H132" s="530"/>
      <c r="I132" s="530"/>
      <c r="J132" s="530"/>
      <c r="K132" s="530"/>
      <c r="L132" s="530"/>
      <c r="M132" s="530"/>
    </row>
    <row r="133" spans="1:13" s="531" customFormat="1" ht="14.25" customHeight="1">
      <c r="A133" s="640"/>
      <c r="B133" s="641"/>
      <c r="C133" s="530"/>
      <c r="D133" s="530"/>
      <c r="E133" s="530"/>
      <c r="F133" s="530"/>
      <c r="G133" s="530"/>
      <c r="H133" s="530"/>
      <c r="I133" s="530"/>
      <c r="J133" s="530"/>
      <c r="K133" s="530"/>
      <c r="L133" s="530"/>
      <c r="M133" s="530"/>
    </row>
    <row r="134" spans="1:13" s="632" customFormat="1" ht="21.75" customHeight="1">
      <c r="A134" s="578" t="s">
        <v>547</v>
      </c>
      <c r="B134" s="579" t="s">
        <v>548</v>
      </c>
      <c r="C134" s="530"/>
      <c r="D134" s="530"/>
      <c r="E134" s="530"/>
      <c r="F134" s="530"/>
      <c r="G134" s="530"/>
      <c r="H134" s="530"/>
      <c r="I134" s="530"/>
      <c r="J134" s="530"/>
      <c r="K134" s="530"/>
      <c r="L134" s="530"/>
      <c r="M134" s="530"/>
    </row>
    <row r="135" spans="1:13" s="632" customFormat="1" ht="90">
      <c r="A135" s="642"/>
      <c r="B135" s="584" t="s">
        <v>549</v>
      </c>
      <c r="C135" s="530"/>
      <c r="D135" s="530"/>
      <c r="E135" s="530"/>
      <c r="F135" s="530"/>
      <c r="G135" s="530"/>
      <c r="H135" s="530"/>
      <c r="I135" s="530"/>
      <c r="J135" s="530"/>
      <c r="K135" s="530"/>
      <c r="L135" s="530"/>
      <c r="M135" s="530"/>
    </row>
    <row r="136" spans="1:13" s="538" customFormat="1" ht="21.75" customHeight="1">
      <c r="A136" s="643" t="s">
        <v>34</v>
      </c>
      <c r="B136" s="644" t="s">
        <v>550</v>
      </c>
      <c r="C136" s="530" t="s">
        <v>424</v>
      </c>
      <c r="D136" s="530">
        <v>2200</v>
      </c>
      <c r="E136" s="530"/>
      <c r="F136" s="530"/>
      <c r="G136" s="530"/>
      <c r="H136" s="530"/>
      <c r="I136" s="530"/>
      <c r="J136" s="530"/>
      <c r="K136" s="530"/>
      <c r="L136" s="530"/>
      <c r="M136" s="530"/>
    </row>
    <row r="137" spans="1:13" s="538" customFormat="1" ht="21.75" customHeight="1">
      <c r="A137" s="645" t="s">
        <v>57</v>
      </c>
      <c r="B137" s="593" t="s">
        <v>551</v>
      </c>
      <c r="C137" s="530" t="s">
        <v>424</v>
      </c>
      <c r="D137" s="530">
        <v>2200</v>
      </c>
      <c r="E137" s="530"/>
      <c r="F137" s="530"/>
      <c r="G137" s="530"/>
      <c r="H137" s="530"/>
      <c r="I137" s="530"/>
      <c r="J137" s="530"/>
      <c r="K137" s="530"/>
      <c r="L137" s="530"/>
      <c r="M137" s="530"/>
    </row>
    <row r="138" spans="1:13" s="632" customFormat="1" ht="21.75" customHeight="1">
      <c r="A138" s="578" t="s">
        <v>552</v>
      </c>
      <c r="B138" s="579" t="s">
        <v>553</v>
      </c>
      <c r="C138" s="530"/>
      <c r="D138" s="530"/>
      <c r="E138" s="530"/>
      <c r="F138" s="530"/>
      <c r="G138" s="530"/>
      <c r="H138" s="530"/>
      <c r="I138" s="530"/>
      <c r="J138" s="530"/>
      <c r="K138" s="530"/>
      <c r="L138" s="530"/>
      <c r="M138" s="530"/>
    </row>
    <row r="139" spans="1:13" s="632" customFormat="1" ht="75">
      <c r="A139" s="614"/>
      <c r="B139" s="586" t="s">
        <v>554</v>
      </c>
      <c r="C139" s="530" t="s">
        <v>424</v>
      </c>
      <c r="D139" s="530" t="s">
        <v>555</v>
      </c>
      <c r="E139" s="530"/>
      <c r="F139" s="530"/>
      <c r="G139" s="530"/>
      <c r="H139" s="530"/>
      <c r="I139" s="530"/>
      <c r="J139" s="530"/>
      <c r="K139" s="530"/>
      <c r="L139" s="530"/>
      <c r="M139" s="530"/>
    </row>
    <row r="140" spans="1:13" s="632" customFormat="1" ht="19.5" customHeight="1">
      <c r="A140" s="578" t="s">
        <v>556</v>
      </c>
      <c r="B140" s="579" t="s">
        <v>557</v>
      </c>
      <c r="C140" s="530"/>
      <c r="D140" s="530"/>
      <c r="E140" s="530"/>
      <c r="F140" s="530"/>
      <c r="G140" s="530"/>
      <c r="H140" s="530"/>
      <c r="I140" s="530"/>
      <c r="J140" s="530"/>
      <c r="K140" s="530"/>
      <c r="L140" s="530"/>
      <c r="M140" s="530"/>
    </row>
    <row r="141" spans="1:13" s="632" customFormat="1" ht="105">
      <c r="A141" s="614"/>
      <c r="B141" s="586" t="s">
        <v>558</v>
      </c>
      <c r="C141" s="530" t="s">
        <v>559</v>
      </c>
      <c r="D141" s="530">
        <v>1</v>
      </c>
      <c r="E141" s="530"/>
      <c r="F141" s="530"/>
      <c r="G141" s="530"/>
      <c r="H141" s="530"/>
      <c r="I141" s="530"/>
      <c r="J141" s="530"/>
      <c r="K141" s="530"/>
      <c r="L141" s="530"/>
      <c r="M141" s="530"/>
    </row>
    <row r="142" spans="1:13" s="632" customFormat="1">
      <c r="A142" s="578" t="s">
        <v>560</v>
      </c>
      <c r="B142" s="579" t="s">
        <v>561</v>
      </c>
      <c r="C142" s="530"/>
      <c r="D142" s="530"/>
      <c r="E142" s="530"/>
      <c r="F142" s="530"/>
      <c r="G142" s="530"/>
      <c r="H142" s="530"/>
      <c r="I142" s="530"/>
      <c r="J142" s="530"/>
      <c r="K142" s="530"/>
      <c r="L142" s="530"/>
      <c r="M142" s="530"/>
    </row>
    <row r="143" spans="1:13" s="632" customFormat="1" ht="90">
      <c r="A143" s="614"/>
      <c r="B143" s="586" t="s">
        <v>562</v>
      </c>
      <c r="C143" s="530" t="s">
        <v>511</v>
      </c>
      <c r="D143" s="530">
        <v>25</v>
      </c>
      <c r="E143" s="530"/>
      <c r="F143" s="530"/>
      <c r="G143" s="530"/>
      <c r="H143" s="530"/>
      <c r="I143" s="530"/>
      <c r="J143" s="530"/>
      <c r="K143" s="530"/>
      <c r="L143" s="530"/>
      <c r="M143" s="530"/>
    </row>
    <row r="144" spans="1:13" s="531" customFormat="1" ht="9" customHeight="1">
      <c r="A144" s="646"/>
      <c r="B144" s="647"/>
      <c r="C144" s="530"/>
      <c r="D144" s="530"/>
      <c r="E144" s="530"/>
      <c r="F144" s="530"/>
      <c r="G144" s="530"/>
      <c r="H144" s="530"/>
      <c r="I144" s="530"/>
      <c r="J144" s="530"/>
      <c r="K144" s="530"/>
      <c r="L144" s="530"/>
      <c r="M144" s="530"/>
    </row>
    <row r="145" spans="1:13" s="531" customFormat="1" ht="21" customHeight="1">
      <c r="A145" s="576" t="s">
        <v>382</v>
      </c>
      <c r="B145" s="577" t="s">
        <v>563</v>
      </c>
      <c r="C145" s="530"/>
      <c r="D145" s="530"/>
      <c r="E145" s="530"/>
      <c r="F145" s="530"/>
      <c r="G145" s="530"/>
      <c r="H145" s="530"/>
      <c r="I145" s="530"/>
      <c r="J145" s="530"/>
      <c r="K145" s="530"/>
      <c r="L145" s="530"/>
      <c r="M145" s="530"/>
    </row>
    <row r="146" spans="1:13" s="632" customFormat="1" ht="21.75" customHeight="1">
      <c r="A146" s="578" t="s">
        <v>421</v>
      </c>
      <c r="B146" s="579" t="s">
        <v>564</v>
      </c>
      <c r="C146" s="530"/>
      <c r="D146" s="530"/>
      <c r="E146" s="530"/>
      <c r="F146" s="530"/>
      <c r="G146" s="530"/>
      <c r="H146" s="530"/>
      <c r="I146" s="530"/>
      <c r="J146" s="530"/>
      <c r="K146" s="530"/>
      <c r="L146" s="530"/>
      <c r="M146" s="530"/>
    </row>
    <row r="147" spans="1:13" s="605" customFormat="1" ht="207.75" customHeight="1">
      <c r="A147" s="648"/>
      <c r="B147" s="613" t="s">
        <v>565</v>
      </c>
      <c r="C147" s="530" t="s">
        <v>221</v>
      </c>
      <c r="D147" s="530">
        <v>1</v>
      </c>
      <c r="E147" s="530"/>
      <c r="F147" s="530"/>
      <c r="G147" s="530"/>
      <c r="H147" s="530"/>
      <c r="I147" s="530"/>
      <c r="J147" s="530"/>
      <c r="K147" s="530"/>
      <c r="L147" s="530"/>
      <c r="M147" s="530"/>
    </row>
    <row r="148" spans="1:13" s="605" customFormat="1" ht="21" customHeight="1">
      <c r="A148" s="610">
        <v>2</v>
      </c>
      <c r="B148" s="635" t="s">
        <v>566</v>
      </c>
      <c r="C148" s="530"/>
      <c r="D148" s="530"/>
      <c r="E148" s="530"/>
      <c r="F148" s="530"/>
      <c r="G148" s="530"/>
      <c r="H148" s="530"/>
      <c r="I148" s="530"/>
      <c r="J148" s="530"/>
      <c r="K148" s="530"/>
      <c r="L148" s="530"/>
      <c r="M148" s="530"/>
    </row>
    <row r="149" spans="1:13" s="605" customFormat="1" ht="121.5" customHeight="1">
      <c r="A149" s="612"/>
      <c r="B149" s="588" t="s">
        <v>567</v>
      </c>
      <c r="C149" s="530" t="s">
        <v>221</v>
      </c>
      <c r="D149" s="530">
        <v>1</v>
      </c>
      <c r="E149" s="530"/>
      <c r="F149" s="530"/>
      <c r="G149" s="530"/>
      <c r="H149" s="530"/>
      <c r="I149" s="530"/>
      <c r="J149" s="530"/>
      <c r="K149" s="530"/>
      <c r="L149" s="530"/>
      <c r="M149" s="530"/>
    </row>
    <row r="150" spans="1:13" s="605" customFormat="1" ht="11.25" customHeight="1">
      <c r="A150" s="615"/>
      <c r="B150" s="592"/>
      <c r="C150" s="530"/>
      <c r="D150" s="530"/>
      <c r="E150" s="530"/>
      <c r="F150" s="530"/>
      <c r="G150" s="530"/>
      <c r="H150" s="530"/>
      <c r="I150" s="530"/>
      <c r="J150" s="530"/>
      <c r="K150" s="530"/>
      <c r="L150" s="530"/>
      <c r="M150" s="530"/>
    </row>
    <row r="151" spans="1:13" s="605" customFormat="1" ht="18" customHeight="1">
      <c r="A151" s="610" t="s">
        <v>428</v>
      </c>
      <c r="B151" s="649" t="s">
        <v>568</v>
      </c>
      <c r="C151" s="530"/>
      <c r="D151" s="530"/>
      <c r="E151" s="530"/>
      <c r="F151" s="530"/>
      <c r="G151" s="530"/>
      <c r="H151" s="530"/>
      <c r="I151" s="530"/>
      <c r="J151" s="530"/>
      <c r="K151" s="530"/>
      <c r="L151" s="530"/>
      <c r="M151" s="530"/>
    </row>
    <row r="152" spans="1:13" s="605" customFormat="1" ht="18" customHeight="1">
      <c r="A152" s="650" t="s">
        <v>407</v>
      </c>
      <c r="B152" s="635" t="s">
        <v>569</v>
      </c>
      <c r="C152" s="530"/>
      <c r="D152" s="530"/>
      <c r="E152" s="530"/>
      <c r="F152" s="530"/>
      <c r="G152" s="530"/>
      <c r="H152" s="530"/>
      <c r="I152" s="530"/>
      <c r="J152" s="530"/>
      <c r="K152" s="530"/>
      <c r="L152" s="530"/>
      <c r="M152" s="530"/>
    </row>
    <row r="153" spans="1:13" s="652" customFormat="1" ht="226.5" customHeight="1">
      <c r="A153" s="651"/>
      <c r="B153" s="588" t="s">
        <v>570</v>
      </c>
      <c r="C153" s="530" t="s">
        <v>424</v>
      </c>
      <c r="D153" s="530">
        <v>30</v>
      </c>
      <c r="E153" s="530"/>
      <c r="F153" s="530"/>
      <c r="G153" s="530"/>
      <c r="H153" s="530"/>
      <c r="I153" s="530"/>
      <c r="J153" s="530"/>
      <c r="K153" s="530"/>
      <c r="L153" s="530"/>
      <c r="M153" s="530"/>
    </row>
    <row r="154" spans="1:13" s="605" customFormat="1" ht="21.75" customHeight="1">
      <c r="A154" s="650" t="s">
        <v>409</v>
      </c>
      <c r="B154" s="635" t="s">
        <v>571</v>
      </c>
      <c r="C154" s="530"/>
      <c r="D154" s="530"/>
      <c r="E154" s="530"/>
      <c r="F154" s="530"/>
      <c r="G154" s="530"/>
      <c r="H154" s="530"/>
      <c r="I154" s="530"/>
      <c r="J154" s="530"/>
      <c r="K154" s="530"/>
      <c r="L154" s="530"/>
      <c r="M154" s="530"/>
    </row>
    <row r="155" spans="1:13" s="605" customFormat="1" ht="170.25" customHeight="1">
      <c r="A155" s="612"/>
      <c r="B155" s="588" t="s">
        <v>572</v>
      </c>
      <c r="C155" s="530" t="s">
        <v>424</v>
      </c>
      <c r="D155" s="530">
        <v>50</v>
      </c>
      <c r="E155" s="530"/>
      <c r="F155" s="530"/>
      <c r="G155" s="530"/>
      <c r="H155" s="530"/>
      <c r="I155" s="530"/>
      <c r="J155" s="530"/>
      <c r="K155" s="530"/>
      <c r="L155" s="530"/>
      <c r="M155" s="530"/>
    </row>
    <row r="156" spans="1:13" s="605" customFormat="1" ht="30">
      <c r="A156" s="589" t="s">
        <v>432</v>
      </c>
      <c r="B156" s="653" t="s">
        <v>573</v>
      </c>
      <c r="C156" s="530"/>
      <c r="D156" s="530"/>
      <c r="E156" s="530"/>
      <c r="F156" s="530"/>
      <c r="G156" s="530"/>
      <c r="H156" s="530"/>
      <c r="I156" s="530"/>
      <c r="J156" s="530"/>
      <c r="K156" s="530"/>
      <c r="L156" s="530"/>
      <c r="M156" s="530"/>
    </row>
    <row r="157" spans="1:13" s="605" customFormat="1" ht="18" customHeight="1">
      <c r="A157" s="650" t="s">
        <v>407</v>
      </c>
      <c r="B157" s="635" t="s">
        <v>574</v>
      </c>
      <c r="C157" s="530"/>
      <c r="D157" s="530"/>
      <c r="E157" s="530"/>
      <c r="F157" s="530"/>
      <c r="G157" s="530"/>
      <c r="H157" s="530"/>
      <c r="I157" s="530"/>
      <c r="J157" s="530"/>
      <c r="K157" s="530"/>
      <c r="L157" s="530"/>
      <c r="M157" s="530"/>
    </row>
    <row r="158" spans="1:13" s="652" customFormat="1" ht="180.75" customHeight="1">
      <c r="A158" s="651"/>
      <c r="B158" s="588" t="s">
        <v>575</v>
      </c>
      <c r="C158" s="530" t="s">
        <v>424</v>
      </c>
      <c r="D158" s="530">
        <v>115</v>
      </c>
      <c r="E158" s="530"/>
      <c r="F158" s="530"/>
      <c r="G158" s="530"/>
      <c r="H158" s="530"/>
      <c r="I158" s="530"/>
      <c r="J158" s="530"/>
      <c r="K158" s="530"/>
      <c r="L158" s="530"/>
      <c r="M158" s="530"/>
    </row>
    <row r="159" spans="1:13" s="605" customFormat="1" ht="21.75" customHeight="1">
      <c r="A159" s="650" t="s">
        <v>409</v>
      </c>
      <c r="B159" s="635" t="s">
        <v>576</v>
      </c>
      <c r="C159" s="530"/>
      <c r="D159" s="530"/>
      <c r="E159" s="530"/>
      <c r="F159" s="530"/>
      <c r="G159" s="530"/>
      <c r="H159" s="530"/>
      <c r="I159" s="530"/>
      <c r="J159" s="530"/>
      <c r="K159" s="530"/>
      <c r="L159" s="530"/>
      <c r="M159" s="530"/>
    </row>
    <row r="160" spans="1:13" s="605" customFormat="1" ht="151.5" customHeight="1">
      <c r="A160" s="612"/>
      <c r="B160" s="588" t="s">
        <v>577</v>
      </c>
      <c r="C160" s="530" t="s">
        <v>424</v>
      </c>
      <c r="D160" s="530">
        <f>46*3.5</f>
        <v>161</v>
      </c>
      <c r="E160" s="530"/>
      <c r="F160" s="530"/>
      <c r="G160" s="530"/>
      <c r="H160" s="530"/>
      <c r="I160" s="530"/>
      <c r="J160" s="530"/>
      <c r="K160" s="530"/>
      <c r="L160" s="530"/>
      <c r="M160" s="530"/>
    </row>
    <row r="161" spans="1:13" s="605" customFormat="1" ht="19.5" customHeight="1">
      <c r="A161" s="606"/>
      <c r="B161" s="590"/>
      <c r="C161" s="530"/>
      <c r="D161" s="530"/>
      <c r="E161" s="530"/>
      <c r="F161" s="530"/>
      <c r="G161" s="530"/>
      <c r="H161" s="530"/>
      <c r="I161" s="530"/>
      <c r="J161" s="530"/>
      <c r="K161" s="530"/>
      <c r="L161" s="530"/>
      <c r="M161" s="530"/>
    </row>
    <row r="162" spans="1:13" s="605" customFormat="1" ht="19.5" customHeight="1">
      <c r="A162" s="606"/>
      <c r="B162" s="590"/>
      <c r="C162" s="530"/>
      <c r="D162" s="530"/>
      <c r="E162" s="530"/>
      <c r="F162" s="530"/>
      <c r="G162" s="530"/>
      <c r="H162" s="530"/>
      <c r="I162" s="530"/>
      <c r="J162" s="530"/>
      <c r="K162" s="530"/>
      <c r="L162" s="530"/>
      <c r="M162" s="530"/>
    </row>
    <row r="163" spans="1:13" s="605" customFormat="1" ht="10.5" customHeight="1">
      <c r="A163" s="615"/>
      <c r="B163" s="592"/>
      <c r="C163" s="530"/>
      <c r="D163" s="530"/>
      <c r="E163" s="530"/>
      <c r="F163" s="530"/>
      <c r="G163" s="530"/>
      <c r="H163" s="530"/>
      <c r="I163" s="530"/>
      <c r="J163" s="530"/>
      <c r="K163" s="530"/>
      <c r="L163" s="530"/>
      <c r="M163" s="530"/>
    </row>
    <row r="164" spans="1:13" s="605" customFormat="1" ht="21" customHeight="1">
      <c r="A164" s="610" t="s">
        <v>437</v>
      </c>
      <c r="B164" s="635" t="s">
        <v>578</v>
      </c>
      <c r="C164" s="530"/>
      <c r="D164" s="530"/>
      <c r="E164" s="530"/>
      <c r="F164" s="530"/>
      <c r="G164" s="530"/>
      <c r="H164" s="530"/>
      <c r="I164" s="530"/>
      <c r="J164" s="530"/>
      <c r="K164" s="530"/>
      <c r="L164" s="530"/>
      <c r="M164" s="530"/>
    </row>
    <row r="165" spans="1:13" s="605" customFormat="1" ht="166.5" customHeight="1">
      <c r="A165" s="606"/>
      <c r="B165" s="590" t="s">
        <v>579</v>
      </c>
      <c r="C165" s="530"/>
      <c r="D165" s="530"/>
      <c r="E165" s="530"/>
      <c r="F165" s="530"/>
      <c r="G165" s="530"/>
      <c r="H165" s="530"/>
      <c r="I165" s="530"/>
      <c r="J165" s="530"/>
      <c r="K165" s="530"/>
      <c r="L165" s="530"/>
      <c r="M165" s="530"/>
    </row>
    <row r="166" spans="1:13" s="605" customFormat="1" ht="29.25" customHeight="1">
      <c r="A166" s="654" t="s">
        <v>34</v>
      </c>
      <c r="B166" s="655" t="s">
        <v>580</v>
      </c>
      <c r="C166" s="530" t="s">
        <v>424</v>
      </c>
      <c r="D166" s="530">
        <v>70</v>
      </c>
      <c r="E166" s="530"/>
      <c r="F166" s="530"/>
      <c r="G166" s="530"/>
      <c r="H166" s="530"/>
      <c r="I166" s="530"/>
      <c r="J166" s="530"/>
      <c r="K166" s="530"/>
      <c r="L166" s="530"/>
      <c r="M166" s="530"/>
    </row>
    <row r="167" spans="1:13" s="605" customFormat="1" ht="23.25" customHeight="1">
      <c r="A167" s="608" t="s">
        <v>57</v>
      </c>
      <c r="B167" s="609" t="s">
        <v>581</v>
      </c>
      <c r="C167" s="530" t="s">
        <v>424</v>
      </c>
      <c r="D167" s="530">
        <v>115</v>
      </c>
      <c r="E167" s="530"/>
      <c r="F167" s="530"/>
      <c r="G167" s="530"/>
      <c r="H167" s="530"/>
      <c r="I167" s="530"/>
      <c r="J167" s="530"/>
      <c r="K167" s="530"/>
      <c r="L167" s="530"/>
      <c r="M167" s="530"/>
    </row>
    <row r="168" spans="1:13" s="605" customFormat="1" ht="18" customHeight="1">
      <c r="A168" s="610" t="s">
        <v>441</v>
      </c>
      <c r="B168" s="649" t="s">
        <v>582</v>
      </c>
      <c r="C168" s="530"/>
      <c r="D168" s="530"/>
      <c r="E168" s="530"/>
      <c r="F168" s="530"/>
      <c r="G168" s="530"/>
      <c r="H168" s="530"/>
      <c r="I168" s="530"/>
      <c r="J168" s="530"/>
      <c r="K168" s="530"/>
      <c r="L168" s="530"/>
      <c r="M168" s="530"/>
    </row>
    <row r="169" spans="1:13" s="605" customFormat="1" ht="18" customHeight="1">
      <c r="A169" s="650" t="s">
        <v>407</v>
      </c>
      <c r="B169" s="635" t="s">
        <v>583</v>
      </c>
      <c r="C169" s="530"/>
      <c r="D169" s="530"/>
      <c r="E169" s="530"/>
      <c r="F169" s="530"/>
      <c r="G169" s="530"/>
      <c r="H169" s="530"/>
      <c r="I169" s="530"/>
      <c r="J169" s="530"/>
      <c r="K169" s="530"/>
      <c r="L169" s="530"/>
      <c r="M169" s="530"/>
    </row>
    <row r="170" spans="1:13" s="652" customFormat="1" ht="177.75" customHeight="1">
      <c r="A170" s="656"/>
      <c r="B170" s="590" t="s">
        <v>584</v>
      </c>
      <c r="C170" s="530"/>
      <c r="D170" s="530"/>
      <c r="E170" s="530"/>
      <c r="F170" s="530"/>
      <c r="G170" s="530"/>
      <c r="H170" s="530"/>
      <c r="I170" s="530"/>
      <c r="J170" s="530"/>
      <c r="K170" s="530"/>
      <c r="L170" s="530"/>
      <c r="M170" s="530"/>
    </row>
    <row r="171" spans="1:13" s="605" customFormat="1" ht="22.5" customHeight="1">
      <c r="A171" s="608" t="s">
        <v>34</v>
      </c>
      <c r="B171" s="609" t="s">
        <v>585</v>
      </c>
      <c r="C171" s="530" t="s">
        <v>424</v>
      </c>
      <c r="D171" s="530">
        <f>11.75*3</f>
        <v>35.25</v>
      </c>
      <c r="E171" s="530"/>
      <c r="F171" s="530"/>
      <c r="G171" s="530"/>
      <c r="H171" s="530"/>
      <c r="I171" s="530"/>
      <c r="J171" s="530"/>
      <c r="K171" s="530"/>
      <c r="L171" s="530"/>
      <c r="M171" s="530"/>
    </row>
    <row r="172" spans="1:13" s="605" customFormat="1" ht="19.5" customHeight="1">
      <c r="A172" s="650" t="s">
        <v>409</v>
      </c>
      <c r="B172" s="635" t="s">
        <v>576</v>
      </c>
      <c r="C172" s="530"/>
      <c r="D172" s="530"/>
      <c r="E172" s="530"/>
      <c r="F172" s="530"/>
      <c r="G172" s="530"/>
      <c r="H172" s="530"/>
      <c r="I172" s="530"/>
      <c r="J172" s="530"/>
      <c r="K172" s="530"/>
      <c r="L172" s="530"/>
      <c r="M172" s="530"/>
    </row>
    <row r="173" spans="1:13" s="605" customFormat="1" ht="135.75" customHeight="1">
      <c r="A173" s="612"/>
      <c r="B173" s="588" t="s">
        <v>586</v>
      </c>
      <c r="C173" s="530" t="s">
        <v>424</v>
      </c>
      <c r="D173" s="530">
        <v>30</v>
      </c>
      <c r="E173" s="530"/>
      <c r="F173" s="530"/>
      <c r="G173" s="530"/>
      <c r="H173" s="530"/>
      <c r="I173" s="530"/>
      <c r="J173" s="530"/>
      <c r="K173" s="530"/>
      <c r="L173" s="530"/>
      <c r="M173" s="530"/>
    </row>
    <row r="174" spans="1:13" s="605" customFormat="1" ht="21.75" customHeight="1">
      <c r="A174" s="610" t="s">
        <v>445</v>
      </c>
      <c r="B174" s="635" t="s">
        <v>587</v>
      </c>
      <c r="C174" s="530"/>
      <c r="D174" s="530"/>
      <c r="E174" s="530"/>
      <c r="F174" s="530"/>
      <c r="G174" s="530"/>
      <c r="H174" s="530"/>
      <c r="I174" s="530"/>
      <c r="J174" s="530"/>
      <c r="K174" s="530"/>
      <c r="L174" s="530"/>
      <c r="M174" s="530"/>
    </row>
    <row r="175" spans="1:13" s="605" customFormat="1" ht="152.25" customHeight="1">
      <c r="A175" s="612"/>
      <c r="B175" s="588" t="s">
        <v>588</v>
      </c>
      <c r="C175" s="530" t="s">
        <v>424</v>
      </c>
      <c r="D175" s="530">
        <v>75</v>
      </c>
      <c r="E175" s="530"/>
      <c r="F175" s="530"/>
      <c r="G175" s="530"/>
      <c r="H175" s="530"/>
      <c r="I175" s="530"/>
      <c r="J175" s="530"/>
      <c r="K175" s="530"/>
      <c r="L175" s="530"/>
      <c r="M175" s="530"/>
    </row>
    <row r="176" spans="1:13" s="605" customFormat="1" ht="20.25" customHeight="1">
      <c r="A176" s="606"/>
      <c r="B176" s="590"/>
      <c r="C176" s="530"/>
      <c r="D176" s="530"/>
      <c r="E176" s="530"/>
      <c r="F176" s="530"/>
      <c r="G176" s="530"/>
      <c r="H176" s="530"/>
      <c r="I176" s="530"/>
      <c r="J176" s="530"/>
      <c r="K176" s="530"/>
      <c r="L176" s="530"/>
      <c r="M176" s="530"/>
    </row>
    <row r="177" spans="1:13" s="605" customFormat="1" ht="20.25" customHeight="1">
      <c r="A177" s="606"/>
      <c r="B177" s="590"/>
      <c r="C177" s="530"/>
      <c r="D177" s="530"/>
      <c r="E177" s="530"/>
      <c r="F177" s="530"/>
      <c r="G177" s="530"/>
      <c r="H177" s="530"/>
      <c r="I177" s="530"/>
      <c r="J177" s="530"/>
      <c r="K177" s="530"/>
      <c r="L177" s="530"/>
      <c r="M177" s="530"/>
    </row>
    <row r="178" spans="1:13" s="605" customFormat="1" ht="18" customHeight="1">
      <c r="A178" s="606"/>
      <c r="B178" s="590"/>
      <c r="C178" s="530"/>
      <c r="D178" s="530"/>
      <c r="E178" s="530"/>
      <c r="F178" s="530"/>
      <c r="G178" s="530"/>
      <c r="H178" s="530"/>
      <c r="I178" s="530"/>
      <c r="J178" s="530"/>
      <c r="K178" s="530"/>
      <c r="L178" s="530"/>
      <c r="M178" s="530"/>
    </row>
    <row r="179" spans="1:13" s="605" customFormat="1" ht="20.25" customHeight="1">
      <c r="A179" s="606"/>
      <c r="B179" s="590"/>
      <c r="C179" s="530"/>
      <c r="D179" s="530"/>
      <c r="E179" s="530"/>
      <c r="F179" s="530"/>
      <c r="G179" s="530"/>
      <c r="H179" s="530"/>
      <c r="I179" s="530"/>
      <c r="J179" s="530"/>
      <c r="K179" s="530"/>
      <c r="L179" s="530"/>
      <c r="M179" s="530"/>
    </row>
    <row r="180" spans="1:13" s="605" customFormat="1" ht="14.25" customHeight="1">
      <c r="A180" s="615"/>
      <c r="B180" s="592"/>
      <c r="C180" s="530"/>
      <c r="D180" s="530"/>
      <c r="E180" s="530"/>
      <c r="F180" s="530"/>
      <c r="G180" s="530"/>
      <c r="H180" s="530"/>
      <c r="I180" s="530"/>
      <c r="J180" s="530"/>
      <c r="K180" s="530"/>
      <c r="L180" s="530"/>
      <c r="M180" s="530"/>
    </row>
    <row r="181" spans="1:13" s="605" customFormat="1" ht="30.75" customHeight="1">
      <c r="A181" s="589" t="s">
        <v>448</v>
      </c>
      <c r="B181" s="617" t="s">
        <v>589</v>
      </c>
      <c r="C181" s="530"/>
      <c r="D181" s="530"/>
      <c r="E181" s="530"/>
      <c r="F181" s="530"/>
      <c r="G181" s="530"/>
      <c r="H181" s="530"/>
      <c r="I181" s="530"/>
      <c r="J181" s="530"/>
      <c r="K181" s="530"/>
      <c r="L181" s="530"/>
      <c r="M181" s="530"/>
    </row>
    <row r="182" spans="1:13" s="632" customFormat="1" ht="45">
      <c r="A182" s="657"/>
      <c r="B182" s="590" t="s">
        <v>590</v>
      </c>
      <c r="C182" s="530"/>
      <c r="D182" s="530"/>
      <c r="E182" s="530"/>
      <c r="F182" s="530"/>
      <c r="G182" s="530"/>
      <c r="H182" s="530"/>
      <c r="I182" s="530"/>
      <c r="J182" s="530"/>
      <c r="K182" s="530"/>
      <c r="L182" s="530"/>
      <c r="M182" s="530"/>
    </row>
    <row r="183" spans="1:13" s="632" customFormat="1" ht="45">
      <c r="A183" s="658" t="s">
        <v>34</v>
      </c>
      <c r="B183" s="590" t="s">
        <v>591</v>
      </c>
      <c r="C183" s="530"/>
      <c r="D183" s="530"/>
      <c r="E183" s="530"/>
      <c r="F183" s="530"/>
      <c r="G183" s="530"/>
      <c r="H183" s="530"/>
      <c r="I183" s="530"/>
      <c r="J183" s="530"/>
      <c r="K183" s="530"/>
      <c r="L183" s="530"/>
      <c r="M183" s="530"/>
    </row>
    <row r="184" spans="1:13" s="632" customFormat="1" ht="61.5" customHeight="1">
      <c r="A184" s="658" t="s">
        <v>57</v>
      </c>
      <c r="B184" s="590" t="s">
        <v>592</v>
      </c>
      <c r="C184" s="530"/>
      <c r="D184" s="530"/>
      <c r="E184" s="530"/>
      <c r="F184" s="530"/>
      <c r="G184" s="530"/>
      <c r="H184" s="530"/>
      <c r="I184" s="530"/>
      <c r="J184" s="530"/>
      <c r="K184" s="530"/>
      <c r="L184" s="530"/>
      <c r="M184" s="530"/>
    </row>
    <row r="185" spans="1:13" s="632" customFormat="1" ht="60">
      <c r="A185" s="658" t="s">
        <v>60</v>
      </c>
      <c r="B185" s="590" t="s">
        <v>593</v>
      </c>
      <c r="C185" s="530"/>
      <c r="D185" s="530"/>
      <c r="E185" s="530"/>
      <c r="F185" s="530"/>
      <c r="G185" s="530"/>
      <c r="H185" s="530"/>
      <c r="I185" s="530"/>
      <c r="J185" s="530"/>
      <c r="K185" s="530"/>
      <c r="L185" s="530"/>
      <c r="M185" s="530"/>
    </row>
    <row r="186" spans="1:13" s="632" customFormat="1" ht="75">
      <c r="A186" s="633"/>
      <c r="B186" s="659" t="s">
        <v>594</v>
      </c>
      <c r="C186" s="530" t="s">
        <v>221</v>
      </c>
      <c r="D186" s="530">
        <v>1</v>
      </c>
      <c r="E186" s="530"/>
      <c r="F186" s="530"/>
      <c r="G186" s="530"/>
      <c r="H186" s="530"/>
      <c r="I186" s="530"/>
      <c r="J186" s="530"/>
      <c r="K186" s="530"/>
      <c r="L186" s="530"/>
      <c r="M186" s="530"/>
    </row>
    <row r="187" spans="1:13" s="632" customFormat="1" ht="15">
      <c r="A187" s="660">
        <v>36</v>
      </c>
      <c r="B187" s="661" t="s">
        <v>595</v>
      </c>
      <c r="C187" s="662"/>
      <c r="D187" s="662"/>
      <c r="E187" s="663"/>
      <c r="F187" s="663"/>
      <c r="G187" s="663"/>
      <c r="H187" s="663"/>
      <c r="I187" s="663"/>
      <c r="J187" s="663"/>
      <c r="K187" s="663"/>
      <c r="L187" s="663"/>
      <c r="M187" s="663"/>
    </row>
    <row r="188" spans="1:13" s="632" customFormat="1" ht="243" customHeight="1">
      <c r="A188" s="664"/>
      <c r="B188" s="663" t="s">
        <v>596</v>
      </c>
      <c r="C188" s="662" t="s">
        <v>28</v>
      </c>
      <c r="D188" s="662">
        <v>30</v>
      </c>
      <c r="E188" s="663"/>
      <c r="F188" s="663"/>
      <c r="G188" s="663"/>
      <c r="H188" s="663"/>
      <c r="I188" s="663"/>
      <c r="J188" s="663"/>
      <c r="K188" s="663"/>
      <c r="L188" s="663"/>
      <c r="M188" s="663"/>
    </row>
    <row r="189" spans="1:13" s="605" customFormat="1" ht="15" customHeight="1">
      <c r="A189" s="650" t="s">
        <v>597</v>
      </c>
      <c r="B189" s="635" t="s">
        <v>598</v>
      </c>
      <c r="C189" s="662"/>
      <c r="D189" s="662"/>
      <c r="E189" s="663"/>
      <c r="F189" s="663"/>
      <c r="G189" s="663"/>
      <c r="H189" s="663"/>
      <c r="I189" s="663"/>
      <c r="J189" s="663"/>
      <c r="K189" s="663"/>
      <c r="L189" s="663"/>
      <c r="M189" s="663"/>
    </row>
    <row r="190" spans="1:13" s="652" customFormat="1" ht="90.75" customHeight="1">
      <c r="A190" s="651"/>
      <c r="B190" s="588" t="s">
        <v>599</v>
      </c>
      <c r="C190" s="662" t="s">
        <v>205</v>
      </c>
      <c r="D190" s="662">
        <v>1</v>
      </c>
      <c r="E190" s="663"/>
      <c r="F190" s="663"/>
      <c r="G190" s="663"/>
      <c r="H190" s="663"/>
      <c r="I190" s="663"/>
      <c r="J190" s="663"/>
      <c r="K190" s="663"/>
      <c r="L190" s="663"/>
      <c r="M190" s="663"/>
    </row>
    <row r="191" spans="1:13" s="632" customFormat="1" ht="16.5" thickBot="1">
      <c r="A191" s="665"/>
      <c r="B191" s="666"/>
      <c r="C191" s="667"/>
      <c r="D191" s="668"/>
      <c r="E191" s="668"/>
      <c r="F191" s="669"/>
    </row>
    <row r="192" spans="1:13" s="673" customFormat="1" ht="28.5" customHeight="1" thickBot="1">
      <c r="A192" s="670"/>
      <c r="B192" s="791" t="s">
        <v>600</v>
      </c>
      <c r="C192" s="791"/>
      <c r="D192" s="791"/>
      <c r="E192" s="671"/>
      <c r="F192" s="672"/>
      <c r="G192" s="672"/>
      <c r="H192" s="672"/>
      <c r="I192" s="672"/>
      <c r="J192" s="672"/>
      <c r="K192" s="672"/>
      <c r="L192" s="672"/>
      <c r="M192" s="672"/>
    </row>
    <row r="193" spans="1:6" s="679" customFormat="1" ht="12" customHeight="1">
      <c r="A193" s="674"/>
      <c r="B193" s="675"/>
      <c r="C193" s="676"/>
      <c r="D193" s="677"/>
      <c r="E193" s="677"/>
      <c r="F193" s="678"/>
    </row>
  </sheetData>
  <mergeCells count="6">
    <mergeCell ref="M4:M5"/>
    <mergeCell ref="B192:D192"/>
    <mergeCell ref="F4:G4"/>
    <mergeCell ref="H4:I4"/>
    <mergeCell ref="K4:K5"/>
    <mergeCell ref="L4:L5"/>
  </mergeCells>
  <printOptions horizontalCentered="1"/>
  <pageMargins left="0.39370078740157483" right="0.19685039370078741" top="0.19685039370078741" bottom="0.19685039370078741" header="0.19685039370078741" footer="0.19685039370078741"/>
  <pageSetup paperSize="9" scale="52" fitToHeight="15" orientation="portrait" r:id="rId1"/>
  <headerFooter>
    <oddFooter>&amp;L&amp;A&amp;CNajmi Bilgrami Collaborative (Pvt) Ltd.&amp;RPage &amp;P of &amp;N</oddFooter>
  </headerFooter>
  <rowBreaks count="7" manualBreakCount="7">
    <brk id="43" max="12" man="1"/>
    <brk id="61" max="12" man="1"/>
    <brk id="84" max="12" man="1"/>
    <brk id="99" max="12" man="1"/>
    <brk id="116" max="12" man="1"/>
    <brk id="150" max="12" man="1"/>
    <brk id="163"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C072-08A8-4CF3-BECE-B3E755FD7CAA}">
  <dimension ref="A1:M14"/>
  <sheetViews>
    <sheetView view="pageBreakPreview" topLeftCell="A11" zoomScaleNormal="90" zoomScaleSheetLayoutView="100" zoomScalePageLayoutView="70" workbookViewId="0">
      <selection activeCell="C14" sqref="C14:E14"/>
    </sheetView>
  </sheetViews>
  <sheetFormatPr defaultColWidth="9" defaultRowHeight="30" customHeight="1"/>
  <cols>
    <col min="1" max="1" width="6.625" style="149" customWidth="1"/>
    <col min="2" max="2" width="58.125" style="150" customWidth="1"/>
    <col min="3" max="5" width="16.375" style="168" customWidth="1"/>
    <col min="6" max="6" width="10.625" style="149" customWidth="1"/>
    <col min="7" max="7" width="18" style="149" customWidth="1"/>
    <col min="8" max="9" width="6.75" style="149" customWidth="1"/>
    <col min="10" max="16384" width="9" style="150"/>
  </cols>
  <sheetData>
    <row r="1" spans="1:13" ht="39.950000000000003" customHeight="1">
      <c r="A1" s="146" t="s">
        <v>75</v>
      </c>
      <c r="B1" s="147" t="s">
        <v>0</v>
      </c>
      <c r="C1" s="148" t="s">
        <v>76</v>
      </c>
      <c r="D1" s="148" t="s">
        <v>77</v>
      </c>
      <c r="E1" s="148" t="s">
        <v>78</v>
      </c>
    </row>
    <row r="2" spans="1:13" s="156" customFormat="1" ht="39.950000000000003" customHeight="1">
      <c r="A2" s="151">
        <v>1</v>
      </c>
      <c r="B2" s="152" t="s">
        <v>79</v>
      </c>
      <c r="C2" s="153"/>
      <c r="D2" s="153"/>
      <c r="E2" s="153"/>
      <c r="F2" s="154"/>
      <c r="G2" s="155"/>
      <c r="H2" s="154"/>
      <c r="I2" s="154"/>
    </row>
    <row r="3" spans="1:13" ht="39.950000000000003" customHeight="1">
      <c r="A3" s="157">
        <v>2</v>
      </c>
      <c r="B3" s="152" t="s">
        <v>80</v>
      </c>
      <c r="C3" s="153"/>
      <c r="D3" s="153"/>
      <c r="E3" s="153"/>
      <c r="F3" s="154"/>
      <c r="G3" s="155"/>
    </row>
    <row r="4" spans="1:13" s="149" customFormat="1" ht="39.950000000000003" customHeight="1">
      <c r="A4" s="151">
        <v>3</v>
      </c>
      <c r="B4" s="152" t="s">
        <v>81</v>
      </c>
      <c r="C4" s="153"/>
      <c r="D4" s="153"/>
      <c r="E4" s="153"/>
      <c r="F4" s="154"/>
      <c r="G4" s="155"/>
      <c r="J4" s="150"/>
      <c r="K4" s="150"/>
      <c r="L4" s="150"/>
      <c r="M4" s="150"/>
    </row>
    <row r="5" spans="1:13" ht="39.950000000000003" customHeight="1">
      <c r="A5" s="151">
        <v>4</v>
      </c>
      <c r="B5" s="158" t="s">
        <v>82</v>
      </c>
      <c r="C5" s="159"/>
      <c r="D5" s="159"/>
      <c r="E5" s="153"/>
      <c r="F5" s="154"/>
      <c r="G5" s="155"/>
    </row>
    <row r="6" spans="1:13" s="149" customFormat="1" ht="39.950000000000003" customHeight="1">
      <c r="A6" s="157">
        <v>5</v>
      </c>
      <c r="B6" s="158" t="s">
        <v>83</v>
      </c>
      <c r="C6" s="159"/>
      <c r="D6" s="159"/>
      <c r="E6" s="153"/>
      <c r="F6" s="154"/>
      <c r="G6" s="155"/>
      <c r="J6" s="150"/>
      <c r="K6" s="150"/>
      <c r="L6" s="150"/>
      <c r="M6" s="150"/>
    </row>
    <row r="7" spans="1:13" s="161" customFormat="1" ht="39.950000000000003" customHeight="1">
      <c r="A7" s="151">
        <v>6</v>
      </c>
      <c r="B7" s="158" t="s">
        <v>84</v>
      </c>
      <c r="C7" s="159"/>
      <c r="D7" s="159"/>
      <c r="E7" s="153"/>
      <c r="F7" s="154"/>
      <c r="G7" s="160"/>
      <c r="H7" s="149"/>
      <c r="I7" s="149"/>
    </row>
    <row r="8" spans="1:13" s="156" customFormat="1" ht="39.950000000000003" customHeight="1">
      <c r="A8" s="151">
        <v>7</v>
      </c>
      <c r="B8" s="162" t="s">
        <v>85</v>
      </c>
      <c r="C8" s="159"/>
      <c r="D8" s="159"/>
      <c r="E8" s="153"/>
      <c r="F8" s="154"/>
      <c r="G8" s="160"/>
      <c r="H8" s="154"/>
      <c r="I8" s="154"/>
    </row>
    <row r="9" spans="1:13" s="156" customFormat="1" ht="39.950000000000003" customHeight="1">
      <c r="A9" s="157">
        <v>8</v>
      </c>
      <c r="B9" s="152" t="s">
        <v>86</v>
      </c>
      <c r="C9" s="153"/>
      <c r="D9" s="153"/>
      <c r="E9" s="153"/>
      <c r="F9" s="154"/>
      <c r="G9" s="160"/>
      <c r="H9" s="154"/>
      <c r="I9" s="154"/>
    </row>
    <row r="10" spans="1:13" ht="39.950000000000003" customHeight="1">
      <c r="A10" s="151">
        <v>9</v>
      </c>
      <c r="B10" s="152" t="s">
        <v>87</v>
      </c>
      <c r="C10" s="163"/>
      <c r="D10" s="163"/>
      <c r="E10" s="153"/>
      <c r="F10" s="154"/>
      <c r="G10" s="160"/>
      <c r="H10" s="150"/>
      <c r="I10" s="150"/>
    </row>
    <row r="11" spans="1:13" ht="39.950000000000003" customHeight="1">
      <c r="A11" s="151">
        <v>10</v>
      </c>
      <c r="B11" s="152" t="s">
        <v>88</v>
      </c>
      <c r="C11" s="163"/>
      <c r="D11" s="163"/>
      <c r="E11" s="153"/>
      <c r="F11" s="154"/>
      <c r="G11" s="160"/>
      <c r="H11" s="150"/>
      <c r="I11" s="150"/>
    </row>
    <row r="12" spans="1:13" ht="39.950000000000003" customHeight="1">
      <c r="A12" s="157">
        <v>11</v>
      </c>
      <c r="B12" s="152" t="s">
        <v>89</v>
      </c>
      <c r="C12" s="163"/>
      <c r="D12" s="163"/>
      <c r="E12" s="153"/>
      <c r="F12" s="154"/>
      <c r="G12" s="160"/>
      <c r="H12" s="150"/>
      <c r="I12" s="150"/>
    </row>
    <row r="13" spans="1:13" ht="39.950000000000003" customHeight="1">
      <c r="A13" s="151">
        <v>12</v>
      </c>
      <c r="B13" s="152" t="s">
        <v>90</v>
      </c>
      <c r="C13" s="163"/>
      <c r="D13" s="163"/>
      <c r="E13" s="153"/>
      <c r="F13" s="154"/>
      <c r="G13" s="160"/>
      <c r="H13" s="150"/>
      <c r="I13" s="150"/>
    </row>
    <row r="14" spans="1:13" ht="39.950000000000003" customHeight="1">
      <c r="A14" s="164"/>
      <c r="B14" s="165" t="s">
        <v>91</v>
      </c>
      <c r="C14" s="166"/>
      <c r="D14" s="166"/>
      <c r="E14" s="166"/>
      <c r="F14" s="154"/>
      <c r="G14" s="167"/>
      <c r="H14" s="150"/>
      <c r="I14" s="150"/>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10TH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461CA-1F28-49A7-B02D-78D0E30341B7}">
  <dimension ref="A1:O151"/>
  <sheetViews>
    <sheetView view="pageBreakPreview" topLeftCell="A128" zoomScale="70" zoomScaleNormal="90" zoomScaleSheetLayoutView="70" zoomScalePageLayoutView="70" workbookViewId="0">
      <selection activeCell="B98" sqref="B98"/>
    </sheetView>
  </sheetViews>
  <sheetFormatPr defaultColWidth="9" defaultRowHeight="30" customHeight="1"/>
  <cols>
    <col min="1" max="1" width="5.875" style="224" customWidth="1"/>
    <col min="2" max="2" width="75.625" style="150" customWidth="1"/>
    <col min="3" max="3" width="5.875" style="168" customWidth="1"/>
    <col min="4" max="4" width="5.875" style="149" customWidth="1"/>
    <col min="5" max="5" width="12" style="149" bestFit="1" customWidth="1"/>
    <col min="6" max="10" width="11.625" style="168" customWidth="1"/>
    <col min="11" max="11" width="13.75" style="168" customWidth="1"/>
    <col min="12" max="13" width="11.625" style="168" customWidth="1"/>
    <col min="14" max="16384" width="9" style="150"/>
  </cols>
  <sheetData>
    <row r="1" spans="1:13" ht="39.950000000000003" customHeight="1">
      <c r="A1" s="825" t="s">
        <v>75</v>
      </c>
      <c r="B1" s="826" t="s">
        <v>0</v>
      </c>
      <c r="C1" s="827" t="s">
        <v>2</v>
      </c>
      <c r="D1" s="826" t="s">
        <v>1</v>
      </c>
      <c r="E1" s="826" t="s">
        <v>92</v>
      </c>
      <c r="F1" s="819" t="s">
        <v>93</v>
      </c>
      <c r="G1" s="819"/>
      <c r="H1" s="819" t="s">
        <v>94</v>
      </c>
      <c r="I1" s="819"/>
      <c r="J1" s="820" t="s">
        <v>78</v>
      </c>
      <c r="K1" s="820" t="s">
        <v>95</v>
      </c>
      <c r="L1" s="820" t="s">
        <v>96</v>
      </c>
      <c r="M1" s="820" t="s">
        <v>97</v>
      </c>
    </row>
    <row r="2" spans="1:13" ht="39.950000000000003" customHeight="1">
      <c r="A2" s="825"/>
      <c r="B2" s="826"/>
      <c r="C2" s="827"/>
      <c r="D2" s="826"/>
      <c r="E2" s="826"/>
      <c r="F2" s="148" t="s">
        <v>98</v>
      </c>
      <c r="G2" s="148" t="s">
        <v>78</v>
      </c>
      <c r="H2" s="148" t="s">
        <v>98</v>
      </c>
      <c r="I2" s="148" t="s">
        <v>78</v>
      </c>
      <c r="J2" s="820"/>
      <c r="K2" s="820"/>
      <c r="L2" s="820"/>
      <c r="M2" s="820"/>
    </row>
    <row r="3" spans="1:13" s="156" customFormat="1" ht="20.100000000000001" customHeight="1">
      <c r="A3" s="821"/>
      <c r="B3" s="802" t="s">
        <v>99</v>
      </c>
      <c r="C3" s="823"/>
      <c r="D3" s="811"/>
      <c r="E3" s="811"/>
      <c r="F3" s="817"/>
      <c r="G3" s="817"/>
      <c r="H3" s="817"/>
      <c r="I3" s="817"/>
      <c r="J3" s="817"/>
      <c r="K3" s="817"/>
      <c r="L3" s="817"/>
      <c r="M3" s="817"/>
    </row>
    <row r="4" spans="1:13" s="156" customFormat="1" ht="20.100000000000001" customHeight="1">
      <c r="A4" s="822"/>
      <c r="B4" s="803"/>
      <c r="C4" s="824"/>
      <c r="D4" s="812"/>
      <c r="E4" s="812"/>
      <c r="F4" s="818"/>
      <c r="G4" s="818"/>
      <c r="H4" s="818"/>
      <c r="I4" s="818"/>
      <c r="J4" s="818"/>
      <c r="K4" s="818"/>
      <c r="L4" s="818"/>
      <c r="M4" s="818"/>
    </row>
    <row r="5" spans="1:13" s="156" customFormat="1" ht="223.5" customHeight="1">
      <c r="A5" s="170"/>
      <c r="B5" s="174" t="s">
        <v>100</v>
      </c>
      <c r="C5" s="171"/>
      <c r="D5" s="172"/>
      <c r="E5" s="172"/>
      <c r="F5" s="173"/>
      <c r="G5" s="173"/>
      <c r="H5" s="173"/>
      <c r="I5" s="173"/>
      <c r="J5" s="173"/>
      <c r="K5" s="173"/>
      <c r="L5" s="173"/>
      <c r="M5" s="173"/>
    </row>
    <row r="6" spans="1:13" s="178" customFormat="1" ht="208.5" customHeight="1">
      <c r="A6" s="175"/>
      <c r="B6" s="176" t="s">
        <v>101</v>
      </c>
      <c r="C6" s="177"/>
      <c r="D6" s="175"/>
      <c r="E6" s="175"/>
      <c r="F6" s="177"/>
      <c r="G6" s="177"/>
      <c r="H6" s="177"/>
      <c r="I6" s="177"/>
      <c r="J6" s="177"/>
      <c r="K6" s="177"/>
      <c r="L6" s="177"/>
      <c r="M6" s="177"/>
    </row>
    <row r="7" spans="1:13" s="178" customFormat="1" ht="54" customHeight="1">
      <c r="A7" s="179">
        <v>1</v>
      </c>
      <c r="B7" s="180" t="s">
        <v>102</v>
      </c>
      <c r="C7" s="181">
        <v>11</v>
      </c>
      <c r="D7" s="179" t="s">
        <v>103</v>
      </c>
      <c r="E7" s="179"/>
      <c r="F7" s="159"/>
      <c r="G7" s="159"/>
      <c r="H7" s="159"/>
      <c r="I7" s="159"/>
      <c r="J7" s="159"/>
      <c r="K7" s="159"/>
      <c r="L7" s="159"/>
      <c r="M7" s="159"/>
    </row>
    <row r="8" spans="1:13" s="178" customFormat="1" ht="57" customHeight="1">
      <c r="A8" s="179">
        <v>2</v>
      </c>
      <c r="B8" s="180" t="s">
        <v>104</v>
      </c>
      <c r="C8" s="181">
        <v>77</v>
      </c>
      <c r="D8" s="179" t="s">
        <v>103</v>
      </c>
      <c r="E8" s="179"/>
      <c r="F8" s="159"/>
      <c r="G8" s="159"/>
      <c r="H8" s="159"/>
      <c r="I8" s="159"/>
      <c r="J8" s="159"/>
      <c r="K8" s="159"/>
      <c r="L8" s="159"/>
      <c r="M8" s="159"/>
    </row>
    <row r="9" spans="1:13" s="178" customFormat="1" ht="39.950000000000003" customHeight="1">
      <c r="A9" s="179" t="s">
        <v>105</v>
      </c>
      <c r="B9" s="182" t="s">
        <v>106</v>
      </c>
      <c r="C9" s="181">
        <v>228</v>
      </c>
      <c r="D9" s="179" t="s">
        <v>103</v>
      </c>
      <c r="E9" s="179"/>
      <c r="F9" s="159"/>
      <c r="G9" s="159"/>
      <c r="H9" s="159"/>
      <c r="I9" s="159"/>
      <c r="J9" s="159"/>
      <c r="K9" s="159"/>
      <c r="L9" s="159"/>
      <c r="M9" s="159"/>
    </row>
    <row r="10" spans="1:13" s="178" customFormat="1" ht="50.25" customHeight="1">
      <c r="A10" s="179">
        <v>3</v>
      </c>
      <c r="B10" s="180" t="s">
        <v>107</v>
      </c>
      <c r="C10" s="159">
        <v>3</v>
      </c>
      <c r="D10" s="179" t="s">
        <v>103</v>
      </c>
      <c r="E10" s="179"/>
      <c r="F10" s="159"/>
      <c r="G10" s="159"/>
      <c r="H10" s="159"/>
      <c r="I10" s="159"/>
      <c r="J10" s="159"/>
      <c r="K10" s="159"/>
      <c r="L10" s="159"/>
      <c r="M10" s="159"/>
    </row>
    <row r="11" spans="1:13" s="178" customFormat="1" ht="39.950000000000003" customHeight="1">
      <c r="A11" s="179" t="s">
        <v>105</v>
      </c>
      <c r="B11" s="182" t="s">
        <v>106</v>
      </c>
      <c r="C11" s="159">
        <v>42</v>
      </c>
      <c r="D11" s="179" t="s">
        <v>103</v>
      </c>
      <c r="E11" s="179"/>
      <c r="F11" s="159"/>
      <c r="G11" s="159"/>
      <c r="H11" s="159"/>
      <c r="I11" s="159"/>
      <c r="J11" s="159"/>
      <c r="K11" s="159"/>
      <c r="L11" s="159"/>
      <c r="M11" s="159"/>
    </row>
    <row r="12" spans="1:13" s="178" customFormat="1" ht="72" customHeight="1">
      <c r="A12" s="179">
        <v>4</v>
      </c>
      <c r="B12" s="183" t="s">
        <v>108</v>
      </c>
      <c r="C12" s="159"/>
      <c r="D12" s="179"/>
      <c r="E12" s="179"/>
      <c r="F12" s="159"/>
      <c r="G12" s="159"/>
      <c r="H12" s="159"/>
      <c r="I12" s="159"/>
      <c r="J12" s="159"/>
      <c r="K12" s="159"/>
      <c r="L12" s="159"/>
      <c r="M12" s="159"/>
    </row>
    <row r="13" spans="1:13" s="178" customFormat="1" ht="39.950000000000003" customHeight="1">
      <c r="A13" s="179" t="s">
        <v>105</v>
      </c>
      <c r="B13" s="184" t="s">
        <v>109</v>
      </c>
      <c r="C13" s="159">
        <v>45</v>
      </c>
      <c r="D13" s="179" t="s">
        <v>103</v>
      </c>
      <c r="E13" s="179"/>
      <c r="F13" s="159"/>
      <c r="G13" s="159"/>
      <c r="H13" s="159"/>
      <c r="I13" s="159"/>
      <c r="J13" s="159"/>
      <c r="K13" s="159"/>
      <c r="L13" s="159"/>
      <c r="M13" s="159"/>
    </row>
    <row r="14" spans="1:13" s="178" customFormat="1" ht="39.950000000000003" customHeight="1">
      <c r="A14" s="179" t="s">
        <v>110</v>
      </c>
      <c r="B14" s="182" t="s">
        <v>111</v>
      </c>
      <c r="C14" s="159">
        <v>64</v>
      </c>
      <c r="D14" s="179" t="s">
        <v>103</v>
      </c>
      <c r="E14" s="179"/>
      <c r="F14" s="159"/>
      <c r="G14" s="159"/>
      <c r="H14" s="159"/>
      <c r="I14" s="159"/>
      <c r="J14" s="159"/>
      <c r="K14" s="159"/>
      <c r="L14" s="159"/>
      <c r="M14" s="159"/>
    </row>
    <row r="15" spans="1:13" s="178" customFormat="1" ht="54.75" customHeight="1">
      <c r="A15" s="179">
        <v>5</v>
      </c>
      <c r="B15" s="185" t="s">
        <v>112</v>
      </c>
      <c r="C15" s="159">
        <v>5</v>
      </c>
      <c r="D15" s="179" t="s">
        <v>103</v>
      </c>
      <c r="E15" s="179"/>
      <c r="F15" s="159"/>
      <c r="G15" s="159"/>
      <c r="H15" s="159"/>
      <c r="I15" s="159"/>
      <c r="J15" s="159"/>
      <c r="K15" s="159"/>
      <c r="L15" s="159"/>
      <c r="M15" s="159"/>
    </row>
    <row r="16" spans="1:13" s="178" customFormat="1" ht="39.950000000000003" customHeight="1">
      <c r="A16" s="179" t="s">
        <v>105</v>
      </c>
      <c r="B16" s="182" t="s">
        <v>113</v>
      </c>
      <c r="C16" s="159">
        <v>2</v>
      </c>
      <c r="D16" s="179" t="s">
        <v>103</v>
      </c>
      <c r="E16" s="179"/>
      <c r="F16" s="159"/>
      <c r="G16" s="159"/>
      <c r="H16" s="159"/>
      <c r="I16" s="159"/>
      <c r="J16" s="159"/>
      <c r="K16" s="159"/>
      <c r="L16" s="159"/>
      <c r="M16" s="159"/>
    </row>
    <row r="17" spans="1:13" s="178" customFormat="1" ht="54" customHeight="1">
      <c r="A17" s="175">
        <v>6</v>
      </c>
      <c r="B17" s="180" t="s">
        <v>114</v>
      </c>
      <c r="C17" s="177">
        <v>14</v>
      </c>
      <c r="D17" s="175" t="s">
        <v>103</v>
      </c>
      <c r="E17" s="175"/>
      <c r="F17" s="159"/>
      <c r="G17" s="159"/>
      <c r="H17" s="159"/>
      <c r="I17" s="159"/>
      <c r="J17" s="159"/>
      <c r="K17" s="159"/>
      <c r="L17" s="159"/>
      <c r="M17" s="159"/>
    </row>
    <row r="18" spans="1:13" s="178" customFormat="1" ht="39.950000000000003" customHeight="1">
      <c r="A18" s="179" t="s">
        <v>110</v>
      </c>
      <c r="B18" s="182" t="s">
        <v>113</v>
      </c>
      <c r="C18" s="159">
        <v>11</v>
      </c>
      <c r="D18" s="179" t="s">
        <v>103</v>
      </c>
      <c r="E18" s="179"/>
      <c r="F18" s="159"/>
      <c r="G18" s="159"/>
      <c r="H18" s="159"/>
      <c r="I18" s="159"/>
      <c r="J18" s="159"/>
      <c r="K18" s="159"/>
      <c r="L18" s="159"/>
      <c r="M18" s="159"/>
    </row>
    <row r="19" spans="1:13" s="178" customFormat="1" ht="52.5" customHeight="1">
      <c r="A19" s="186">
        <v>7</v>
      </c>
      <c r="B19" s="187" t="s">
        <v>115</v>
      </c>
      <c r="C19" s="188">
        <v>1</v>
      </c>
      <c r="D19" s="186" t="s">
        <v>103</v>
      </c>
      <c r="E19" s="186"/>
      <c r="F19" s="181"/>
      <c r="G19" s="181"/>
      <c r="H19" s="181"/>
      <c r="I19" s="181"/>
      <c r="J19" s="181"/>
      <c r="K19" s="181"/>
      <c r="L19" s="181"/>
      <c r="M19" s="181"/>
    </row>
    <row r="20" spans="1:13" s="178" customFormat="1" ht="52.5" customHeight="1">
      <c r="A20" s="186">
        <v>8</v>
      </c>
      <c r="B20" s="189" t="s">
        <v>116</v>
      </c>
      <c r="C20" s="188">
        <v>2</v>
      </c>
      <c r="D20" s="186" t="s">
        <v>103</v>
      </c>
      <c r="E20" s="186"/>
      <c r="F20" s="181"/>
      <c r="G20" s="159"/>
      <c r="H20" s="159"/>
      <c r="I20" s="159"/>
      <c r="J20" s="159"/>
      <c r="K20" s="159"/>
      <c r="L20" s="159"/>
      <c r="M20" s="159"/>
    </row>
    <row r="21" spans="1:13" s="178" customFormat="1" ht="54.75" customHeight="1">
      <c r="A21" s="175">
        <v>9</v>
      </c>
      <c r="B21" s="185" t="s">
        <v>117</v>
      </c>
      <c r="C21" s="177">
        <v>2</v>
      </c>
      <c r="D21" s="175" t="s">
        <v>103</v>
      </c>
      <c r="E21" s="175"/>
      <c r="F21" s="159"/>
      <c r="G21" s="159"/>
      <c r="H21" s="159"/>
      <c r="I21" s="159"/>
      <c r="J21" s="159"/>
      <c r="K21" s="159"/>
      <c r="L21" s="159"/>
      <c r="M21" s="159"/>
    </row>
    <row r="22" spans="1:13" s="190" customFormat="1" ht="102.75" customHeight="1">
      <c r="A22" s="179"/>
      <c r="B22" s="182" t="s">
        <v>118</v>
      </c>
      <c r="C22" s="159"/>
      <c r="D22" s="179"/>
      <c r="E22" s="179"/>
      <c r="F22" s="159"/>
      <c r="G22" s="159"/>
      <c r="H22" s="159"/>
      <c r="I22" s="159"/>
      <c r="J22" s="159"/>
      <c r="K22" s="159"/>
      <c r="L22" s="159"/>
      <c r="M22" s="159"/>
    </row>
    <row r="23" spans="1:13" ht="39.950000000000003" customHeight="1">
      <c r="A23" s="179"/>
      <c r="B23" s="191" t="s">
        <v>119</v>
      </c>
      <c r="C23" s="159"/>
      <c r="D23" s="179"/>
      <c r="E23" s="179"/>
      <c r="F23" s="159"/>
      <c r="G23" s="169"/>
      <c r="H23" s="159"/>
      <c r="I23" s="169"/>
      <c r="J23" s="169"/>
      <c r="K23" s="169"/>
      <c r="L23" s="169"/>
      <c r="M23" s="169"/>
    </row>
    <row r="24" spans="1:13" ht="39.950000000000003" customHeight="1">
      <c r="A24" s="157"/>
      <c r="B24" s="170"/>
      <c r="C24" s="153"/>
      <c r="D24" s="157"/>
      <c r="E24" s="157"/>
      <c r="F24" s="153"/>
      <c r="G24" s="171"/>
      <c r="H24" s="153"/>
      <c r="I24" s="171"/>
      <c r="J24" s="171"/>
      <c r="K24" s="171"/>
      <c r="L24" s="171"/>
      <c r="M24" s="171"/>
    </row>
    <row r="25" spans="1:13" ht="20.100000000000001" customHeight="1">
      <c r="A25" s="813"/>
      <c r="B25" s="815" t="s">
        <v>120</v>
      </c>
      <c r="C25" s="800"/>
      <c r="D25" s="800"/>
      <c r="E25" s="800"/>
      <c r="F25" s="809"/>
      <c r="G25" s="809"/>
      <c r="H25" s="809"/>
      <c r="I25" s="809"/>
      <c r="J25" s="809"/>
      <c r="K25" s="809"/>
      <c r="L25" s="809"/>
      <c r="M25" s="809"/>
    </row>
    <row r="26" spans="1:13" ht="20.100000000000001" customHeight="1">
      <c r="A26" s="814"/>
      <c r="B26" s="816"/>
      <c r="C26" s="801"/>
      <c r="D26" s="801"/>
      <c r="E26" s="801"/>
      <c r="F26" s="810"/>
      <c r="G26" s="810"/>
      <c r="H26" s="810"/>
      <c r="I26" s="810"/>
      <c r="J26" s="810"/>
      <c r="K26" s="810"/>
      <c r="L26" s="810"/>
      <c r="M26" s="810"/>
    </row>
    <row r="27" spans="1:13" ht="169.5" customHeight="1">
      <c r="A27" s="179">
        <v>1</v>
      </c>
      <c r="B27" s="180" t="s">
        <v>121</v>
      </c>
      <c r="C27" s="179"/>
      <c r="D27" s="179"/>
      <c r="E27" s="179"/>
      <c r="F27" s="159"/>
      <c r="G27" s="169"/>
      <c r="H27" s="159"/>
      <c r="I27" s="169"/>
      <c r="J27" s="169"/>
      <c r="K27" s="169"/>
      <c r="L27" s="169"/>
      <c r="M27" s="169"/>
    </row>
    <row r="28" spans="1:13" ht="39.950000000000003" customHeight="1">
      <c r="A28" s="179" t="s">
        <v>105</v>
      </c>
      <c r="B28" s="192" t="s">
        <v>122</v>
      </c>
      <c r="C28" s="159">
        <v>50</v>
      </c>
      <c r="D28" s="179" t="s">
        <v>123</v>
      </c>
      <c r="E28" s="179"/>
      <c r="F28" s="159"/>
      <c r="G28" s="159"/>
      <c r="H28" s="159"/>
      <c r="I28" s="159"/>
      <c r="J28" s="159"/>
      <c r="K28" s="159"/>
      <c r="L28" s="159"/>
      <c r="M28" s="159"/>
    </row>
    <row r="29" spans="1:13" ht="39.950000000000003" customHeight="1">
      <c r="A29" s="179" t="s">
        <v>110</v>
      </c>
      <c r="B29" s="192" t="s">
        <v>124</v>
      </c>
      <c r="C29" s="159">
        <v>50</v>
      </c>
      <c r="D29" s="179" t="s">
        <v>123</v>
      </c>
      <c r="E29" s="179"/>
      <c r="F29" s="159"/>
      <c r="G29" s="159"/>
      <c r="H29" s="159"/>
      <c r="I29" s="159"/>
      <c r="J29" s="159"/>
      <c r="K29" s="159"/>
      <c r="L29" s="159"/>
      <c r="M29" s="159"/>
    </row>
    <row r="30" spans="1:13" ht="39.950000000000003" customHeight="1">
      <c r="A30" s="179" t="s">
        <v>125</v>
      </c>
      <c r="B30" s="192" t="s">
        <v>126</v>
      </c>
      <c r="C30" s="159">
        <v>35</v>
      </c>
      <c r="D30" s="179" t="s">
        <v>123</v>
      </c>
      <c r="E30" s="179"/>
      <c r="F30" s="159"/>
      <c r="G30" s="159"/>
      <c r="H30" s="159"/>
      <c r="I30" s="159"/>
      <c r="J30" s="159"/>
      <c r="K30" s="159"/>
      <c r="L30" s="159"/>
      <c r="M30" s="159"/>
    </row>
    <row r="31" spans="1:13" ht="39.950000000000003" customHeight="1">
      <c r="A31" s="179" t="s">
        <v>127</v>
      </c>
      <c r="B31" s="192" t="s">
        <v>128</v>
      </c>
      <c r="C31" s="159">
        <v>15</v>
      </c>
      <c r="D31" s="179" t="s">
        <v>123</v>
      </c>
      <c r="E31" s="179"/>
      <c r="F31" s="159"/>
      <c r="G31" s="159"/>
      <c r="H31" s="159"/>
      <c r="I31" s="159"/>
      <c r="J31" s="159"/>
      <c r="K31" s="159"/>
      <c r="L31" s="159"/>
      <c r="M31" s="159"/>
    </row>
    <row r="32" spans="1:13" ht="54" customHeight="1">
      <c r="A32" s="179">
        <v>2</v>
      </c>
      <c r="B32" s="193" t="s">
        <v>129</v>
      </c>
      <c r="C32" s="159"/>
      <c r="D32" s="179"/>
      <c r="E32" s="179"/>
      <c r="F32" s="159"/>
      <c r="G32" s="169"/>
      <c r="H32" s="159"/>
      <c r="I32" s="169"/>
      <c r="J32" s="169"/>
      <c r="K32" s="169"/>
      <c r="L32" s="169"/>
      <c r="M32" s="169"/>
    </row>
    <row r="33" spans="1:13" ht="39.950000000000003" customHeight="1">
      <c r="A33" s="179" t="s">
        <v>105</v>
      </c>
      <c r="B33" s="192" t="s">
        <v>130</v>
      </c>
      <c r="C33" s="159">
        <v>25</v>
      </c>
      <c r="D33" s="179" t="s">
        <v>103</v>
      </c>
      <c r="E33" s="179"/>
      <c r="F33" s="159"/>
      <c r="G33" s="159"/>
      <c r="H33" s="159"/>
      <c r="I33" s="159"/>
      <c r="J33" s="159"/>
      <c r="K33" s="159"/>
      <c r="L33" s="159"/>
      <c r="M33" s="159"/>
    </row>
    <row r="34" spans="1:13" ht="39.950000000000003" customHeight="1">
      <c r="A34" s="179" t="s">
        <v>110</v>
      </c>
      <c r="B34" s="192" t="s">
        <v>131</v>
      </c>
      <c r="C34" s="159">
        <v>5</v>
      </c>
      <c r="D34" s="179" t="s">
        <v>103</v>
      </c>
      <c r="E34" s="179"/>
      <c r="F34" s="159"/>
      <c r="G34" s="159"/>
      <c r="H34" s="159"/>
      <c r="I34" s="159"/>
      <c r="J34" s="159"/>
      <c r="K34" s="159"/>
      <c r="L34" s="159"/>
      <c r="M34" s="159"/>
    </row>
    <row r="35" spans="1:13" ht="39.950000000000003" customHeight="1">
      <c r="A35" s="179" t="s">
        <v>125</v>
      </c>
      <c r="B35" s="192" t="s">
        <v>131</v>
      </c>
      <c r="C35" s="159">
        <v>5</v>
      </c>
      <c r="D35" s="179" t="s">
        <v>103</v>
      </c>
      <c r="E35" s="179"/>
      <c r="F35" s="159"/>
      <c r="G35" s="159"/>
      <c r="H35" s="159"/>
      <c r="I35" s="159"/>
      <c r="J35" s="159"/>
      <c r="K35" s="159"/>
      <c r="L35" s="159"/>
      <c r="M35" s="159"/>
    </row>
    <row r="36" spans="1:13" ht="56.25" customHeight="1">
      <c r="A36" s="179">
        <v>3</v>
      </c>
      <c r="B36" s="194" t="s">
        <v>132</v>
      </c>
      <c r="C36" s="159">
        <v>130</v>
      </c>
      <c r="D36" s="179" t="s">
        <v>103</v>
      </c>
      <c r="E36" s="179"/>
      <c r="F36" s="159"/>
      <c r="G36" s="159"/>
      <c r="H36" s="159"/>
      <c r="I36" s="159"/>
      <c r="J36" s="159"/>
      <c r="K36" s="159"/>
      <c r="L36" s="159"/>
      <c r="M36" s="159"/>
    </row>
    <row r="37" spans="1:13" ht="315.75" customHeight="1">
      <c r="A37" s="179">
        <v>4</v>
      </c>
      <c r="B37" s="180" t="s">
        <v>133</v>
      </c>
      <c r="C37" s="159"/>
      <c r="D37" s="179"/>
      <c r="E37" s="179"/>
      <c r="F37" s="159"/>
      <c r="G37" s="169"/>
      <c r="H37" s="159"/>
      <c r="I37" s="159"/>
      <c r="J37" s="159"/>
      <c r="K37" s="159"/>
      <c r="L37" s="159"/>
      <c r="M37" s="159"/>
    </row>
    <row r="38" spans="1:13" ht="39.950000000000003" customHeight="1">
      <c r="A38" s="179" t="s">
        <v>105</v>
      </c>
      <c r="B38" s="185" t="s">
        <v>134</v>
      </c>
      <c r="C38" s="159">
        <v>5</v>
      </c>
      <c r="D38" s="179" t="s">
        <v>123</v>
      </c>
      <c r="E38" s="179"/>
      <c r="F38" s="159"/>
      <c r="G38" s="159"/>
      <c r="H38" s="159"/>
      <c r="I38" s="159"/>
      <c r="J38" s="159"/>
      <c r="K38" s="159"/>
      <c r="L38" s="159"/>
      <c r="M38" s="159"/>
    </row>
    <row r="39" spans="1:13" ht="39.950000000000003" customHeight="1">
      <c r="A39" s="179" t="s">
        <v>110</v>
      </c>
      <c r="B39" s="185" t="s">
        <v>135</v>
      </c>
      <c r="C39" s="159">
        <v>95</v>
      </c>
      <c r="D39" s="179" t="s">
        <v>123</v>
      </c>
      <c r="E39" s="179"/>
      <c r="F39" s="159"/>
      <c r="G39" s="159"/>
      <c r="H39" s="159"/>
      <c r="I39" s="159"/>
      <c r="J39" s="159"/>
      <c r="K39" s="159"/>
      <c r="L39" s="159"/>
      <c r="M39" s="159"/>
    </row>
    <row r="40" spans="1:13" ht="51" customHeight="1">
      <c r="A40" s="179">
        <v>6</v>
      </c>
      <c r="B40" s="187" t="s">
        <v>136</v>
      </c>
      <c r="C40" s="159"/>
      <c r="D40" s="179"/>
      <c r="E40" s="179"/>
      <c r="F40" s="159"/>
      <c r="G40" s="159"/>
      <c r="H40" s="159"/>
      <c r="I40" s="159"/>
      <c r="J40" s="159"/>
      <c r="K40" s="159"/>
      <c r="L40" s="159"/>
      <c r="M40" s="159"/>
    </row>
    <row r="41" spans="1:13" ht="39.950000000000003" customHeight="1">
      <c r="A41" s="179" t="s">
        <v>105</v>
      </c>
      <c r="B41" s="182" t="s">
        <v>137</v>
      </c>
      <c r="C41" s="159">
        <v>14</v>
      </c>
      <c r="D41" s="179" t="s">
        <v>103</v>
      </c>
      <c r="E41" s="179"/>
      <c r="F41" s="179"/>
      <c r="G41" s="159"/>
      <c r="H41" s="159"/>
      <c r="I41" s="159"/>
      <c r="J41" s="159"/>
      <c r="K41" s="159"/>
      <c r="L41" s="159"/>
      <c r="M41" s="159"/>
    </row>
    <row r="42" spans="1:13" ht="39.950000000000003" customHeight="1">
      <c r="A42" s="179" t="s">
        <v>110</v>
      </c>
      <c r="B42" s="182" t="s">
        <v>138</v>
      </c>
      <c r="C42" s="159">
        <v>12</v>
      </c>
      <c r="D42" s="179" t="s">
        <v>103</v>
      </c>
      <c r="E42" s="179"/>
      <c r="F42" s="179"/>
      <c r="G42" s="159"/>
      <c r="H42" s="159"/>
      <c r="I42" s="159"/>
      <c r="J42" s="159"/>
      <c r="K42" s="159"/>
      <c r="L42" s="159"/>
      <c r="M42" s="159"/>
    </row>
    <row r="43" spans="1:13" ht="39.950000000000003" customHeight="1">
      <c r="A43" s="179" t="s">
        <v>125</v>
      </c>
      <c r="B43" s="182" t="s">
        <v>139</v>
      </c>
      <c r="C43" s="159">
        <v>14</v>
      </c>
      <c r="D43" s="179" t="s">
        <v>103</v>
      </c>
      <c r="E43" s="179"/>
      <c r="F43" s="179"/>
      <c r="G43" s="159"/>
      <c r="H43" s="159"/>
      <c r="I43" s="159"/>
      <c r="J43" s="159"/>
      <c r="K43" s="159"/>
      <c r="L43" s="159"/>
      <c r="M43" s="159"/>
    </row>
    <row r="44" spans="1:13" ht="39.950000000000003" customHeight="1">
      <c r="A44" s="179" t="s">
        <v>127</v>
      </c>
      <c r="B44" s="182" t="s">
        <v>140</v>
      </c>
      <c r="C44" s="159">
        <v>7</v>
      </c>
      <c r="D44" s="179" t="s">
        <v>103</v>
      </c>
      <c r="E44" s="179"/>
      <c r="F44" s="179"/>
      <c r="G44" s="159"/>
      <c r="H44" s="159"/>
      <c r="I44" s="159"/>
      <c r="J44" s="159"/>
      <c r="K44" s="159"/>
      <c r="L44" s="159"/>
      <c r="M44" s="159"/>
    </row>
    <row r="45" spans="1:13" ht="39.950000000000003" customHeight="1">
      <c r="A45" s="179" t="s">
        <v>141</v>
      </c>
      <c r="B45" s="182" t="s">
        <v>142</v>
      </c>
      <c r="C45" s="159">
        <v>4</v>
      </c>
      <c r="D45" s="179" t="s">
        <v>103</v>
      </c>
      <c r="E45" s="179"/>
      <c r="F45" s="179"/>
      <c r="G45" s="159"/>
      <c r="H45" s="159"/>
      <c r="I45" s="159"/>
      <c r="J45" s="159"/>
      <c r="K45" s="159"/>
      <c r="L45" s="159"/>
      <c r="M45" s="159"/>
    </row>
    <row r="46" spans="1:13" ht="73.5" customHeight="1">
      <c r="A46" s="195"/>
      <c r="B46" s="184" t="s">
        <v>143</v>
      </c>
      <c r="C46" s="159"/>
      <c r="D46" s="179"/>
      <c r="E46" s="179"/>
      <c r="F46" s="159"/>
      <c r="G46" s="159"/>
      <c r="H46" s="159"/>
      <c r="I46" s="159"/>
      <c r="J46" s="159"/>
      <c r="K46" s="159"/>
      <c r="L46" s="159"/>
      <c r="M46" s="159"/>
    </row>
    <row r="47" spans="1:13" ht="39.950000000000003" customHeight="1">
      <c r="A47" s="179"/>
      <c r="B47" s="191" t="s">
        <v>144</v>
      </c>
      <c r="C47" s="159"/>
      <c r="D47" s="179"/>
      <c r="E47" s="179"/>
      <c r="F47" s="159"/>
      <c r="G47" s="169"/>
      <c r="H47" s="159"/>
      <c r="I47" s="169"/>
      <c r="J47" s="169"/>
      <c r="K47" s="169"/>
      <c r="L47" s="169"/>
      <c r="M47" s="169"/>
    </row>
    <row r="48" spans="1:13" ht="39.950000000000003" customHeight="1">
      <c r="A48" s="157"/>
      <c r="B48" s="170"/>
      <c r="C48" s="153"/>
      <c r="D48" s="157"/>
      <c r="E48" s="157"/>
      <c r="F48" s="153"/>
      <c r="G48" s="171"/>
      <c r="H48" s="153"/>
      <c r="I48" s="171"/>
      <c r="J48" s="171"/>
      <c r="K48" s="171"/>
      <c r="L48" s="171"/>
      <c r="M48" s="171"/>
    </row>
    <row r="49" spans="1:13" ht="20.100000000000001" customHeight="1">
      <c r="A49" s="811"/>
      <c r="B49" s="802" t="s">
        <v>145</v>
      </c>
      <c r="C49" s="811"/>
      <c r="D49" s="800"/>
      <c r="E49" s="800"/>
      <c r="F49" s="800"/>
      <c r="G49" s="800"/>
      <c r="H49" s="800"/>
      <c r="I49" s="800"/>
      <c r="J49" s="800"/>
      <c r="K49" s="800"/>
      <c r="L49" s="800"/>
      <c r="M49" s="800"/>
    </row>
    <row r="50" spans="1:13" ht="20.100000000000001" customHeight="1">
      <c r="A50" s="812"/>
      <c r="B50" s="803"/>
      <c r="C50" s="812"/>
      <c r="D50" s="801"/>
      <c r="E50" s="801"/>
      <c r="F50" s="801"/>
      <c r="G50" s="801"/>
      <c r="H50" s="801"/>
      <c r="I50" s="801"/>
      <c r="J50" s="801"/>
      <c r="K50" s="801"/>
      <c r="L50" s="801"/>
      <c r="M50" s="801"/>
    </row>
    <row r="51" spans="1:13" ht="162" customHeight="1">
      <c r="A51" s="195"/>
      <c r="B51" s="180" t="s">
        <v>146</v>
      </c>
      <c r="C51" s="179"/>
      <c r="D51" s="179"/>
      <c r="E51" s="179"/>
      <c r="F51" s="159"/>
      <c r="G51" s="159"/>
      <c r="H51" s="159"/>
      <c r="I51" s="159"/>
      <c r="J51" s="159"/>
      <c r="K51" s="159"/>
      <c r="L51" s="159"/>
      <c r="M51" s="159"/>
    </row>
    <row r="52" spans="1:13" ht="39" customHeight="1">
      <c r="A52" s="179">
        <v>1</v>
      </c>
      <c r="B52" s="185" t="s">
        <v>147</v>
      </c>
      <c r="C52" s="159">
        <v>9</v>
      </c>
      <c r="D52" s="179" t="s">
        <v>103</v>
      </c>
      <c r="E52" s="179"/>
      <c r="F52" s="159"/>
      <c r="G52" s="159"/>
      <c r="H52" s="159"/>
      <c r="I52" s="159"/>
      <c r="J52" s="159"/>
      <c r="K52" s="159"/>
      <c r="L52" s="159"/>
      <c r="M52" s="159"/>
    </row>
    <row r="53" spans="1:13" ht="39" customHeight="1">
      <c r="A53" s="179">
        <v>2</v>
      </c>
      <c r="B53" s="185" t="s">
        <v>148</v>
      </c>
      <c r="C53" s="159">
        <v>5</v>
      </c>
      <c r="D53" s="179" t="s">
        <v>103</v>
      </c>
      <c r="E53" s="179"/>
      <c r="F53" s="159"/>
      <c r="G53" s="159"/>
      <c r="H53" s="159"/>
      <c r="I53" s="159"/>
      <c r="J53" s="159"/>
      <c r="K53" s="159"/>
      <c r="L53" s="159"/>
      <c r="M53" s="159"/>
    </row>
    <row r="54" spans="1:13" ht="39" customHeight="1">
      <c r="A54" s="179">
        <v>3</v>
      </c>
      <c r="B54" s="185" t="s">
        <v>149</v>
      </c>
      <c r="C54" s="159">
        <v>19</v>
      </c>
      <c r="D54" s="179" t="s">
        <v>103</v>
      </c>
      <c r="E54" s="179"/>
      <c r="F54" s="159"/>
      <c r="G54" s="159"/>
      <c r="H54" s="159"/>
      <c r="I54" s="159"/>
      <c r="J54" s="159"/>
      <c r="K54" s="159"/>
      <c r="L54" s="159"/>
      <c r="M54" s="159"/>
    </row>
    <row r="55" spans="1:13" ht="39" customHeight="1">
      <c r="A55" s="179">
        <v>4</v>
      </c>
      <c r="B55" s="196" t="s">
        <v>150</v>
      </c>
      <c r="C55" s="159">
        <v>4</v>
      </c>
      <c r="D55" s="179" t="s">
        <v>103</v>
      </c>
      <c r="E55" s="179"/>
      <c r="F55" s="159"/>
      <c r="G55" s="159"/>
      <c r="H55" s="159"/>
      <c r="I55" s="159"/>
      <c r="J55" s="159"/>
      <c r="K55" s="159"/>
      <c r="L55" s="159"/>
      <c r="M55" s="159"/>
    </row>
    <row r="56" spans="1:13" ht="39" customHeight="1">
      <c r="A56" s="179">
        <v>5</v>
      </c>
      <c r="B56" s="197" t="s">
        <v>151</v>
      </c>
      <c r="C56" s="159">
        <v>2</v>
      </c>
      <c r="D56" s="179" t="s">
        <v>103</v>
      </c>
      <c r="E56" s="179"/>
      <c r="F56" s="159"/>
      <c r="G56" s="159"/>
      <c r="H56" s="159"/>
      <c r="I56" s="159"/>
      <c r="J56" s="159"/>
      <c r="K56" s="159"/>
      <c r="L56" s="159"/>
      <c r="M56" s="159"/>
    </row>
    <row r="57" spans="1:13" ht="39" customHeight="1">
      <c r="A57" s="179">
        <v>6</v>
      </c>
      <c r="B57" s="197" t="s">
        <v>152</v>
      </c>
      <c r="C57" s="159">
        <v>185</v>
      </c>
      <c r="D57" s="179" t="s">
        <v>103</v>
      </c>
      <c r="E57" s="179"/>
      <c r="F57" s="159"/>
      <c r="G57" s="159"/>
      <c r="H57" s="159"/>
      <c r="I57" s="159"/>
      <c r="J57" s="159"/>
      <c r="K57" s="159"/>
      <c r="L57" s="159"/>
      <c r="M57" s="159"/>
    </row>
    <row r="58" spans="1:13" ht="39" customHeight="1">
      <c r="A58" s="179">
        <v>7</v>
      </c>
      <c r="B58" s="197" t="s">
        <v>153</v>
      </c>
      <c r="C58" s="159">
        <v>2</v>
      </c>
      <c r="D58" s="179" t="s">
        <v>103</v>
      </c>
      <c r="E58" s="179"/>
      <c r="F58" s="159"/>
      <c r="G58" s="159"/>
      <c r="H58" s="159"/>
      <c r="I58" s="159"/>
      <c r="J58" s="159"/>
      <c r="K58" s="159"/>
      <c r="L58" s="159"/>
      <c r="M58" s="159"/>
    </row>
    <row r="59" spans="1:13" ht="39" customHeight="1">
      <c r="A59" s="179">
        <v>8</v>
      </c>
      <c r="B59" s="197" t="s">
        <v>154</v>
      </c>
      <c r="C59" s="159">
        <v>8</v>
      </c>
      <c r="D59" s="179" t="s">
        <v>103</v>
      </c>
      <c r="E59" s="179"/>
      <c r="F59" s="159"/>
      <c r="G59" s="159"/>
      <c r="H59" s="159"/>
      <c r="I59" s="159"/>
      <c r="J59" s="159"/>
      <c r="K59" s="159"/>
      <c r="L59" s="159"/>
      <c r="M59" s="159"/>
    </row>
    <row r="60" spans="1:13" ht="39" customHeight="1">
      <c r="A60" s="179">
        <v>9</v>
      </c>
      <c r="B60" s="197" t="s">
        <v>155</v>
      </c>
      <c r="C60" s="159">
        <v>3</v>
      </c>
      <c r="D60" s="179" t="s">
        <v>103</v>
      </c>
      <c r="E60" s="179"/>
      <c r="F60" s="159"/>
      <c r="G60" s="159"/>
      <c r="H60" s="159"/>
      <c r="I60" s="159"/>
      <c r="J60" s="159"/>
      <c r="K60" s="159"/>
      <c r="L60" s="159"/>
      <c r="M60" s="159"/>
    </row>
    <row r="61" spans="1:13" ht="39" customHeight="1">
      <c r="A61" s="179">
        <v>10</v>
      </c>
      <c r="B61" s="193" t="s">
        <v>156</v>
      </c>
      <c r="C61" s="159">
        <v>28</v>
      </c>
      <c r="D61" s="179" t="s">
        <v>103</v>
      </c>
      <c r="E61" s="179"/>
      <c r="F61" s="159"/>
      <c r="G61" s="159"/>
      <c r="H61" s="159"/>
      <c r="I61" s="159"/>
      <c r="J61" s="159"/>
      <c r="K61" s="159"/>
      <c r="L61" s="159"/>
      <c r="M61" s="159"/>
    </row>
    <row r="62" spans="1:13" ht="39" customHeight="1">
      <c r="A62" s="179">
        <v>11</v>
      </c>
      <c r="B62" s="193" t="s">
        <v>157</v>
      </c>
      <c r="C62" s="181">
        <v>2</v>
      </c>
      <c r="D62" s="164" t="s">
        <v>103</v>
      </c>
      <c r="E62" s="164"/>
      <c r="F62" s="159"/>
      <c r="G62" s="159"/>
      <c r="H62" s="159"/>
      <c r="I62" s="159"/>
      <c r="J62" s="159"/>
      <c r="K62" s="159"/>
      <c r="L62" s="159"/>
      <c r="M62" s="159"/>
    </row>
    <row r="63" spans="1:13" ht="39" customHeight="1">
      <c r="A63" s="179">
        <v>12</v>
      </c>
      <c r="B63" s="197" t="s">
        <v>158</v>
      </c>
      <c r="C63" s="159">
        <v>3</v>
      </c>
      <c r="D63" s="179" t="s">
        <v>103</v>
      </c>
      <c r="E63" s="179"/>
      <c r="F63" s="159"/>
      <c r="G63" s="159"/>
      <c r="H63" s="159"/>
      <c r="I63" s="159"/>
      <c r="J63" s="159"/>
      <c r="K63" s="159"/>
      <c r="L63" s="159"/>
      <c r="M63" s="159"/>
    </row>
    <row r="64" spans="1:13" ht="39" customHeight="1">
      <c r="A64" s="179">
        <v>13</v>
      </c>
      <c r="B64" s="197" t="s">
        <v>159</v>
      </c>
      <c r="C64" s="159">
        <v>2</v>
      </c>
      <c r="D64" s="179" t="s">
        <v>103</v>
      </c>
      <c r="E64" s="179"/>
      <c r="F64" s="159"/>
      <c r="G64" s="159"/>
      <c r="H64" s="159"/>
      <c r="I64" s="159"/>
      <c r="J64" s="159"/>
      <c r="K64" s="159"/>
      <c r="L64" s="159"/>
      <c r="M64" s="159"/>
    </row>
    <row r="65" spans="1:13" ht="39" customHeight="1">
      <c r="A65" s="179">
        <v>14</v>
      </c>
      <c r="B65" s="197" t="s">
        <v>160</v>
      </c>
      <c r="C65" s="159">
        <v>6</v>
      </c>
      <c r="D65" s="179" t="s">
        <v>103</v>
      </c>
      <c r="E65" s="179"/>
      <c r="F65" s="159"/>
      <c r="G65" s="159"/>
      <c r="H65" s="159"/>
      <c r="I65" s="159"/>
      <c r="J65" s="159"/>
      <c r="K65" s="159"/>
      <c r="L65" s="159"/>
      <c r="M65" s="159"/>
    </row>
    <row r="66" spans="1:13" ht="39" customHeight="1">
      <c r="A66" s="179">
        <v>15</v>
      </c>
      <c r="B66" s="197" t="s">
        <v>161</v>
      </c>
      <c r="C66" s="159">
        <v>4</v>
      </c>
      <c r="D66" s="179" t="s">
        <v>103</v>
      </c>
      <c r="E66" s="179"/>
      <c r="F66" s="159"/>
      <c r="G66" s="159"/>
      <c r="H66" s="159"/>
      <c r="I66" s="159"/>
      <c r="J66" s="159"/>
      <c r="K66" s="159"/>
      <c r="L66" s="159"/>
      <c r="M66" s="159"/>
    </row>
    <row r="67" spans="1:13" ht="39" customHeight="1">
      <c r="A67" s="179">
        <v>16</v>
      </c>
      <c r="B67" s="197" t="s">
        <v>162</v>
      </c>
      <c r="C67" s="159">
        <v>12</v>
      </c>
      <c r="D67" s="179" t="s">
        <v>103</v>
      </c>
      <c r="E67" s="179"/>
      <c r="F67" s="159"/>
      <c r="G67" s="159"/>
      <c r="H67" s="159"/>
      <c r="I67" s="159"/>
      <c r="J67" s="159"/>
      <c r="K67" s="159"/>
      <c r="L67" s="159"/>
      <c r="M67" s="159"/>
    </row>
    <row r="68" spans="1:13" ht="39.950000000000003" customHeight="1">
      <c r="A68" s="179"/>
      <c r="B68" s="191" t="s">
        <v>163</v>
      </c>
      <c r="C68" s="159"/>
      <c r="D68" s="179"/>
      <c r="E68" s="179"/>
      <c r="F68" s="159"/>
      <c r="G68" s="169"/>
      <c r="H68" s="159"/>
      <c r="I68" s="169"/>
      <c r="J68" s="169"/>
      <c r="K68" s="169"/>
      <c r="L68" s="169"/>
      <c r="M68" s="169"/>
    </row>
    <row r="69" spans="1:13" ht="39.950000000000003" customHeight="1">
      <c r="A69" s="179"/>
      <c r="B69" s="191"/>
      <c r="C69" s="159"/>
      <c r="D69" s="179"/>
      <c r="E69" s="179"/>
      <c r="F69" s="159"/>
      <c r="G69" s="169"/>
      <c r="H69" s="159"/>
      <c r="I69" s="169"/>
      <c r="J69" s="169"/>
      <c r="K69" s="169"/>
      <c r="L69" s="169"/>
      <c r="M69" s="169"/>
    </row>
    <row r="70" spans="1:13" ht="20.100000000000001" customHeight="1">
      <c r="A70" s="808"/>
      <c r="B70" s="806" t="s">
        <v>164</v>
      </c>
      <c r="C70" s="808"/>
      <c r="D70" s="808"/>
      <c r="E70" s="808"/>
      <c r="F70" s="808"/>
      <c r="G70" s="808"/>
      <c r="H70" s="808"/>
      <c r="I70" s="808"/>
      <c r="J70" s="808"/>
      <c r="K70" s="808"/>
      <c r="L70" s="808"/>
      <c r="M70" s="808"/>
    </row>
    <row r="71" spans="1:13" ht="20.100000000000001" customHeight="1">
      <c r="A71" s="808"/>
      <c r="B71" s="806"/>
      <c r="C71" s="808"/>
      <c r="D71" s="808"/>
      <c r="E71" s="808"/>
      <c r="F71" s="808"/>
      <c r="G71" s="808"/>
      <c r="H71" s="808"/>
      <c r="I71" s="808"/>
      <c r="J71" s="808"/>
      <c r="K71" s="808"/>
      <c r="L71" s="808"/>
      <c r="M71" s="808"/>
    </row>
    <row r="72" spans="1:13" ht="164.25" customHeight="1">
      <c r="A72" s="179"/>
      <c r="B72" s="182" t="s">
        <v>165</v>
      </c>
      <c r="C72" s="198"/>
      <c r="D72" s="179"/>
      <c r="E72" s="179"/>
      <c r="F72" s="159"/>
      <c r="G72" s="159"/>
      <c r="H72" s="159"/>
      <c r="I72" s="159"/>
      <c r="J72" s="159"/>
      <c r="K72" s="159"/>
      <c r="L72" s="159"/>
      <c r="M72" s="159"/>
    </row>
    <row r="73" spans="1:13" ht="38.1" customHeight="1">
      <c r="A73" s="179">
        <v>1</v>
      </c>
      <c r="B73" s="182" t="s">
        <v>166</v>
      </c>
      <c r="C73" s="198">
        <v>142</v>
      </c>
      <c r="D73" s="179" t="s">
        <v>103</v>
      </c>
      <c r="E73" s="179"/>
      <c r="F73" s="159"/>
      <c r="G73" s="159"/>
      <c r="H73" s="159"/>
      <c r="I73" s="159"/>
      <c r="J73" s="159"/>
      <c r="K73" s="159"/>
      <c r="L73" s="159"/>
      <c r="M73" s="159"/>
    </row>
    <row r="74" spans="1:13" ht="38.1" customHeight="1">
      <c r="A74" s="179">
        <v>2</v>
      </c>
      <c r="B74" s="182" t="s">
        <v>167</v>
      </c>
      <c r="C74" s="198">
        <v>33</v>
      </c>
      <c r="D74" s="179" t="s">
        <v>103</v>
      </c>
      <c r="E74" s="179"/>
      <c r="F74" s="159"/>
      <c r="G74" s="159"/>
      <c r="H74" s="159"/>
      <c r="I74" s="159"/>
      <c r="J74" s="159"/>
      <c r="K74" s="159"/>
      <c r="L74" s="159"/>
      <c r="M74" s="159"/>
    </row>
    <row r="75" spans="1:13" ht="38.1" customHeight="1">
      <c r="A75" s="179">
        <v>3</v>
      </c>
      <c r="B75" s="182" t="s">
        <v>168</v>
      </c>
      <c r="C75" s="198">
        <v>22</v>
      </c>
      <c r="D75" s="179" t="s">
        <v>103</v>
      </c>
      <c r="E75" s="179"/>
      <c r="F75" s="159"/>
      <c r="G75" s="159"/>
      <c r="H75" s="159"/>
      <c r="I75" s="159"/>
      <c r="J75" s="159"/>
      <c r="K75" s="159"/>
      <c r="L75" s="159"/>
      <c r="M75" s="159"/>
    </row>
    <row r="76" spans="1:13" ht="38.1" customHeight="1">
      <c r="A76" s="179">
        <v>4</v>
      </c>
      <c r="B76" s="182" t="s">
        <v>169</v>
      </c>
      <c r="C76" s="198">
        <v>5</v>
      </c>
      <c r="D76" s="179" t="s">
        <v>103</v>
      </c>
      <c r="E76" s="179"/>
      <c r="F76" s="159"/>
      <c r="G76" s="159"/>
      <c r="H76" s="159"/>
      <c r="I76" s="159"/>
      <c r="J76" s="159"/>
      <c r="K76" s="159"/>
      <c r="L76" s="159"/>
      <c r="M76" s="159"/>
    </row>
    <row r="77" spans="1:13" ht="38.1" customHeight="1">
      <c r="A77" s="179">
        <v>5</v>
      </c>
      <c r="B77" s="182" t="s">
        <v>170</v>
      </c>
      <c r="C77" s="198">
        <v>8</v>
      </c>
      <c r="D77" s="179" t="s">
        <v>103</v>
      </c>
      <c r="E77" s="179"/>
      <c r="F77" s="159"/>
      <c r="G77" s="159"/>
      <c r="H77" s="159"/>
      <c r="I77" s="159"/>
      <c r="J77" s="159"/>
      <c r="K77" s="159"/>
      <c r="L77" s="159"/>
      <c r="M77" s="159"/>
    </row>
    <row r="78" spans="1:13" ht="38.1" customHeight="1">
      <c r="A78" s="179">
        <v>6</v>
      </c>
      <c r="B78" s="182" t="s">
        <v>171</v>
      </c>
      <c r="C78" s="198">
        <v>4</v>
      </c>
      <c r="D78" s="179" t="s">
        <v>103</v>
      </c>
      <c r="E78" s="179"/>
      <c r="F78" s="159"/>
      <c r="G78" s="159"/>
      <c r="H78" s="159"/>
      <c r="I78" s="159"/>
      <c r="J78" s="159"/>
      <c r="K78" s="159"/>
      <c r="L78" s="159"/>
      <c r="M78" s="159"/>
    </row>
    <row r="79" spans="1:13" ht="38.1" customHeight="1">
      <c r="A79" s="179">
        <v>7</v>
      </c>
      <c r="B79" s="182" t="s">
        <v>172</v>
      </c>
      <c r="C79" s="198">
        <v>13</v>
      </c>
      <c r="D79" s="179" t="s">
        <v>103</v>
      </c>
      <c r="E79" s="179"/>
      <c r="F79" s="159"/>
      <c r="G79" s="159"/>
      <c r="H79" s="159"/>
      <c r="I79" s="159"/>
      <c r="J79" s="159"/>
      <c r="K79" s="159"/>
      <c r="L79" s="159"/>
      <c r="M79" s="159"/>
    </row>
    <row r="80" spans="1:13" ht="38.1" customHeight="1">
      <c r="A80" s="179">
        <v>8</v>
      </c>
      <c r="B80" s="182" t="s">
        <v>173</v>
      </c>
      <c r="C80" s="198">
        <v>2</v>
      </c>
      <c r="D80" s="179" t="s">
        <v>103</v>
      </c>
      <c r="E80" s="179"/>
      <c r="F80" s="159"/>
      <c r="G80" s="159"/>
      <c r="H80" s="159"/>
      <c r="I80" s="159"/>
      <c r="J80" s="159"/>
      <c r="K80" s="159"/>
      <c r="L80" s="159"/>
      <c r="M80" s="159"/>
    </row>
    <row r="81" spans="1:13" ht="38.1" customHeight="1">
      <c r="A81" s="179">
        <v>9</v>
      </c>
      <c r="B81" s="185" t="s">
        <v>174</v>
      </c>
      <c r="C81" s="198">
        <v>290</v>
      </c>
      <c r="D81" s="179" t="s">
        <v>123</v>
      </c>
      <c r="E81" s="179"/>
      <c r="F81" s="159"/>
      <c r="G81" s="159"/>
      <c r="H81" s="159"/>
      <c r="I81" s="159"/>
      <c r="J81" s="159"/>
      <c r="K81" s="159"/>
      <c r="L81" s="159"/>
      <c r="M81" s="159"/>
    </row>
    <row r="82" spans="1:13" ht="38.1" customHeight="1">
      <c r="A82" s="179">
        <v>10</v>
      </c>
      <c r="B82" s="182" t="s">
        <v>175</v>
      </c>
      <c r="C82" s="198">
        <v>6</v>
      </c>
      <c r="D82" s="179" t="s">
        <v>103</v>
      </c>
      <c r="E82" s="179"/>
      <c r="F82" s="159"/>
      <c r="G82" s="159"/>
      <c r="H82" s="159"/>
      <c r="I82" s="159"/>
      <c r="J82" s="159"/>
      <c r="K82" s="159"/>
      <c r="L82" s="159"/>
      <c r="M82" s="159"/>
    </row>
    <row r="83" spans="1:13" ht="38.1" customHeight="1">
      <c r="A83" s="179">
        <v>11</v>
      </c>
      <c r="B83" s="182" t="s">
        <v>176</v>
      </c>
      <c r="C83" s="198">
        <v>33</v>
      </c>
      <c r="D83" s="179" t="s">
        <v>103</v>
      </c>
      <c r="E83" s="179"/>
      <c r="F83" s="159"/>
      <c r="G83" s="159"/>
      <c r="H83" s="159"/>
      <c r="I83" s="159"/>
      <c r="J83" s="159"/>
      <c r="K83" s="159"/>
      <c r="L83" s="159"/>
      <c r="M83" s="159"/>
    </row>
    <row r="84" spans="1:13" ht="38.1" customHeight="1">
      <c r="A84" s="179">
        <v>12</v>
      </c>
      <c r="B84" s="182" t="s">
        <v>177</v>
      </c>
      <c r="C84" s="198">
        <v>10</v>
      </c>
      <c r="D84" s="179" t="s">
        <v>103</v>
      </c>
      <c r="E84" s="179"/>
      <c r="F84" s="159"/>
      <c r="G84" s="159"/>
      <c r="H84" s="159"/>
      <c r="I84" s="159"/>
      <c r="J84" s="159"/>
      <c r="K84" s="159"/>
      <c r="L84" s="159"/>
      <c r="M84" s="159"/>
    </row>
    <row r="85" spans="1:13" ht="38.1" customHeight="1">
      <c r="A85" s="179">
        <v>13</v>
      </c>
      <c r="B85" s="182" t="s">
        <v>178</v>
      </c>
      <c r="C85" s="198">
        <v>3</v>
      </c>
      <c r="D85" s="179" t="s">
        <v>103</v>
      </c>
      <c r="E85" s="179"/>
      <c r="F85" s="159"/>
      <c r="G85" s="159"/>
      <c r="H85" s="159"/>
      <c r="I85" s="159"/>
      <c r="J85" s="159"/>
      <c r="K85" s="159"/>
      <c r="L85" s="159"/>
      <c r="M85" s="159"/>
    </row>
    <row r="86" spans="1:13" s="199" customFormat="1" ht="145.5" customHeight="1">
      <c r="A86" s="179">
        <v>14</v>
      </c>
      <c r="B86" s="180" t="s">
        <v>179</v>
      </c>
      <c r="C86" s="159">
        <v>4</v>
      </c>
      <c r="D86" s="179" t="s">
        <v>103</v>
      </c>
      <c r="E86" s="179"/>
      <c r="F86" s="159"/>
      <c r="G86" s="159"/>
      <c r="H86" s="159"/>
      <c r="I86" s="159"/>
      <c r="J86" s="159"/>
      <c r="K86" s="159"/>
      <c r="L86" s="159"/>
      <c r="M86" s="159"/>
    </row>
    <row r="87" spans="1:13" ht="39.950000000000003" customHeight="1">
      <c r="A87" s="195"/>
      <c r="B87" s="191" t="s">
        <v>180</v>
      </c>
      <c r="C87" s="159"/>
      <c r="D87" s="179"/>
      <c r="E87" s="179"/>
      <c r="F87" s="159"/>
      <c r="G87" s="169"/>
      <c r="H87" s="159"/>
      <c r="I87" s="169"/>
      <c r="J87" s="169"/>
      <c r="K87" s="169"/>
      <c r="L87" s="169"/>
      <c r="M87" s="169"/>
    </row>
    <row r="88" spans="1:13" ht="39.950000000000003" customHeight="1">
      <c r="A88" s="195"/>
      <c r="B88" s="191"/>
      <c r="C88" s="159"/>
      <c r="D88" s="179"/>
      <c r="E88" s="179"/>
      <c r="F88" s="159"/>
      <c r="G88" s="169"/>
      <c r="H88" s="159"/>
      <c r="I88" s="169"/>
      <c r="J88" s="169"/>
      <c r="K88" s="169"/>
      <c r="L88" s="169"/>
      <c r="M88" s="169"/>
    </row>
    <row r="89" spans="1:13" ht="20.100000000000001" customHeight="1">
      <c r="A89" s="808"/>
      <c r="B89" s="806" t="s">
        <v>181</v>
      </c>
      <c r="C89" s="808"/>
      <c r="D89" s="808"/>
      <c r="E89" s="808"/>
      <c r="F89" s="808"/>
      <c r="G89" s="808"/>
      <c r="H89" s="808"/>
      <c r="I89" s="808"/>
      <c r="J89" s="808"/>
      <c r="K89" s="808"/>
      <c r="L89" s="808"/>
      <c r="M89" s="808"/>
    </row>
    <row r="90" spans="1:13" ht="20.100000000000001" customHeight="1">
      <c r="A90" s="808"/>
      <c r="B90" s="806"/>
      <c r="C90" s="808"/>
      <c r="D90" s="808"/>
      <c r="E90" s="808"/>
      <c r="F90" s="808"/>
      <c r="G90" s="808"/>
      <c r="H90" s="808"/>
      <c r="I90" s="808"/>
      <c r="J90" s="808"/>
      <c r="K90" s="808"/>
      <c r="L90" s="808"/>
      <c r="M90" s="808"/>
    </row>
    <row r="91" spans="1:13" ht="127.5" customHeight="1">
      <c r="A91" s="179"/>
      <c r="B91" s="180" t="s">
        <v>182</v>
      </c>
      <c r="C91" s="179"/>
      <c r="D91" s="179"/>
      <c r="E91" s="179"/>
      <c r="F91" s="159"/>
      <c r="G91" s="159"/>
      <c r="H91" s="159"/>
      <c r="I91" s="159"/>
      <c r="J91" s="159"/>
      <c r="K91" s="159"/>
      <c r="L91" s="159"/>
      <c r="M91" s="159"/>
    </row>
    <row r="92" spans="1:13" ht="39.950000000000003" customHeight="1">
      <c r="A92" s="179">
        <v>1</v>
      </c>
      <c r="B92" s="185" t="s">
        <v>183</v>
      </c>
      <c r="C92" s="164">
        <v>20</v>
      </c>
      <c r="D92" s="179" t="s">
        <v>123</v>
      </c>
      <c r="E92" s="179"/>
      <c r="F92" s="159"/>
      <c r="G92" s="159"/>
      <c r="H92" s="159"/>
      <c r="I92" s="159"/>
      <c r="J92" s="159"/>
      <c r="K92" s="159"/>
      <c r="L92" s="159"/>
      <c r="M92" s="159"/>
    </row>
    <row r="93" spans="1:13" ht="39.950000000000003" customHeight="1">
      <c r="A93" s="179">
        <v>2</v>
      </c>
      <c r="B93" s="185" t="s">
        <v>184</v>
      </c>
      <c r="C93" s="164">
        <v>25</v>
      </c>
      <c r="D93" s="179" t="s">
        <v>123</v>
      </c>
      <c r="E93" s="179"/>
      <c r="F93" s="159"/>
      <c r="G93" s="159"/>
      <c r="H93" s="159"/>
      <c r="I93" s="159"/>
      <c r="J93" s="159"/>
      <c r="K93" s="159"/>
      <c r="L93" s="159"/>
      <c r="M93" s="159"/>
    </row>
    <row r="94" spans="1:13" ht="39.950000000000003" customHeight="1">
      <c r="A94" s="179">
        <v>3</v>
      </c>
      <c r="B94" s="185" t="s">
        <v>233</v>
      </c>
      <c r="C94" s="164">
        <v>25</v>
      </c>
      <c r="D94" s="179" t="s">
        <v>123</v>
      </c>
      <c r="E94" s="179"/>
      <c r="F94" s="159"/>
      <c r="G94" s="159"/>
      <c r="H94" s="159"/>
      <c r="I94" s="159"/>
      <c r="J94" s="159"/>
      <c r="K94" s="159"/>
      <c r="L94" s="159"/>
      <c r="M94" s="159"/>
    </row>
    <row r="95" spans="1:13" ht="39.950000000000003" customHeight="1">
      <c r="A95" s="179">
        <v>4</v>
      </c>
      <c r="B95" s="185" t="s">
        <v>234</v>
      </c>
      <c r="C95" s="164">
        <v>40</v>
      </c>
      <c r="D95" s="179" t="s">
        <v>123</v>
      </c>
      <c r="E95" s="179"/>
      <c r="F95" s="159"/>
      <c r="G95" s="159"/>
      <c r="H95" s="159"/>
      <c r="I95" s="159"/>
      <c r="J95" s="159"/>
      <c r="K95" s="159"/>
      <c r="L95" s="159"/>
      <c r="M95" s="159"/>
    </row>
    <row r="96" spans="1:13" ht="39.950000000000003" customHeight="1">
      <c r="A96" s="179">
        <v>5</v>
      </c>
      <c r="B96" s="200" t="s">
        <v>185</v>
      </c>
      <c r="C96" s="164">
        <v>10</v>
      </c>
      <c r="D96" s="164" t="s">
        <v>123</v>
      </c>
      <c r="E96" s="164"/>
      <c r="F96" s="181"/>
      <c r="G96" s="181"/>
      <c r="H96" s="181"/>
      <c r="I96" s="181"/>
      <c r="J96" s="181"/>
      <c r="K96" s="181"/>
      <c r="L96" s="181"/>
      <c r="M96" s="181"/>
    </row>
    <row r="97" spans="1:13" ht="39.950000000000003" customHeight="1">
      <c r="A97" s="179">
        <v>6</v>
      </c>
      <c r="B97" s="200" t="s">
        <v>186</v>
      </c>
      <c r="C97" s="164">
        <v>10</v>
      </c>
      <c r="D97" s="164" t="s">
        <v>123</v>
      </c>
      <c r="E97" s="164"/>
      <c r="F97" s="181"/>
      <c r="G97" s="181"/>
      <c r="H97" s="181"/>
      <c r="I97" s="181"/>
      <c r="J97" s="181"/>
      <c r="K97" s="181"/>
      <c r="L97" s="181"/>
      <c r="M97" s="181"/>
    </row>
    <row r="98" spans="1:13" ht="39.950000000000003" customHeight="1">
      <c r="A98" s="179">
        <v>7</v>
      </c>
      <c r="B98" s="201" t="s">
        <v>187</v>
      </c>
      <c r="C98" s="164">
        <v>10</v>
      </c>
      <c r="D98" s="179" t="s">
        <v>123</v>
      </c>
      <c r="E98" s="164"/>
      <c r="F98" s="181"/>
      <c r="G98" s="181"/>
      <c r="H98" s="181"/>
      <c r="I98" s="181"/>
      <c r="J98" s="181"/>
      <c r="K98" s="181"/>
      <c r="L98" s="181"/>
      <c r="M98" s="181"/>
    </row>
    <row r="99" spans="1:13" ht="39.950000000000003" customHeight="1">
      <c r="A99" s="179"/>
      <c r="B99" s="201" t="s">
        <v>188</v>
      </c>
      <c r="C99" s="164">
        <v>10</v>
      </c>
      <c r="D99" s="179" t="s">
        <v>123</v>
      </c>
      <c r="E99" s="164"/>
      <c r="F99" s="181"/>
      <c r="G99" s="181"/>
      <c r="H99" s="181"/>
      <c r="I99" s="181"/>
      <c r="J99" s="181"/>
      <c r="K99" s="181"/>
      <c r="L99" s="181"/>
      <c r="M99" s="181"/>
    </row>
    <row r="100" spans="1:13" ht="39.950000000000003" customHeight="1">
      <c r="A100" s="179"/>
      <c r="B100" s="202" t="s">
        <v>189</v>
      </c>
      <c r="C100" s="203">
        <v>20</v>
      </c>
      <c r="D100" s="203" t="s">
        <v>123</v>
      </c>
      <c r="E100" s="164"/>
      <c r="F100" s="181"/>
      <c r="G100" s="181"/>
      <c r="H100" s="181"/>
      <c r="I100" s="181"/>
      <c r="J100" s="181"/>
      <c r="K100" s="181"/>
      <c r="L100" s="181"/>
      <c r="M100" s="181"/>
    </row>
    <row r="101" spans="1:13" ht="84" customHeight="1">
      <c r="A101" s="179"/>
      <c r="B101" s="204" t="s">
        <v>190</v>
      </c>
      <c r="C101" s="164"/>
      <c r="D101" s="179"/>
      <c r="E101" s="179"/>
      <c r="F101" s="159"/>
      <c r="G101" s="159"/>
      <c r="H101" s="159"/>
      <c r="I101" s="159"/>
      <c r="J101" s="159"/>
      <c r="K101" s="159"/>
      <c r="L101" s="159"/>
      <c r="M101" s="159"/>
    </row>
    <row r="102" spans="1:13" ht="39.950000000000003" customHeight="1">
      <c r="A102" s="195"/>
      <c r="B102" s="191" t="s">
        <v>191</v>
      </c>
      <c r="C102" s="159"/>
      <c r="D102" s="179"/>
      <c r="E102" s="179"/>
      <c r="F102" s="159"/>
      <c r="G102" s="169"/>
      <c r="H102" s="159"/>
      <c r="I102" s="169"/>
      <c r="J102" s="169"/>
      <c r="K102" s="169"/>
      <c r="L102" s="169"/>
      <c r="M102" s="169"/>
    </row>
    <row r="103" spans="1:13" ht="39.950000000000003" customHeight="1">
      <c r="A103" s="195"/>
      <c r="B103" s="191"/>
      <c r="C103" s="159"/>
      <c r="D103" s="179"/>
      <c r="E103" s="179"/>
      <c r="F103" s="159"/>
      <c r="G103" s="169"/>
      <c r="H103" s="159"/>
      <c r="I103" s="169"/>
      <c r="J103" s="169"/>
      <c r="K103" s="169"/>
      <c r="L103" s="169"/>
      <c r="M103" s="169"/>
    </row>
    <row r="104" spans="1:13" s="161" customFormat="1" ht="20.100000000000001" customHeight="1">
      <c r="A104" s="805"/>
      <c r="B104" s="806" t="s">
        <v>192</v>
      </c>
      <c r="C104" s="807"/>
      <c r="D104" s="807"/>
      <c r="E104" s="807"/>
      <c r="F104" s="804"/>
      <c r="G104" s="804"/>
      <c r="H104" s="804"/>
      <c r="I104" s="804"/>
      <c r="J104" s="804"/>
      <c r="K104" s="804"/>
      <c r="L104" s="804"/>
      <c r="M104" s="804"/>
    </row>
    <row r="105" spans="1:13" s="161" customFormat="1" ht="20.100000000000001" customHeight="1">
      <c r="A105" s="805"/>
      <c r="B105" s="806"/>
      <c r="C105" s="807"/>
      <c r="D105" s="807"/>
      <c r="E105" s="807"/>
      <c r="F105" s="804"/>
      <c r="G105" s="804"/>
      <c r="H105" s="804"/>
      <c r="I105" s="804"/>
      <c r="J105" s="804"/>
      <c r="K105" s="804"/>
      <c r="L105" s="804"/>
      <c r="M105" s="804"/>
    </row>
    <row r="106" spans="1:13" s="207" customFormat="1" ht="409.5" customHeight="1">
      <c r="A106" s="195"/>
      <c r="B106" s="184" t="s">
        <v>193</v>
      </c>
      <c r="C106" s="148"/>
      <c r="D106" s="148"/>
      <c r="E106" s="148"/>
      <c r="F106" s="206"/>
      <c r="G106" s="148"/>
      <c r="H106" s="206"/>
      <c r="I106" s="148"/>
      <c r="J106" s="148"/>
      <c r="K106" s="148"/>
      <c r="L106" s="148"/>
      <c r="M106" s="148"/>
    </row>
    <row r="107" spans="1:13" ht="39.950000000000003" customHeight="1">
      <c r="A107" s="195">
        <v>1</v>
      </c>
      <c r="B107" s="182" t="s">
        <v>194</v>
      </c>
      <c r="C107" s="159">
        <v>1</v>
      </c>
      <c r="D107" s="179" t="s">
        <v>103</v>
      </c>
      <c r="E107" s="179"/>
      <c r="F107" s="159"/>
      <c r="G107" s="159"/>
      <c r="H107" s="159"/>
      <c r="I107" s="159"/>
      <c r="J107" s="159"/>
      <c r="K107" s="159"/>
      <c r="L107" s="159"/>
      <c r="M107" s="159"/>
    </row>
    <row r="108" spans="1:13" ht="39.950000000000003" customHeight="1">
      <c r="A108" s="195">
        <v>2</v>
      </c>
      <c r="B108" s="182" t="s">
        <v>195</v>
      </c>
      <c r="C108" s="159">
        <v>1</v>
      </c>
      <c r="D108" s="179" t="s">
        <v>103</v>
      </c>
      <c r="E108" s="179"/>
      <c r="F108" s="159"/>
      <c r="G108" s="159"/>
      <c r="H108" s="159"/>
      <c r="I108" s="159"/>
      <c r="J108" s="159"/>
      <c r="K108" s="159"/>
      <c r="L108" s="159"/>
      <c r="M108" s="159"/>
    </row>
    <row r="109" spans="1:13" ht="39.950000000000003" customHeight="1">
      <c r="A109" s="195">
        <v>3</v>
      </c>
      <c r="B109" s="182" t="s">
        <v>196</v>
      </c>
      <c r="C109" s="159">
        <v>1</v>
      </c>
      <c r="D109" s="179" t="s">
        <v>103</v>
      </c>
      <c r="E109" s="179"/>
      <c r="F109" s="159"/>
      <c r="G109" s="159"/>
      <c r="H109" s="159"/>
      <c r="I109" s="159"/>
      <c r="J109" s="159"/>
      <c r="K109" s="159"/>
      <c r="L109" s="159"/>
      <c r="M109" s="159"/>
    </row>
    <row r="110" spans="1:13" ht="39.950000000000003" customHeight="1">
      <c r="A110" s="195">
        <v>4</v>
      </c>
      <c r="B110" s="182" t="s">
        <v>197</v>
      </c>
      <c r="C110" s="159">
        <v>1</v>
      </c>
      <c r="D110" s="179" t="s">
        <v>103</v>
      </c>
      <c r="E110" s="179"/>
      <c r="F110" s="159"/>
      <c r="G110" s="159"/>
      <c r="H110" s="159"/>
      <c r="I110" s="159"/>
      <c r="J110" s="159"/>
      <c r="K110" s="159"/>
      <c r="L110" s="159"/>
      <c r="M110" s="159"/>
    </row>
    <row r="111" spans="1:13" ht="39.950000000000003" customHeight="1">
      <c r="A111" s="195"/>
      <c r="B111" s="191" t="s">
        <v>198</v>
      </c>
      <c r="C111" s="159"/>
      <c r="D111" s="179"/>
      <c r="E111" s="179"/>
      <c r="F111" s="159"/>
      <c r="G111" s="169"/>
      <c r="H111" s="159"/>
      <c r="I111" s="169"/>
      <c r="J111" s="169"/>
      <c r="K111" s="169"/>
      <c r="L111" s="169"/>
      <c r="M111" s="169"/>
    </row>
    <row r="112" spans="1:13" ht="39.950000000000003" customHeight="1">
      <c r="A112" s="151"/>
      <c r="B112" s="170"/>
      <c r="C112" s="153"/>
      <c r="D112" s="157"/>
      <c r="E112" s="157"/>
      <c r="F112" s="153"/>
      <c r="G112" s="171"/>
      <c r="H112" s="153"/>
      <c r="I112" s="171"/>
      <c r="J112" s="171"/>
      <c r="K112" s="171"/>
      <c r="L112" s="171"/>
      <c r="M112" s="171"/>
    </row>
    <row r="113" spans="1:13" s="156" customFormat="1" ht="20.100000000000001" customHeight="1">
      <c r="A113" s="800"/>
      <c r="B113" s="802" t="s">
        <v>199</v>
      </c>
      <c r="C113" s="800"/>
      <c r="D113" s="800"/>
      <c r="E113" s="800"/>
      <c r="F113" s="798"/>
      <c r="G113" s="798"/>
      <c r="H113" s="798"/>
      <c r="I113" s="798"/>
      <c r="J113" s="798"/>
      <c r="K113" s="798"/>
      <c r="L113" s="798"/>
      <c r="M113" s="798"/>
    </row>
    <row r="114" spans="1:13" s="156" customFormat="1" ht="20.100000000000001" customHeight="1">
      <c r="A114" s="801"/>
      <c r="B114" s="803"/>
      <c r="C114" s="801"/>
      <c r="D114" s="801"/>
      <c r="E114" s="801"/>
      <c r="F114" s="799"/>
      <c r="G114" s="799"/>
      <c r="H114" s="799"/>
      <c r="I114" s="799"/>
      <c r="J114" s="799"/>
      <c r="K114" s="799"/>
      <c r="L114" s="799"/>
      <c r="M114" s="799"/>
    </row>
    <row r="115" spans="1:13" s="156" customFormat="1" ht="56.25" customHeight="1">
      <c r="A115" s="208"/>
      <c r="B115" s="182" t="s">
        <v>200</v>
      </c>
      <c r="C115" s="164"/>
      <c r="D115" s="209"/>
      <c r="E115" s="209"/>
      <c r="F115" s="205"/>
      <c r="G115" s="205"/>
      <c r="H115" s="205"/>
      <c r="I115" s="205"/>
      <c r="J115" s="205"/>
      <c r="K115" s="205"/>
      <c r="L115" s="205"/>
      <c r="M115" s="205"/>
    </row>
    <row r="116" spans="1:13" s="156" customFormat="1" ht="39.950000000000003" customHeight="1">
      <c r="A116" s="208">
        <v>1</v>
      </c>
      <c r="B116" s="182" t="s">
        <v>201</v>
      </c>
      <c r="C116" s="159"/>
      <c r="D116" s="209"/>
      <c r="E116" s="209"/>
      <c r="F116" s="159"/>
      <c r="G116" s="159"/>
      <c r="H116" s="159"/>
      <c r="I116" s="159"/>
      <c r="J116" s="159"/>
      <c r="K116" s="159"/>
      <c r="L116" s="159"/>
      <c r="M116" s="159"/>
    </row>
    <row r="117" spans="1:13" s="156" customFormat="1" ht="39.950000000000003" customHeight="1">
      <c r="A117" s="208" t="s">
        <v>105</v>
      </c>
      <c r="B117" s="183" t="s">
        <v>202</v>
      </c>
      <c r="C117" s="159">
        <v>2</v>
      </c>
      <c r="D117" s="209" t="s">
        <v>103</v>
      </c>
      <c r="E117" s="209"/>
      <c r="F117" s="159"/>
      <c r="G117" s="159"/>
      <c r="H117" s="159"/>
      <c r="I117" s="159"/>
      <c r="J117" s="159"/>
      <c r="K117" s="159"/>
      <c r="L117" s="159"/>
      <c r="M117" s="159"/>
    </row>
    <row r="118" spans="1:13" s="156" customFormat="1" ht="57" customHeight="1">
      <c r="A118" s="208">
        <v>2</v>
      </c>
      <c r="B118" s="180" t="s">
        <v>203</v>
      </c>
      <c r="C118" s="159">
        <v>100</v>
      </c>
      <c r="D118" s="209" t="s">
        <v>123</v>
      </c>
      <c r="E118" s="209"/>
      <c r="F118" s="159"/>
      <c r="G118" s="159"/>
      <c r="H118" s="159"/>
      <c r="I118" s="159"/>
      <c r="J118" s="159"/>
      <c r="K118" s="159"/>
      <c r="L118" s="159"/>
      <c r="M118" s="159"/>
    </row>
    <row r="119" spans="1:13" s="156" customFormat="1" ht="103.5" customHeight="1">
      <c r="A119" s="208">
        <v>3</v>
      </c>
      <c r="B119" s="180" t="s">
        <v>204</v>
      </c>
      <c r="C119" s="164">
        <v>1</v>
      </c>
      <c r="D119" s="164" t="s">
        <v>205</v>
      </c>
      <c r="E119" s="164"/>
      <c r="F119" s="159"/>
      <c r="G119" s="159"/>
      <c r="H119" s="159"/>
      <c r="I119" s="159"/>
      <c r="J119" s="159"/>
      <c r="K119" s="159"/>
      <c r="L119" s="159"/>
      <c r="M119" s="159"/>
    </row>
    <row r="120" spans="1:13" ht="87" customHeight="1">
      <c r="A120" s="208"/>
      <c r="B120" s="184" t="s">
        <v>206</v>
      </c>
      <c r="C120" s="181"/>
      <c r="D120" s="210"/>
      <c r="E120" s="210"/>
      <c r="F120" s="211"/>
      <c r="G120" s="211"/>
      <c r="H120" s="211"/>
      <c r="I120" s="211"/>
      <c r="J120" s="211"/>
      <c r="K120" s="211"/>
      <c r="L120" s="211"/>
      <c r="M120" s="211"/>
    </row>
    <row r="121" spans="1:13" ht="39.950000000000003" customHeight="1">
      <c r="A121" s="195"/>
      <c r="B121" s="191" t="s">
        <v>207</v>
      </c>
      <c r="C121" s="159"/>
      <c r="D121" s="179"/>
      <c r="E121" s="179"/>
      <c r="F121" s="212"/>
      <c r="G121" s="169"/>
      <c r="H121" s="212"/>
      <c r="I121" s="169"/>
      <c r="J121" s="169"/>
      <c r="K121" s="169"/>
      <c r="L121" s="169"/>
      <c r="M121" s="169"/>
    </row>
    <row r="122" spans="1:13" ht="39.950000000000003" customHeight="1">
      <c r="A122" s="151"/>
      <c r="B122" s="170"/>
      <c r="C122" s="153"/>
      <c r="D122" s="157"/>
      <c r="E122" s="157"/>
      <c r="F122" s="163"/>
      <c r="G122" s="171"/>
      <c r="H122" s="163"/>
      <c r="I122" s="171"/>
      <c r="J122" s="171"/>
      <c r="K122" s="171"/>
      <c r="L122" s="171"/>
      <c r="M122" s="171"/>
    </row>
    <row r="123" spans="1:13" s="156" customFormat="1" ht="20.100000000000001" customHeight="1">
      <c r="A123" s="800"/>
      <c r="B123" s="802" t="s">
        <v>208</v>
      </c>
      <c r="C123" s="800"/>
      <c r="D123" s="800"/>
      <c r="E123" s="800"/>
      <c r="F123" s="798"/>
      <c r="G123" s="798"/>
      <c r="H123" s="798"/>
      <c r="I123" s="798"/>
      <c r="J123" s="798"/>
      <c r="K123" s="798"/>
      <c r="L123" s="798"/>
      <c r="M123" s="798"/>
    </row>
    <row r="124" spans="1:13" s="156" customFormat="1" ht="20.100000000000001" customHeight="1">
      <c r="A124" s="801"/>
      <c r="B124" s="803"/>
      <c r="C124" s="801"/>
      <c r="D124" s="801"/>
      <c r="E124" s="801"/>
      <c r="F124" s="799"/>
      <c r="G124" s="799"/>
      <c r="H124" s="799"/>
      <c r="I124" s="799"/>
      <c r="J124" s="799"/>
      <c r="K124" s="799"/>
      <c r="L124" s="799"/>
      <c r="M124" s="799"/>
    </row>
    <row r="125" spans="1:13" s="156" customFormat="1" ht="54" customHeight="1">
      <c r="A125" s="164"/>
      <c r="B125" s="184" t="s">
        <v>209</v>
      </c>
      <c r="C125" s="181"/>
      <c r="D125" s="181"/>
      <c r="E125" s="181"/>
      <c r="F125" s="205"/>
      <c r="G125" s="205"/>
      <c r="H125" s="205"/>
      <c r="I125" s="205"/>
      <c r="J125" s="205"/>
      <c r="K125" s="205"/>
      <c r="L125" s="205"/>
      <c r="M125" s="205"/>
    </row>
    <row r="126" spans="1:13" s="156" customFormat="1" ht="39.950000000000003" customHeight="1">
      <c r="A126" s="164"/>
      <c r="B126" s="213" t="s">
        <v>210</v>
      </c>
      <c r="C126" s="181"/>
      <c r="D126" s="181"/>
      <c r="E126" s="181"/>
      <c r="F126" s="205"/>
      <c r="G126" s="205"/>
      <c r="H126" s="205"/>
      <c r="I126" s="205"/>
      <c r="J126" s="205"/>
      <c r="K126" s="205"/>
      <c r="L126" s="205"/>
      <c r="M126" s="205"/>
    </row>
    <row r="127" spans="1:13" s="156" customFormat="1" ht="70.5" customHeight="1">
      <c r="A127" s="164">
        <v>1</v>
      </c>
      <c r="B127" s="184" t="s">
        <v>211</v>
      </c>
      <c r="C127" s="181">
        <v>200</v>
      </c>
      <c r="D127" s="164" t="s">
        <v>123</v>
      </c>
      <c r="E127" s="164"/>
      <c r="F127" s="159"/>
      <c r="G127" s="159"/>
      <c r="H127" s="159"/>
      <c r="I127" s="159"/>
      <c r="J127" s="159"/>
      <c r="K127" s="159"/>
      <c r="L127" s="159"/>
      <c r="M127" s="159"/>
    </row>
    <row r="128" spans="1:13" s="156" customFormat="1" ht="39.950000000000003" customHeight="1">
      <c r="A128" s="164"/>
      <c r="B128" s="213" t="s">
        <v>212</v>
      </c>
      <c r="C128" s="181"/>
      <c r="D128" s="181"/>
      <c r="E128" s="181"/>
      <c r="F128" s="205"/>
      <c r="G128" s="205"/>
      <c r="H128" s="205"/>
      <c r="I128" s="205"/>
      <c r="J128" s="205"/>
      <c r="K128" s="205"/>
      <c r="L128" s="205"/>
      <c r="M128" s="205"/>
    </row>
    <row r="129" spans="1:15" s="156" customFormat="1" ht="70.5" customHeight="1">
      <c r="A129" s="164">
        <v>2</v>
      </c>
      <c r="B129" s="184" t="s">
        <v>213</v>
      </c>
      <c r="C129" s="181">
        <v>175</v>
      </c>
      <c r="D129" s="164" t="s">
        <v>123</v>
      </c>
      <c r="E129" s="164"/>
      <c r="F129" s="159"/>
      <c r="G129" s="159"/>
      <c r="H129" s="159"/>
      <c r="I129" s="159"/>
      <c r="J129" s="159"/>
      <c r="K129" s="159"/>
      <c r="L129" s="159"/>
      <c r="M129" s="159"/>
    </row>
    <row r="130" spans="1:15" s="156" customFormat="1" ht="39.950000000000003" customHeight="1">
      <c r="A130" s="164"/>
      <c r="B130" s="213" t="s">
        <v>214</v>
      </c>
      <c r="C130" s="181"/>
      <c r="D130" s="181"/>
      <c r="E130" s="181"/>
      <c r="F130" s="205"/>
      <c r="G130" s="205"/>
      <c r="H130" s="205"/>
      <c r="I130" s="205"/>
      <c r="J130" s="205"/>
      <c r="K130" s="205"/>
      <c r="L130" s="205"/>
      <c r="M130" s="205"/>
    </row>
    <row r="131" spans="1:15" s="156" customFormat="1" ht="70.5" customHeight="1">
      <c r="A131" s="164">
        <v>3</v>
      </c>
      <c r="B131" s="184" t="s">
        <v>215</v>
      </c>
      <c r="C131" s="181">
        <v>300</v>
      </c>
      <c r="D131" s="164" t="s">
        <v>123</v>
      </c>
      <c r="E131" s="164"/>
      <c r="F131" s="159"/>
      <c r="G131" s="159"/>
      <c r="H131" s="159"/>
      <c r="I131" s="159"/>
      <c r="J131" s="159"/>
      <c r="K131" s="159"/>
      <c r="L131" s="159"/>
      <c r="M131" s="159"/>
      <c r="N131" s="160"/>
      <c r="O131" s="160"/>
    </row>
    <row r="132" spans="1:15" s="156" customFormat="1" ht="90" customHeight="1">
      <c r="A132" s="164"/>
      <c r="B132" s="184" t="s">
        <v>216</v>
      </c>
      <c r="C132" s="181"/>
      <c r="D132" s="164"/>
      <c r="E132" s="164"/>
      <c r="F132" s="205"/>
      <c r="G132" s="205"/>
      <c r="H132" s="205"/>
      <c r="I132" s="205"/>
      <c r="J132" s="205"/>
      <c r="K132" s="205"/>
      <c r="L132" s="205"/>
      <c r="M132" s="205"/>
    </row>
    <row r="133" spans="1:15" ht="39.950000000000003" customHeight="1">
      <c r="A133" s="195"/>
      <c r="B133" s="191" t="s">
        <v>217</v>
      </c>
      <c r="C133" s="159"/>
      <c r="D133" s="179"/>
      <c r="E133" s="179"/>
      <c r="F133" s="212"/>
      <c r="G133" s="169"/>
      <c r="H133" s="212"/>
      <c r="I133" s="169"/>
      <c r="J133" s="169"/>
      <c r="K133" s="169"/>
      <c r="L133" s="169"/>
      <c r="M133" s="169"/>
    </row>
    <row r="134" spans="1:15" ht="39.950000000000003" customHeight="1">
      <c r="A134" s="195"/>
      <c r="B134" s="191"/>
      <c r="C134" s="159"/>
      <c r="D134" s="179"/>
      <c r="E134" s="179"/>
      <c r="F134" s="212"/>
      <c r="G134" s="169"/>
      <c r="H134" s="212"/>
      <c r="I134" s="169"/>
      <c r="J134" s="169"/>
      <c r="K134" s="169"/>
      <c r="L134" s="169"/>
      <c r="M134" s="169"/>
    </row>
    <row r="135" spans="1:15" ht="39.950000000000003" customHeight="1">
      <c r="A135" s="179"/>
      <c r="B135" s="183" t="s">
        <v>218</v>
      </c>
      <c r="C135" s="179"/>
      <c r="D135" s="179"/>
      <c r="E135" s="179"/>
      <c r="F135" s="205"/>
      <c r="G135" s="205"/>
      <c r="H135" s="205"/>
      <c r="I135" s="205"/>
      <c r="J135" s="205"/>
      <c r="K135" s="205"/>
      <c r="L135" s="205"/>
      <c r="M135" s="205"/>
    </row>
    <row r="136" spans="1:15" ht="39.950000000000003" customHeight="1">
      <c r="A136" s="191"/>
      <c r="B136" s="214" t="s">
        <v>219</v>
      </c>
      <c r="C136" s="191"/>
      <c r="D136" s="191"/>
      <c r="E136" s="191"/>
      <c r="F136" s="159"/>
      <c r="G136" s="159"/>
      <c r="H136" s="159"/>
      <c r="I136" s="159"/>
      <c r="J136" s="159"/>
      <c r="K136" s="159"/>
      <c r="L136" s="159"/>
      <c r="M136" s="159"/>
    </row>
    <row r="137" spans="1:15" ht="385.5" customHeight="1">
      <c r="A137" s="215">
        <v>1</v>
      </c>
      <c r="B137" s="216" t="s">
        <v>220</v>
      </c>
      <c r="C137" s="217">
        <v>1</v>
      </c>
      <c r="D137" s="218" t="s">
        <v>221</v>
      </c>
      <c r="E137" s="218"/>
      <c r="F137" s="219"/>
      <c r="G137" s="219"/>
      <c r="H137" s="219"/>
      <c r="I137" s="219"/>
      <c r="J137" s="219"/>
      <c r="K137" s="219"/>
      <c r="L137" s="219"/>
      <c r="M137" s="219"/>
    </row>
    <row r="138" spans="1:15" ht="55.5" customHeight="1">
      <c r="A138" s="195"/>
      <c r="B138" s="220" t="s">
        <v>222</v>
      </c>
      <c r="C138" s="221"/>
      <c r="D138" s="195"/>
      <c r="E138" s="195"/>
      <c r="F138" s="159"/>
      <c r="G138" s="159"/>
      <c r="H138" s="159"/>
      <c r="I138" s="159"/>
      <c r="J138" s="159"/>
      <c r="K138" s="159"/>
      <c r="L138" s="159"/>
      <c r="M138" s="159"/>
    </row>
    <row r="139" spans="1:15" ht="33.75" customHeight="1">
      <c r="A139" s="195"/>
      <c r="B139" s="220"/>
      <c r="C139" s="221"/>
      <c r="D139" s="195"/>
      <c r="E139" s="195"/>
      <c r="F139" s="159"/>
      <c r="G139" s="159"/>
      <c r="H139" s="159"/>
      <c r="I139" s="159"/>
      <c r="J139" s="159"/>
      <c r="K139" s="159"/>
      <c r="L139" s="159"/>
      <c r="M139" s="159"/>
    </row>
    <row r="140" spans="1:15" ht="39.950000000000003" customHeight="1">
      <c r="A140" s="164"/>
      <c r="B140" s="165" t="s">
        <v>223</v>
      </c>
      <c r="C140" s="181"/>
      <c r="D140" s="164"/>
      <c r="E140" s="164"/>
      <c r="F140" s="159"/>
      <c r="G140" s="169"/>
      <c r="H140" s="169"/>
      <c r="I140" s="169"/>
      <c r="J140" s="169"/>
      <c r="K140" s="169"/>
      <c r="L140" s="169"/>
      <c r="M140" s="169"/>
    </row>
    <row r="141" spans="1:15" ht="39.950000000000003" customHeight="1">
      <c r="A141" s="179"/>
      <c r="B141" s="183" t="s">
        <v>224</v>
      </c>
      <c r="C141" s="179"/>
      <c r="D141" s="179"/>
      <c r="E141" s="179"/>
      <c r="F141" s="205"/>
      <c r="G141" s="205"/>
      <c r="H141" s="205"/>
      <c r="I141" s="205"/>
      <c r="J141" s="205"/>
      <c r="K141" s="205"/>
      <c r="L141" s="205"/>
      <c r="M141" s="205"/>
    </row>
    <row r="142" spans="1:15" ht="94.5" customHeight="1">
      <c r="A142" s="195"/>
      <c r="B142" s="222" t="s">
        <v>225</v>
      </c>
      <c r="C142" s="181">
        <v>1</v>
      </c>
      <c r="D142" s="164" t="s">
        <v>205</v>
      </c>
      <c r="E142" s="164"/>
      <c r="F142" s="159"/>
      <c r="G142" s="159"/>
      <c r="H142" s="159"/>
      <c r="I142" s="159"/>
      <c r="J142" s="159"/>
      <c r="K142" s="159"/>
      <c r="L142" s="159"/>
      <c r="M142" s="159"/>
    </row>
    <row r="143" spans="1:15" s="178" customFormat="1" ht="31.5" customHeight="1">
      <c r="A143" s="179"/>
      <c r="B143" s="191"/>
      <c r="C143" s="198"/>
      <c r="D143" s="179"/>
      <c r="E143" s="179"/>
      <c r="F143" s="223"/>
      <c r="G143" s="169"/>
      <c r="H143" s="223"/>
      <c r="I143" s="169"/>
      <c r="J143" s="169"/>
      <c r="K143" s="169"/>
      <c r="L143" s="169"/>
      <c r="M143" s="169"/>
    </row>
    <row r="144" spans="1:15" ht="39.950000000000003" customHeight="1">
      <c r="A144" s="164"/>
      <c r="B144" s="165" t="s">
        <v>226</v>
      </c>
      <c r="C144" s="181"/>
      <c r="D144" s="164"/>
      <c r="E144" s="164"/>
      <c r="F144" s="159"/>
      <c r="G144" s="169"/>
      <c r="H144" s="169"/>
      <c r="I144" s="169"/>
      <c r="J144" s="169"/>
      <c r="K144" s="169"/>
      <c r="L144" s="169"/>
      <c r="M144" s="169"/>
    </row>
    <row r="145" spans="1:13" ht="39.950000000000003" customHeight="1">
      <c r="A145" s="179"/>
      <c r="B145" s="183" t="s">
        <v>227</v>
      </c>
      <c r="C145" s="179"/>
      <c r="D145" s="179"/>
      <c r="E145" s="179"/>
      <c r="F145" s="205"/>
      <c r="G145" s="205"/>
      <c r="H145" s="205"/>
      <c r="I145" s="205"/>
      <c r="J145" s="205"/>
      <c r="K145" s="205"/>
      <c r="L145" s="205"/>
      <c r="M145" s="205"/>
    </row>
    <row r="146" spans="1:13" ht="51.75" customHeight="1">
      <c r="A146" s="195"/>
      <c r="B146" s="187" t="s">
        <v>228</v>
      </c>
      <c r="C146" s="181">
        <v>1</v>
      </c>
      <c r="D146" s="164" t="s">
        <v>205</v>
      </c>
      <c r="E146" s="164"/>
      <c r="F146" s="159"/>
      <c r="G146" s="159"/>
      <c r="H146" s="159"/>
      <c r="I146" s="159"/>
      <c r="J146" s="159"/>
      <c r="K146" s="159"/>
      <c r="L146" s="159"/>
      <c r="M146" s="159"/>
    </row>
    <row r="147" spans="1:13" s="178" customFormat="1" ht="37.5" customHeight="1">
      <c r="A147" s="179"/>
      <c r="B147" s="191"/>
      <c r="C147" s="198"/>
      <c r="D147" s="179"/>
      <c r="E147" s="179"/>
      <c r="F147" s="223"/>
      <c r="G147" s="169"/>
      <c r="H147" s="223"/>
      <c r="I147" s="169"/>
      <c r="J147" s="169"/>
      <c r="K147" s="169"/>
      <c r="L147" s="169"/>
      <c r="M147" s="169"/>
    </row>
    <row r="148" spans="1:13" ht="39.950000000000003" customHeight="1">
      <c r="A148" s="164"/>
      <c r="B148" s="165" t="s">
        <v>229</v>
      </c>
      <c r="C148" s="181"/>
      <c r="D148" s="164"/>
      <c r="E148" s="164"/>
      <c r="F148" s="159"/>
      <c r="G148" s="169"/>
      <c r="H148" s="169"/>
      <c r="I148" s="169"/>
      <c r="J148" s="169"/>
      <c r="K148" s="169"/>
      <c r="L148" s="169"/>
      <c r="M148" s="169"/>
    </row>
    <row r="149" spans="1:13" ht="39.950000000000003" customHeight="1">
      <c r="A149" s="179"/>
      <c r="B149" s="183" t="s">
        <v>230</v>
      </c>
      <c r="C149" s="179"/>
      <c r="D149" s="179"/>
      <c r="E149" s="179"/>
      <c r="F149" s="205"/>
      <c r="G149" s="205"/>
      <c r="H149" s="205"/>
      <c r="I149" s="205"/>
      <c r="J149" s="205"/>
      <c r="K149" s="205"/>
      <c r="L149" s="205"/>
      <c r="M149" s="205"/>
    </row>
    <row r="150" spans="1:13" ht="143.25" customHeight="1">
      <c r="A150" s="195">
        <v>1</v>
      </c>
      <c r="B150" s="222" t="s">
        <v>231</v>
      </c>
      <c r="C150" s="181">
        <v>1</v>
      </c>
      <c r="D150" s="164" t="s">
        <v>205</v>
      </c>
      <c r="E150" s="164"/>
      <c r="F150" s="159"/>
      <c r="G150" s="159"/>
      <c r="H150" s="159"/>
      <c r="I150" s="159"/>
      <c r="J150" s="159"/>
      <c r="K150" s="159"/>
      <c r="L150" s="159"/>
      <c r="M150" s="159"/>
    </row>
    <row r="151" spans="1:13" ht="39.950000000000003" customHeight="1">
      <c r="A151" s="164"/>
      <c r="B151" s="165" t="s">
        <v>232</v>
      </c>
      <c r="C151" s="181"/>
      <c r="D151" s="164"/>
      <c r="E151" s="164"/>
      <c r="F151" s="159"/>
      <c r="G151" s="169"/>
      <c r="H151" s="169"/>
      <c r="I151" s="169"/>
      <c r="J151" s="169"/>
      <c r="K151" s="169"/>
      <c r="L151" s="169"/>
      <c r="M151" s="169"/>
    </row>
  </sheetData>
  <mergeCells count="115">
    <mergeCell ref="F3:F4"/>
    <mergeCell ref="G3:G4"/>
    <mergeCell ref="H3:H4"/>
    <mergeCell ref="H1:I1"/>
    <mergeCell ref="J1:J2"/>
    <mergeCell ref="K1:K2"/>
    <mergeCell ref="L1:L2"/>
    <mergeCell ref="M1:M2"/>
    <mergeCell ref="A3:A4"/>
    <mergeCell ref="B3:B4"/>
    <mergeCell ref="C3:C4"/>
    <mergeCell ref="D3:D4"/>
    <mergeCell ref="E3:E4"/>
    <mergeCell ref="A1:A2"/>
    <mergeCell ref="B1:B2"/>
    <mergeCell ref="C1:C2"/>
    <mergeCell ref="D1:D2"/>
    <mergeCell ref="E1:E2"/>
    <mergeCell ref="F1:G1"/>
    <mergeCell ref="L3:L4"/>
    <mergeCell ref="M3:M4"/>
    <mergeCell ref="I3:I4"/>
    <mergeCell ref="J3:J4"/>
    <mergeCell ref="K3:K4"/>
    <mergeCell ref="M25:M26"/>
    <mergeCell ref="A49:A50"/>
    <mergeCell ref="B49:B50"/>
    <mergeCell ref="C49:C50"/>
    <mergeCell ref="D49:D50"/>
    <mergeCell ref="E49:E50"/>
    <mergeCell ref="L49:L50"/>
    <mergeCell ref="M49:M50"/>
    <mergeCell ref="I49:I50"/>
    <mergeCell ref="J49:J50"/>
    <mergeCell ref="K49:K50"/>
    <mergeCell ref="A25:A26"/>
    <mergeCell ref="B25:B26"/>
    <mergeCell ref="C25:C26"/>
    <mergeCell ref="D25:D26"/>
    <mergeCell ref="E25:E26"/>
    <mergeCell ref="F25:F26"/>
    <mergeCell ref="G25:G26"/>
    <mergeCell ref="H25:H26"/>
    <mergeCell ref="G70:G71"/>
    <mergeCell ref="H70:H71"/>
    <mergeCell ref="F49:F50"/>
    <mergeCell ref="G49:G50"/>
    <mergeCell ref="H49:H50"/>
    <mergeCell ref="I25:I26"/>
    <mergeCell ref="J25:J26"/>
    <mergeCell ref="K25:K26"/>
    <mergeCell ref="L25:L26"/>
    <mergeCell ref="F89:F90"/>
    <mergeCell ref="G89:G90"/>
    <mergeCell ref="H89:H90"/>
    <mergeCell ref="I70:I71"/>
    <mergeCell ref="J70:J71"/>
    <mergeCell ref="K70:K71"/>
    <mergeCell ref="L70:L71"/>
    <mergeCell ref="M70:M71"/>
    <mergeCell ref="A89:A90"/>
    <mergeCell ref="B89:B90"/>
    <mergeCell ref="C89:C90"/>
    <mergeCell ref="D89:D90"/>
    <mergeCell ref="E89:E90"/>
    <mergeCell ref="L89:L90"/>
    <mergeCell ref="M89:M90"/>
    <mergeCell ref="I89:I90"/>
    <mergeCell ref="J89:J90"/>
    <mergeCell ref="K89:K90"/>
    <mergeCell ref="A70:A71"/>
    <mergeCell ref="B70:B71"/>
    <mergeCell ref="C70:C71"/>
    <mergeCell ref="D70:D71"/>
    <mergeCell ref="E70:E71"/>
    <mergeCell ref="F70:F71"/>
    <mergeCell ref="I104:I105"/>
    <mergeCell ref="J104:J105"/>
    <mergeCell ref="K104:K105"/>
    <mergeCell ref="L104:L105"/>
    <mergeCell ref="M104:M105"/>
    <mergeCell ref="A113:A114"/>
    <mergeCell ref="B113:B114"/>
    <mergeCell ref="C113:C114"/>
    <mergeCell ref="D113:D114"/>
    <mergeCell ref="E113:E114"/>
    <mergeCell ref="A104:A105"/>
    <mergeCell ref="B104:B105"/>
    <mergeCell ref="C104:C105"/>
    <mergeCell ref="D104:D105"/>
    <mergeCell ref="E104:E105"/>
    <mergeCell ref="F104:F105"/>
    <mergeCell ref="G104:G105"/>
    <mergeCell ref="H104:H105"/>
    <mergeCell ref="I123:I124"/>
    <mergeCell ref="J123:J124"/>
    <mergeCell ref="K123:K124"/>
    <mergeCell ref="L123:L124"/>
    <mergeCell ref="M123:M124"/>
    <mergeCell ref="L113:L114"/>
    <mergeCell ref="M113:M114"/>
    <mergeCell ref="A123:A124"/>
    <mergeCell ref="B123:B124"/>
    <mergeCell ref="C123:C124"/>
    <mergeCell ref="D123:D124"/>
    <mergeCell ref="E123:E124"/>
    <mergeCell ref="F123:F124"/>
    <mergeCell ref="G123:G124"/>
    <mergeCell ref="H123:H124"/>
    <mergeCell ref="F113:F114"/>
    <mergeCell ref="G113:G114"/>
    <mergeCell ref="H113:H114"/>
    <mergeCell ref="I113:I114"/>
    <mergeCell ref="J113:J114"/>
    <mergeCell ref="K113:K114"/>
  </mergeCells>
  <pageMargins left="0.35433070866141736" right="0.19685039370078741" top="0.74803149606299213" bottom="0.35433070866141736" header="0.43307086614173229" footer="0.15748031496062992"/>
  <pageSetup scale="44" fitToHeight="50" orientation="portrait" r:id="rId1"/>
  <headerFooter>
    <oddHeader>&amp;L&amp;"Century Gothic,Bold"BILL OF QUANTITIES
ELECTRICAL &amp;&amp; ALLIED WORKS&amp;C&amp;"Century Gothic,Bold"&amp;UEY OFFICES
RANDHAWA TOWER, ISLAMABAD&amp;R&amp;"Century Gothic,Bold"10H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9"/>
  <sheetViews>
    <sheetView showGridLines="0" zoomScaleNormal="100" zoomScaleSheetLayoutView="85" workbookViewId="0">
      <pane ySplit="7" topLeftCell="A17" activePane="bottomLeft" state="frozen"/>
      <selection activeCell="H12" sqref="H12"/>
      <selection pane="bottomLeft" activeCell="K27" sqref="K27"/>
    </sheetView>
  </sheetViews>
  <sheetFormatPr defaultColWidth="9" defaultRowHeight="14.25"/>
  <cols>
    <col min="1" max="1" width="4.625" style="29" customWidth="1"/>
    <col min="2" max="2" width="5.625" style="38" customWidth="1"/>
    <col min="3" max="3" width="46.125" style="28" customWidth="1"/>
    <col min="4" max="4" width="6.375" style="29" customWidth="1"/>
    <col min="5" max="5" width="7.875" style="8" customWidth="1"/>
    <col min="6" max="6" width="12.5" style="239" bestFit="1" customWidth="1"/>
    <col min="7" max="7" width="13.625" style="30" customWidth="1"/>
    <col min="8" max="8" width="15.625" style="30" customWidth="1"/>
    <col min="9" max="9" width="11.625" style="30" customWidth="1"/>
    <col min="10" max="10" width="13.625" style="30" customWidth="1"/>
    <col min="11" max="11" width="17.625" style="30" customWidth="1"/>
    <col min="12" max="14" width="17.625" style="258" customWidth="1"/>
    <col min="15" max="16384" width="9" style="28"/>
  </cols>
  <sheetData>
    <row r="1" spans="1:14" s="3" customFormat="1" ht="18" customHeight="1">
      <c r="A1" s="20" t="s">
        <v>68</v>
      </c>
      <c r="B1" s="20"/>
      <c r="C1" s="21"/>
      <c r="D1" s="22"/>
      <c r="E1" s="7"/>
      <c r="F1" s="226"/>
      <c r="G1" s="23"/>
      <c r="H1" s="23"/>
      <c r="I1" s="23"/>
      <c r="J1" s="23"/>
      <c r="K1" s="23"/>
      <c r="L1" s="240"/>
      <c r="M1" s="240"/>
      <c r="N1" s="240"/>
    </row>
    <row r="2" spans="1:14" s="3" customFormat="1" ht="18" customHeight="1">
      <c r="A2" s="5" t="s">
        <v>35</v>
      </c>
      <c r="B2" s="5"/>
      <c r="C2" s="21"/>
      <c r="D2" s="22"/>
      <c r="E2" s="7"/>
      <c r="F2" s="226"/>
      <c r="G2" s="23"/>
      <c r="H2" s="86"/>
      <c r="I2" s="25"/>
      <c r="J2" s="23"/>
      <c r="K2" s="24"/>
      <c r="L2" s="240"/>
      <c r="M2" s="240"/>
      <c r="N2" s="240"/>
    </row>
    <row r="3" spans="1:14" s="25" customFormat="1" ht="18" customHeight="1">
      <c r="A3" s="20"/>
      <c r="B3" s="5"/>
      <c r="D3" s="22"/>
      <c r="E3" s="7"/>
      <c r="F3" s="226"/>
      <c r="G3" s="23"/>
      <c r="H3" s="23"/>
      <c r="I3" s="23"/>
      <c r="J3" s="23"/>
      <c r="K3" s="85"/>
      <c r="L3" s="241"/>
      <c r="M3" s="241"/>
      <c r="N3" s="241"/>
    </row>
    <row r="4" spans="1:14" s="25" customFormat="1" ht="17.25" customHeight="1">
      <c r="A4" s="122" t="s">
        <v>50</v>
      </c>
      <c r="B4" s="5"/>
      <c r="D4" s="22"/>
      <c r="E4" s="7"/>
      <c r="F4" s="226"/>
      <c r="G4" s="23"/>
      <c r="H4" s="23"/>
      <c r="I4" s="23"/>
      <c r="J4" s="23"/>
      <c r="K4" s="85"/>
      <c r="L4" s="241"/>
      <c r="M4" s="241"/>
      <c r="N4" s="241"/>
    </row>
    <row r="5" spans="1:14" s="25" customFormat="1" ht="6" customHeight="1" thickBot="1">
      <c r="A5" s="5"/>
      <c r="B5" s="5"/>
      <c r="D5" s="22"/>
      <c r="E5" s="7"/>
      <c r="F5" s="226"/>
      <c r="G5" s="23"/>
      <c r="H5" s="23"/>
      <c r="I5" s="23"/>
      <c r="J5" s="23"/>
      <c r="K5" s="34"/>
      <c r="L5" s="242"/>
      <c r="M5" s="242"/>
      <c r="N5" s="242"/>
    </row>
    <row r="6" spans="1:14" s="3" customFormat="1" ht="18" customHeight="1" thickBot="1">
      <c r="A6" s="87"/>
      <c r="B6" s="87"/>
      <c r="C6" s="19"/>
      <c r="D6" s="88"/>
      <c r="E6" s="89"/>
      <c r="F6" s="227"/>
      <c r="G6" s="831" t="s">
        <v>6</v>
      </c>
      <c r="H6" s="832"/>
      <c r="I6" s="833" t="s">
        <v>7</v>
      </c>
      <c r="J6" s="832"/>
      <c r="K6" s="97" t="s">
        <v>8</v>
      </c>
      <c r="L6" s="828" t="s">
        <v>237</v>
      </c>
      <c r="M6" s="828" t="s">
        <v>238</v>
      </c>
      <c r="N6" s="828" t="s">
        <v>239</v>
      </c>
    </row>
    <row r="7" spans="1:14" s="96" customFormat="1" ht="18" customHeight="1" thickBot="1">
      <c r="A7" s="834" t="s">
        <v>12</v>
      </c>
      <c r="B7" s="835"/>
      <c r="C7" s="90" t="s">
        <v>0</v>
      </c>
      <c r="D7" s="90" t="s">
        <v>1</v>
      </c>
      <c r="E7" s="91" t="s">
        <v>2</v>
      </c>
      <c r="F7" s="228" t="s">
        <v>236</v>
      </c>
      <c r="G7" s="92" t="s">
        <v>3</v>
      </c>
      <c r="H7" s="93" t="s">
        <v>10</v>
      </c>
      <c r="I7" s="94" t="s">
        <v>3</v>
      </c>
      <c r="J7" s="93" t="s">
        <v>10</v>
      </c>
      <c r="K7" s="95" t="s">
        <v>10</v>
      </c>
      <c r="L7" s="829"/>
      <c r="M7" s="829"/>
      <c r="N7" s="829"/>
    </row>
    <row r="8" spans="1:14" s="26" customFormat="1" ht="8.25" customHeight="1" thickTop="1">
      <c r="A8" s="44"/>
      <c r="B8" s="47"/>
      <c r="C8" s="48"/>
      <c r="D8" s="48"/>
      <c r="E8" s="49"/>
      <c r="F8" s="229"/>
      <c r="G8" s="66"/>
      <c r="H8" s="67"/>
      <c r="I8" s="78"/>
      <c r="J8" s="79"/>
      <c r="K8" s="45"/>
      <c r="L8" s="243"/>
      <c r="M8" s="243"/>
      <c r="N8" s="243"/>
    </row>
    <row r="9" spans="1:14" s="2" customFormat="1" ht="38.25">
      <c r="A9" s="27"/>
      <c r="B9" s="46"/>
      <c r="C9" s="41" t="s">
        <v>32</v>
      </c>
      <c r="D9" s="1"/>
      <c r="E9" s="15"/>
      <c r="F9" s="230"/>
      <c r="G9" s="68"/>
      <c r="H9" s="69"/>
      <c r="I9" s="80"/>
      <c r="J9" s="69"/>
      <c r="K9" s="14"/>
      <c r="L9" s="244"/>
      <c r="M9" s="244"/>
      <c r="N9" s="244"/>
    </row>
    <row r="10" spans="1:14" s="2" customFormat="1" ht="127.5">
      <c r="A10" s="10">
        <f>1</f>
        <v>1</v>
      </c>
      <c r="B10" s="36"/>
      <c r="C10" s="476" t="s">
        <v>393</v>
      </c>
      <c r="D10" s="1"/>
      <c r="E10" s="15"/>
      <c r="F10" s="230"/>
      <c r="G10" s="70"/>
      <c r="H10" s="71"/>
      <c r="I10" s="81"/>
      <c r="J10" s="71"/>
      <c r="K10" s="14"/>
      <c r="L10" s="244"/>
      <c r="M10" s="244"/>
      <c r="N10" s="244"/>
    </row>
    <row r="11" spans="1:14" s="145" customFormat="1" ht="20.100000000000001" customHeight="1">
      <c r="A11" s="141"/>
      <c r="B11" s="225">
        <f>A10+0.1</f>
        <v>1.1000000000000001</v>
      </c>
      <c r="C11" s="142" t="s">
        <v>69</v>
      </c>
      <c r="D11" s="143" t="s">
        <v>5</v>
      </c>
      <c r="E11" s="144">
        <v>3</v>
      </c>
      <c r="F11" s="231">
        <v>3</v>
      </c>
      <c r="G11" s="750">
        <v>25000</v>
      </c>
      <c r="H11" s="688">
        <f>G11*F11</f>
        <v>75000</v>
      </c>
      <c r="I11" s="688">
        <v>12000</v>
      </c>
      <c r="J11" s="688">
        <f>I11*F11</f>
        <v>36000</v>
      </c>
      <c r="K11" s="689">
        <f>J11+H11</f>
        <v>111000</v>
      </c>
      <c r="L11" s="245"/>
      <c r="M11" s="245"/>
      <c r="N11" s="245"/>
    </row>
    <row r="12" spans="1:14" s="145" customFormat="1" ht="20.100000000000001" customHeight="1">
      <c r="A12" s="141"/>
      <c r="B12" s="225">
        <f t="shared" ref="B12:B15" si="0">B11+0.1</f>
        <v>1.2000000000000002</v>
      </c>
      <c r="C12" s="142" t="s">
        <v>70</v>
      </c>
      <c r="D12" s="143" t="s">
        <v>5</v>
      </c>
      <c r="E12" s="144">
        <v>5</v>
      </c>
      <c r="F12" s="231">
        <v>5</v>
      </c>
      <c r="G12" s="750">
        <v>25000</v>
      </c>
      <c r="H12" s="688">
        <f t="shared" ref="H12:H15" si="1">G12*F12</f>
        <v>125000</v>
      </c>
      <c r="I12" s="688">
        <v>12000</v>
      </c>
      <c r="J12" s="688">
        <f t="shared" ref="J12:J15" si="2">I12*F12</f>
        <v>60000</v>
      </c>
      <c r="K12" s="689">
        <f>J12+H12</f>
        <v>185000</v>
      </c>
      <c r="L12" s="245"/>
      <c r="M12" s="245"/>
      <c r="N12" s="245"/>
    </row>
    <row r="13" spans="1:14" s="145" customFormat="1" ht="20.100000000000001" customHeight="1">
      <c r="A13" s="141"/>
      <c r="B13" s="225">
        <f t="shared" si="0"/>
        <v>1.3000000000000003</v>
      </c>
      <c r="C13" s="142" t="s">
        <v>71</v>
      </c>
      <c r="D13" s="143" t="s">
        <v>5</v>
      </c>
      <c r="E13" s="144">
        <v>4</v>
      </c>
      <c r="F13" s="231">
        <v>4</v>
      </c>
      <c r="G13" s="750">
        <v>25000</v>
      </c>
      <c r="H13" s="688">
        <f t="shared" si="1"/>
        <v>100000</v>
      </c>
      <c r="I13" s="688">
        <v>12000</v>
      </c>
      <c r="J13" s="688">
        <f t="shared" si="2"/>
        <v>48000</v>
      </c>
      <c r="K13" s="689">
        <f>J13+H13</f>
        <v>148000</v>
      </c>
      <c r="L13" s="245"/>
      <c r="M13" s="245"/>
      <c r="N13" s="245"/>
    </row>
    <row r="14" spans="1:14" s="145" customFormat="1" ht="20.100000000000001" customHeight="1">
      <c r="A14" s="141"/>
      <c r="B14" s="225">
        <f t="shared" si="0"/>
        <v>1.4000000000000004</v>
      </c>
      <c r="C14" s="142" t="s">
        <v>72</v>
      </c>
      <c r="D14" s="143" t="s">
        <v>5</v>
      </c>
      <c r="E14" s="144">
        <v>8</v>
      </c>
      <c r="F14" s="231">
        <v>8</v>
      </c>
      <c r="G14" s="750">
        <v>25000</v>
      </c>
      <c r="H14" s="688">
        <f t="shared" si="1"/>
        <v>200000</v>
      </c>
      <c r="I14" s="688">
        <v>12000</v>
      </c>
      <c r="J14" s="688">
        <f t="shared" si="2"/>
        <v>96000</v>
      </c>
      <c r="K14" s="689">
        <f>J14+H14</f>
        <v>296000</v>
      </c>
      <c r="L14" s="245"/>
      <c r="M14" s="245"/>
      <c r="N14" s="245"/>
    </row>
    <row r="15" spans="1:14" s="145" customFormat="1" ht="20.100000000000001" customHeight="1">
      <c r="A15" s="141"/>
      <c r="B15" s="225">
        <f t="shared" si="0"/>
        <v>1.5000000000000004</v>
      </c>
      <c r="C15" s="142" t="s">
        <v>235</v>
      </c>
      <c r="D15" s="143" t="s">
        <v>5</v>
      </c>
      <c r="E15" s="144">
        <v>2</v>
      </c>
      <c r="F15" s="231">
        <v>2</v>
      </c>
      <c r="G15" s="751">
        <v>35000</v>
      </c>
      <c r="H15" s="688">
        <f t="shared" si="1"/>
        <v>70000</v>
      </c>
      <c r="I15" s="690">
        <v>20000</v>
      </c>
      <c r="J15" s="688">
        <f t="shared" si="2"/>
        <v>40000</v>
      </c>
      <c r="K15" s="689">
        <f>J15+H15</f>
        <v>110000</v>
      </c>
      <c r="L15" s="245"/>
      <c r="M15" s="245"/>
      <c r="N15" s="245"/>
    </row>
    <row r="16" spans="1:14" s="2" customFormat="1" ht="174">
      <c r="A16" s="10">
        <f>A10+1</f>
        <v>2</v>
      </c>
      <c r="B16" s="57"/>
      <c r="C16" s="448" t="s">
        <v>394</v>
      </c>
      <c r="D16" s="12"/>
      <c r="E16" s="106"/>
      <c r="F16" s="233"/>
      <c r="G16" s="72"/>
      <c r="H16" s="73"/>
      <c r="I16" s="82"/>
      <c r="J16" s="688">
        <f t="shared" ref="J16:J61" si="3">I16*F16</f>
        <v>0</v>
      </c>
      <c r="K16" s="13"/>
      <c r="L16" s="247"/>
      <c r="M16" s="247"/>
      <c r="N16" s="247"/>
    </row>
    <row r="17" spans="1:17" s="3" customFormat="1" ht="21.95" customHeight="1">
      <c r="A17" s="32"/>
      <c r="B17" s="51"/>
      <c r="C17" s="114" t="s">
        <v>67</v>
      </c>
      <c r="D17" s="42"/>
      <c r="E17" s="107"/>
      <c r="F17" s="234"/>
      <c r="G17" s="74"/>
      <c r="H17" s="75"/>
      <c r="I17" s="83"/>
      <c r="J17" s="688">
        <f t="shared" si="3"/>
        <v>0</v>
      </c>
      <c r="K17" s="50"/>
      <c r="L17" s="248"/>
      <c r="M17" s="248"/>
      <c r="N17" s="248"/>
    </row>
    <row r="18" spans="1:17" s="3" customFormat="1" ht="21.95" customHeight="1">
      <c r="A18" s="40"/>
      <c r="B18" s="31">
        <f>A16+0.1</f>
        <v>2.1</v>
      </c>
      <c r="C18" s="52" t="s">
        <v>22</v>
      </c>
      <c r="D18" s="6" t="s">
        <v>28</v>
      </c>
      <c r="E18" s="16">
        <v>50</v>
      </c>
      <c r="F18" s="744">
        <v>50</v>
      </c>
      <c r="G18" s="687">
        <v>650</v>
      </c>
      <c r="H18" s="688">
        <f t="shared" ref="H18:H41" si="4">G18*F18</f>
        <v>32500</v>
      </c>
      <c r="I18" s="692">
        <v>300</v>
      </c>
      <c r="J18" s="688">
        <f t="shared" si="3"/>
        <v>15000</v>
      </c>
      <c r="K18" s="693">
        <f t="shared" ref="K18:K24" si="5">J18+H18</f>
        <v>47500</v>
      </c>
      <c r="L18" s="838" t="s">
        <v>623</v>
      </c>
      <c r="M18" s="841" t="s">
        <v>601</v>
      </c>
      <c r="N18" s="246"/>
      <c r="P18" s="104"/>
    </row>
    <row r="19" spans="1:17" s="3" customFormat="1" ht="21.95" customHeight="1">
      <c r="A19" s="40"/>
      <c r="B19" s="31">
        <f>B18+0.1</f>
        <v>2.2000000000000002</v>
      </c>
      <c r="C19" s="53" t="s">
        <v>23</v>
      </c>
      <c r="D19" s="43" t="s">
        <v>28</v>
      </c>
      <c r="E19" s="17">
        <v>70</v>
      </c>
      <c r="F19" s="744">
        <v>70</v>
      </c>
      <c r="G19" s="687">
        <v>1050</v>
      </c>
      <c r="H19" s="688">
        <f t="shared" si="4"/>
        <v>73500</v>
      </c>
      <c r="I19" s="692">
        <v>300</v>
      </c>
      <c r="J19" s="688">
        <f t="shared" si="3"/>
        <v>21000</v>
      </c>
      <c r="K19" s="693">
        <f t="shared" si="5"/>
        <v>94500</v>
      </c>
      <c r="L19" s="839"/>
      <c r="M19" s="842"/>
      <c r="N19" s="249"/>
      <c r="P19" s="104"/>
    </row>
    <row r="20" spans="1:17" s="3" customFormat="1" ht="21.95" customHeight="1">
      <c r="A20" s="40"/>
      <c r="B20" s="31">
        <f>B19+0.1</f>
        <v>2.3000000000000003</v>
      </c>
      <c r="C20" s="52" t="s">
        <v>24</v>
      </c>
      <c r="D20" s="6" t="s">
        <v>28</v>
      </c>
      <c r="E20" s="16">
        <v>65</v>
      </c>
      <c r="F20" s="231">
        <v>65</v>
      </c>
      <c r="G20" s="687">
        <v>1470</v>
      </c>
      <c r="H20" s="688">
        <f t="shared" si="4"/>
        <v>95550</v>
      </c>
      <c r="I20" s="692">
        <v>300</v>
      </c>
      <c r="J20" s="688">
        <f t="shared" si="3"/>
        <v>19500</v>
      </c>
      <c r="K20" s="693">
        <f t="shared" si="5"/>
        <v>115050</v>
      </c>
      <c r="L20" s="839"/>
      <c r="M20" s="842"/>
      <c r="N20" s="246"/>
      <c r="P20" s="104"/>
      <c r="Q20" s="105"/>
    </row>
    <row r="21" spans="1:17" s="3" customFormat="1" ht="21.95" customHeight="1">
      <c r="A21" s="40"/>
      <c r="B21" s="31">
        <f>B20+0.1</f>
        <v>2.4000000000000004</v>
      </c>
      <c r="C21" s="53" t="s">
        <v>25</v>
      </c>
      <c r="D21" s="43" t="s">
        <v>28</v>
      </c>
      <c r="E21" s="17">
        <v>50</v>
      </c>
      <c r="F21" s="273">
        <v>50</v>
      </c>
      <c r="G21" s="687">
        <v>1950</v>
      </c>
      <c r="H21" s="688">
        <f t="shared" si="4"/>
        <v>97500</v>
      </c>
      <c r="I21" s="692">
        <v>300</v>
      </c>
      <c r="J21" s="688">
        <f t="shared" si="3"/>
        <v>15000</v>
      </c>
      <c r="K21" s="693">
        <f t="shared" si="5"/>
        <v>112500</v>
      </c>
      <c r="L21" s="839"/>
      <c r="M21" s="842"/>
      <c r="N21" s="249"/>
      <c r="P21" s="104"/>
    </row>
    <row r="22" spans="1:17" s="3" customFormat="1" ht="21.95" customHeight="1">
      <c r="A22" s="40"/>
      <c r="B22" s="31">
        <f t="shared" ref="B22:B26" si="6">B21+0.1</f>
        <v>2.5000000000000004</v>
      </c>
      <c r="C22" s="52" t="s">
        <v>26</v>
      </c>
      <c r="D22" s="6" t="s">
        <v>28</v>
      </c>
      <c r="E22" s="16">
        <v>20</v>
      </c>
      <c r="F22" s="273">
        <v>20</v>
      </c>
      <c r="G22" s="687">
        <v>2430</v>
      </c>
      <c r="H22" s="688">
        <f t="shared" si="4"/>
        <v>48600</v>
      </c>
      <c r="I22" s="692">
        <v>300</v>
      </c>
      <c r="J22" s="688">
        <f t="shared" si="3"/>
        <v>6000</v>
      </c>
      <c r="K22" s="693">
        <f t="shared" si="5"/>
        <v>54600</v>
      </c>
      <c r="L22" s="839"/>
      <c r="M22" s="842"/>
      <c r="N22" s="246"/>
      <c r="P22" s="104"/>
    </row>
    <row r="23" spans="1:17" s="3" customFormat="1" ht="21.95" customHeight="1">
      <c r="A23" s="40"/>
      <c r="B23" s="31">
        <f t="shared" si="6"/>
        <v>2.6000000000000005</v>
      </c>
      <c r="C23" s="52" t="s">
        <v>27</v>
      </c>
      <c r="D23" s="6" t="s">
        <v>28</v>
      </c>
      <c r="E23" s="16">
        <v>10</v>
      </c>
      <c r="F23" s="273">
        <v>10</v>
      </c>
      <c r="G23" s="687">
        <v>2900</v>
      </c>
      <c r="H23" s="688">
        <f t="shared" si="4"/>
        <v>29000</v>
      </c>
      <c r="I23" s="692">
        <v>400</v>
      </c>
      <c r="J23" s="688">
        <f t="shared" si="3"/>
        <v>4000</v>
      </c>
      <c r="K23" s="693">
        <f t="shared" si="5"/>
        <v>33000</v>
      </c>
      <c r="L23" s="839"/>
      <c r="M23" s="842"/>
      <c r="N23" s="246"/>
      <c r="P23" s="104"/>
    </row>
    <row r="24" spans="1:17" s="3" customFormat="1" ht="21.95" customHeight="1">
      <c r="A24" s="40"/>
      <c r="B24" s="31">
        <f t="shared" si="6"/>
        <v>2.7000000000000006</v>
      </c>
      <c r="C24" s="52" t="s">
        <v>47</v>
      </c>
      <c r="D24" s="6" t="s">
        <v>28</v>
      </c>
      <c r="E24" s="17">
        <v>33</v>
      </c>
      <c r="F24" s="273">
        <v>33</v>
      </c>
      <c r="G24" s="687">
        <v>3910</v>
      </c>
      <c r="H24" s="688">
        <f t="shared" si="4"/>
        <v>129030</v>
      </c>
      <c r="I24" s="692">
        <v>400</v>
      </c>
      <c r="J24" s="688">
        <f t="shared" si="3"/>
        <v>13200</v>
      </c>
      <c r="K24" s="693">
        <f t="shared" si="5"/>
        <v>142230</v>
      </c>
      <c r="L24" s="839"/>
      <c r="M24" s="842"/>
      <c r="N24" s="246"/>
      <c r="P24" s="104"/>
    </row>
    <row r="25" spans="1:17" s="3" customFormat="1" ht="21.95" customHeight="1">
      <c r="A25" s="40"/>
      <c r="B25" s="31">
        <f t="shared" si="6"/>
        <v>2.8000000000000007</v>
      </c>
      <c r="C25" s="52" t="s">
        <v>31</v>
      </c>
      <c r="D25" s="6" t="s">
        <v>28</v>
      </c>
      <c r="E25" s="17" t="s">
        <v>49</v>
      </c>
      <c r="F25" s="231">
        <v>50</v>
      </c>
      <c r="G25" s="694">
        <v>5500</v>
      </c>
      <c r="H25" s="688">
        <f t="shared" si="4"/>
        <v>275000</v>
      </c>
      <c r="I25" s="695"/>
      <c r="J25" s="688">
        <f t="shared" si="3"/>
        <v>0</v>
      </c>
      <c r="K25" s="696"/>
      <c r="L25" s="839"/>
      <c r="M25" s="842"/>
      <c r="N25" s="246"/>
      <c r="P25" s="104"/>
    </row>
    <row r="26" spans="1:17" s="3" customFormat="1" ht="21.95" customHeight="1" thickBot="1">
      <c r="A26" s="127"/>
      <c r="B26" s="128">
        <f t="shared" si="6"/>
        <v>2.9000000000000008</v>
      </c>
      <c r="C26" s="129" t="s">
        <v>30</v>
      </c>
      <c r="D26" s="125" t="s">
        <v>28</v>
      </c>
      <c r="E26" s="126" t="s">
        <v>49</v>
      </c>
      <c r="F26" s="231">
        <v>50</v>
      </c>
      <c r="G26" s="697">
        <v>6470</v>
      </c>
      <c r="H26" s="688">
        <f t="shared" si="4"/>
        <v>323500</v>
      </c>
      <c r="I26" s="698"/>
      <c r="J26" s="688">
        <f t="shared" si="3"/>
        <v>0</v>
      </c>
      <c r="K26" s="699"/>
      <c r="L26" s="840"/>
      <c r="M26" s="843"/>
      <c r="N26" s="250"/>
      <c r="P26" s="104"/>
    </row>
    <row r="27" spans="1:17" s="3" customFormat="1" ht="21.95" customHeight="1" thickBot="1">
      <c r="A27" s="127"/>
      <c r="B27" s="128"/>
      <c r="C27" s="769" t="s">
        <v>631</v>
      </c>
      <c r="D27" s="770" t="s">
        <v>5</v>
      </c>
      <c r="E27" s="771">
        <v>5</v>
      </c>
      <c r="F27" s="771">
        <v>5</v>
      </c>
      <c r="G27" s="772">
        <v>15000</v>
      </c>
      <c r="H27" s="773">
        <f>G27*F27</f>
        <v>75000</v>
      </c>
      <c r="I27" s="774">
        <v>1000</v>
      </c>
      <c r="J27" s="773">
        <f>I27*F27</f>
        <v>5000</v>
      </c>
      <c r="K27" s="775">
        <f>J27+H27</f>
        <v>80000</v>
      </c>
      <c r="L27" s="767" t="s">
        <v>632</v>
      </c>
      <c r="M27" s="768" t="s">
        <v>601</v>
      </c>
      <c r="N27" s="254"/>
      <c r="P27" s="104"/>
    </row>
    <row r="28" spans="1:17" s="3" customFormat="1" ht="64.5" thickBot="1">
      <c r="A28" s="706">
        <f>A16+1</f>
        <v>3</v>
      </c>
      <c r="B28" s="707"/>
      <c r="C28" s="708" t="s">
        <v>392</v>
      </c>
      <c r="D28" s="709" t="s">
        <v>9</v>
      </c>
      <c r="E28" s="710">
        <v>1</v>
      </c>
      <c r="F28" s="711">
        <v>1</v>
      </c>
      <c r="G28" s="712">
        <v>180000</v>
      </c>
      <c r="H28" s="691">
        <f t="shared" si="4"/>
        <v>180000</v>
      </c>
      <c r="I28" s="713">
        <v>50000</v>
      </c>
      <c r="J28" s="691">
        <f t="shared" si="3"/>
        <v>50000</v>
      </c>
      <c r="K28" s="714">
        <f>J28+H28</f>
        <v>230000</v>
      </c>
      <c r="L28" s="752" t="s">
        <v>602</v>
      </c>
      <c r="M28" s="735" t="s">
        <v>603</v>
      </c>
      <c r="N28" s="252"/>
    </row>
    <row r="29" spans="1:17" s="2" customFormat="1" ht="83.25" customHeight="1" thickBot="1">
      <c r="A29" s="10">
        <f>A28+1</f>
        <v>4</v>
      </c>
      <c r="B29" s="57"/>
      <c r="C29" s="703" t="s">
        <v>360</v>
      </c>
      <c r="D29" s="117" t="s">
        <v>9</v>
      </c>
      <c r="E29" s="98">
        <v>1</v>
      </c>
      <c r="F29" s="704">
        <v>1</v>
      </c>
      <c r="G29" s="687">
        <v>415000</v>
      </c>
      <c r="H29" s="691">
        <f t="shared" si="4"/>
        <v>415000</v>
      </c>
      <c r="I29" s="692">
        <v>75000</v>
      </c>
      <c r="J29" s="691">
        <f t="shared" si="3"/>
        <v>75000</v>
      </c>
      <c r="K29" s="705">
        <f>J29+H29</f>
        <v>490000</v>
      </c>
      <c r="L29" s="753" t="s">
        <v>624</v>
      </c>
      <c r="M29" s="736" t="s">
        <v>604</v>
      </c>
      <c r="N29" s="251"/>
    </row>
    <row r="30" spans="1:17" s="3" customFormat="1" ht="82.5" customHeight="1">
      <c r="A30" s="10">
        <f>A29+1</f>
        <v>5</v>
      </c>
      <c r="B30" s="31"/>
      <c r="C30" s="449" t="s">
        <v>361</v>
      </c>
      <c r="D30" s="117" t="s">
        <v>28</v>
      </c>
      <c r="E30" s="274">
        <v>15</v>
      </c>
      <c r="F30" s="275">
        <v>15</v>
      </c>
      <c r="G30" s="687">
        <v>1200</v>
      </c>
      <c r="H30" s="691">
        <f t="shared" si="4"/>
        <v>18000</v>
      </c>
      <c r="I30" s="692">
        <v>200</v>
      </c>
      <c r="J30" s="691">
        <f t="shared" si="3"/>
        <v>3000</v>
      </c>
      <c r="K30" s="693">
        <f>J30+H30</f>
        <v>21000</v>
      </c>
      <c r="L30" s="754" t="s">
        <v>625</v>
      </c>
      <c r="M30" s="737" t="s">
        <v>601</v>
      </c>
      <c r="N30" s="252"/>
    </row>
    <row r="31" spans="1:17" s="3" customFormat="1" ht="89.25">
      <c r="A31" s="10">
        <f>A30+1</f>
        <v>6</v>
      </c>
      <c r="B31" s="31"/>
      <c r="C31" s="450" t="s">
        <v>362</v>
      </c>
      <c r="D31" s="12"/>
      <c r="E31" s="18"/>
      <c r="F31" s="236"/>
      <c r="G31" s="108"/>
      <c r="H31" s="109"/>
      <c r="I31" s="110"/>
      <c r="J31" s="691">
        <f t="shared" si="3"/>
        <v>0</v>
      </c>
      <c r="K31" s="700"/>
      <c r="L31" s="735"/>
      <c r="M31" s="735"/>
      <c r="N31" s="244"/>
    </row>
    <row r="32" spans="1:17" s="3" customFormat="1" ht="24" customHeight="1">
      <c r="A32" s="35"/>
      <c r="B32" s="37">
        <f>A31+0.1</f>
        <v>6.1</v>
      </c>
      <c r="C32" s="33" t="s">
        <v>36</v>
      </c>
      <c r="D32" s="4" t="s">
        <v>28</v>
      </c>
      <c r="E32" s="16">
        <v>310</v>
      </c>
      <c r="F32" s="273">
        <v>310</v>
      </c>
      <c r="G32" s="687">
        <v>650</v>
      </c>
      <c r="H32" s="691">
        <f t="shared" si="4"/>
        <v>201500</v>
      </c>
      <c r="I32" s="692">
        <v>100</v>
      </c>
      <c r="J32" s="688">
        <f t="shared" si="3"/>
        <v>31000</v>
      </c>
      <c r="K32" s="693">
        <f t="shared" ref="K32:K35" si="7">J32+H32</f>
        <v>232500</v>
      </c>
      <c r="L32" s="844" t="s">
        <v>626</v>
      </c>
      <c r="M32" s="844" t="s">
        <v>604</v>
      </c>
      <c r="N32" s="246"/>
    </row>
    <row r="33" spans="1:15" s="3" customFormat="1" ht="24" customHeight="1">
      <c r="A33" s="35"/>
      <c r="B33" s="37">
        <f>B32+0.1</f>
        <v>6.1999999999999993</v>
      </c>
      <c r="C33" s="33" t="s">
        <v>37</v>
      </c>
      <c r="D33" s="4" t="s">
        <v>28</v>
      </c>
      <c r="E33" s="16">
        <v>110</v>
      </c>
      <c r="F33" s="273">
        <v>110</v>
      </c>
      <c r="G33" s="687">
        <v>780</v>
      </c>
      <c r="H33" s="691">
        <f t="shared" si="4"/>
        <v>85800</v>
      </c>
      <c r="I33" s="692">
        <v>100</v>
      </c>
      <c r="J33" s="688">
        <f t="shared" si="3"/>
        <v>11000</v>
      </c>
      <c r="K33" s="693">
        <f t="shared" si="7"/>
        <v>96800</v>
      </c>
      <c r="L33" s="845"/>
      <c r="M33" s="845"/>
      <c r="N33" s="246"/>
    </row>
    <row r="34" spans="1:15" s="3" customFormat="1" ht="24" customHeight="1">
      <c r="A34" s="35"/>
      <c r="B34" s="37">
        <f>B33+0.1</f>
        <v>6.2999999999999989</v>
      </c>
      <c r="C34" s="33" t="s">
        <v>38</v>
      </c>
      <c r="D34" s="4" t="s">
        <v>28</v>
      </c>
      <c r="E34" s="16">
        <v>10</v>
      </c>
      <c r="F34" s="273">
        <v>10</v>
      </c>
      <c r="G34" s="687">
        <v>1200</v>
      </c>
      <c r="H34" s="691">
        <f t="shared" si="4"/>
        <v>12000</v>
      </c>
      <c r="I34" s="692">
        <v>125</v>
      </c>
      <c r="J34" s="688">
        <f t="shared" si="3"/>
        <v>1250</v>
      </c>
      <c r="K34" s="693">
        <f t="shared" si="7"/>
        <v>13250</v>
      </c>
      <c r="L34" s="845"/>
      <c r="M34" s="845"/>
      <c r="N34" s="246"/>
    </row>
    <row r="35" spans="1:15" s="3" customFormat="1" ht="24" customHeight="1" thickBot="1">
      <c r="A35" s="715"/>
      <c r="B35" s="716">
        <f>B34+0.1</f>
        <v>6.3999999999999986</v>
      </c>
      <c r="C35" s="717" t="s">
        <v>39</v>
      </c>
      <c r="D35" s="718" t="s">
        <v>28</v>
      </c>
      <c r="E35" s="126">
        <v>2</v>
      </c>
      <c r="F35" s="748">
        <v>2</v>
      </c>
      <c r="G35" s="687">
        <v>2000</v>
      </c>
      <c r="H35" s="691">
        <f t="shared" si="4"/>
        <v>4000</v>
      </c>
      <c r="I35" s="692">
        <v>150</v>
      </c>
      <c r="J35" s="688">
        <f t="shared" si="3"/>
        <v>300</v>
      </c>
      <c r="K35" s="693">
        <f t="shared" si="7"/>
        <v>4300</v>
      </c>
      <c r="L35" s="846"/>
      <c r="M35" s="846"/>
      <c r="N35" s="246"/>
    </row>
    <row r="36" spans="1:15" s="2" customFormat="1" ht="91.5" customHeight="1">
      <c r="A36" s="11">
        <f>A31+1</f>
        <v>7</v>
      </c>
      <c r="B36" s="55"/>
      <c r="C36" s="119" t="s">
        <v>45</v>
      </c>
      <c r="D36" s="117" t="s">
        <v>29</v>
      </c>
      <c r="E36" s="98">
        <v>760</v>
      </c>
      <c r="F36" s="749">
        <v>760</v>
      </c>
      <c r="G36" s="746">
        <v>600</v>
      </c>
      <c r="H36" s="691">
        <f t="shared" si="4"/>
        <v>456000</v>
      </c>
      <c r="I36" s="692">
        <v>100</v>
      </c>
      <c r="J36" s="688">
        <f t="shared" si="3"/>
        <v>76000</v>
      </c>
      <c r="K36" s="705">
        <f>J36+H36</f>
        <v>532000</v>
      </c>
      <c r="L36" s="755" t="s">
        <v>605</v>
      </c>
      <c r="M36" s="755" t="s">
        <v>604</v>
      </c>
      <c r="N36" s="253"/>
      <c r="O36" s="56"/>
    </row>
    <row r="37" spans="1:15" s="2" customFormat="1" ht="64.5" thickBot="1">
      <c r="A37" s="131">
        <f>A36+1</f>
        <v>8</v>
      </c>
      <c r="B37" s="136"/>
      <c r="C37" s="137" t="s">
        <v>51</v>
      </c>
      <c r="D37" s="138" t="s">
        <v>29</v>
      </c>
      <c r="E37" s="723">
        <v>760</v>
      </c>
      <c r="F37" s="749">
        <v>760</v>
      </c>
      <c r="G37" s="747">
        <v>500</v>
      </c>
      <c r="H37" s="691">
        <f t="shared" si="4"/>
        <v>380000</v>
      </c>
      <c r="I37" s="720">
        <v>80</v>
      </c>
      <c r="J37" s="688">
        <f t="shared" si="3"/>
        <v>60800</v>
      </c>
      <c r="K37" s="721">
        <f>J37+H37</f>
        <v>440800</v>
      </c>
      <c r="L37" s="752" t="s">
        <v>606</v>
      </c>
      <c r="M37" s="752" t="s">
        <v>607</v>
      </c>
      <c r="N37" s="246"/>
      <c r="O37" s="56"/>
    </row>
    <row r="38" spans="1:15" s="3" customFormat="1" ht="64.5" thickBot="1">
      <c r="A38" s="11">
        <f>A37+1</f>
        <v>9</v>
      </c>
      <c r="B38" s="31"/>
      <c r="C38" s="722" t="s">
        <v>18</v>
      </c>
      <c r="D38" s="1"/>
      <c r="E38" s="15"/>
      <c r="F38" s="232"/>
      <c r="G38" s="108"/>
      <c r="H38" s="109"/>
      <c r="I38" s="110"/>
      <c r="J38" s="688">
        <f t="shared" si="3"/>
        <v>0</v>
      </c>
      <c r="K38" s="700"/>
      <c r="L38" s="756"/>
      <c r="M38" s="756"/>
      <c r="N38" s="246"/>
    </row>
    <row r="39" spans="1:15" s="3" customFormat="1" ht="24" customHeight="1">
      <c r="A39" s="9"/>
      <c r="B39" s="39">
        <f>A38+0.1</f>
        <v>9.1</v>
      </c>
      <c r="C39" s="33" t="s">
        <v>52</v>
      </c>
      <c r="D39" s="4" t="s">
        <v>5</v>
      </c>
      <c r="E39" s="16">
        <v>5</v>
      </c>
      <c r="F39" s="235">
        <v>5</v>
      </c>
      <c r="G39" s="687">
        <v>3000</v>
      </c>
      <c r="H39" s="691">
        <f t="shared" si="4"/>
        <v>15000</v>
      </c>
      <c r="I39" s="692">
        <v>1000</v>
      </c>
      <c r="J39" s="688">
        <f t="shared" si="3"/>
        <v>5000</v>
      </c>
      <c r="K39" s="693">
        <f t="shared" ref="K39:K41" si="8">J39+H39</f>
        <v>20000</v>
      </c>
      <c r="L39" s="847" t="s">
        <v>627</v>
      </c>
      <c r="M39" s="847" t="s">
        <v>608</v>
      </c>
      <c r="N39" s="249"/>
    </row>
    <row r="40" spans="1:15" s="3" customFormat="1" ht="24" customHeight="1">
      <c r="A40" s="9"/>
      <c r="B40" s="39">
        <f>B39+0.1</f>
        <v>9.1999999999999993</v>
      </c>
      <c r="C40" s="33" t="s">
        <v>53</v>
      </c>
      <c r="D40" s="4" t="s">
        <v>5</v>
      </c>
      <c r="E40" s="16">
        <v>1</v>
      </c>
      <c r="F40" s="236">
        <v>1</v>
      </c>
      <c r="G40" s="687">
        <v>4500</v>
      </c>
      <c r="H40" s="691">
        <f t="shared" si="4"/>
        <v>4500</v>
      </c>
      <c r="I40" s="692">
        <v>1000</v>
      </c>
      <c r="J40" s="688">
        <f t="shared" si="3"/>
        <v>1000</v>
      </c>
      <c r="K40" s="693">
        <f t="shared" si="8"/>
        <v>5500</v>
      </c>
      <c r="L40" s="845"/>
      <c r="M40" s="845"/>
      <c r="N40" s="247"/>
    </row>
    <row r="41" spans="1:15" s="3" customFormat="1" ht="24" customHeight="1">
      <c r="A41" s="9"/>
      <c r="B41" s="39">
        <f>B40+0.1</f>
        <v>9.2999999999999989</v>
      </c>
      <c r="C41" s="120" t="s">
        <v>54</v>
      </c>
      <c r="D41" s="121" t="s">
        <v>5</v>
      </c>
      <c r="E41" s="17">
        <v>1</v>
      </c>
      <c r="F41" s="237">
        <v>2</v>
      </c>
      <c r="G41" s="687">
        <v>4500</v>
      </c>
      <c r="H41" s="691">
        <f t="shared" si="4"/>
        <v>9000</v>
      </c>
      <c r="I41" s="692">
        <v>1000</v>
      </c>
      <c r="J41" s="688">
        <f t="shared" si="3"/>
        <v>2000</v>
      </c>
      <c r="K41" s="693">
        <f t="shared" si="8"/>
        <v>11000</v>
      </c>
      <c r="L41" s="846"/>
      <c r="M41" s="846"/>
      <c r="N41" s="254"/>
    </row>
    <row r="42" spans="1:15" s="2" customFormat="1" ht="76.5">
      <c r="A42" s="135">
        <f>A38+1</f>
        <v>10</v>
      </c>
      <c r="B42" s="58"/>
      <c r="C42" s="139" t="s">
        <v>11</v>
      </c>
      <c r="D42" s="12"/>
      <c r="E42" s="18"/>
      <c r="F42" s="232"/>
      <c r="G42" s="76"/>
      <c r="H42" s="77"/>
      <c r="I42" s="84"/>
      <c r="J42" s="688">
        <f t="shared" si="3"/>
        <v>0</v>
      </c>
      <c r="K42" s="701"/>
      <c r="L42" s="738"/>
      <c r="M42" s="738"/>
      <c r="N42" s="246"/>
    </row>
    <row r="43" spans="1:15" s="3" customFormat="1" ht="24" customHeight="1">
      <c r="A43" s="9"/>
      <c r="B43" s="39">
        <f>A42+0.1</f>
        <v>10.1</v>
      </c>
      <c r="C43" s="118" t="s">
        <v>43</v>
      </c>
      <c r="D43" s="115"/>
      <c r="E43" s="116"/>
      <c r="F43" s="238"/>
      <c r="G43" s="108"/>
      <c r="H43" s="109"/>
      <c r="I43" s="110"/>
      <c r="J43" s="688">
        <f t="shared" si="3"/>
        <v>0</v>
      </c>
      <c r="K43" s="700"/>
      <c r="L43" s="739"/>
      <c r="M43" s="739"/>
      <c r="N43" s="255"/>
    </row>
    <row r="44" spans="1:15" s="3" customFormat="1" ht="24" customHeight="1">
      <c r="A44" s="9"/>
      <c r="B44" s="39" t="s">
        <v>34</v>
      </c>
      <c r="C44" s="33" t="s">
        <v>55</v>
      </c>
      <c r="D44" s="4" t="s">
        <v>5</v>
      </c>
      <c r="E44" s="16">
        <v>5</v>
      </c>
      <c r="F44" s="232">
        <v>5</v>
      </c>
      <c r="G44" s="687">
        <v>4000</v>
      </c>
      <c r="H44" s="691">
        <f t="shared" ref="H44:H51" si="9">G44*F44</f>
        <v>20000</v>
      </c>
      <c r="I44" s="692">
        <v>1000</v>
      </c>
      <c r="J44" s="688">
        <f t="shared" si="3"/>
        <v>5000</v>
      </c>
      <c r="K44" s="693">
        <f>J44+H44</f>
        <v>25000</v>
      </c>
      <c r="L44" s="848" t="s">
        <v>627</v>
      </c>
      <c r="M44" s="848" t="s">
        <v>608</v>
      </c>
      <c r="N44" s="246"/>
    </row>
    <row r="45" spans="1:15" s="3" customFormat="1" ht="24" customHeight="1">
      <c r="A45" s="9"/>
      <c r="B45" s="39">
        <f>B43+0.1</f>
        <v>10.199999999999999</v>
      </c>
      <c r="C45" s="101" t="s">
        <v>42</v>
      </c>
      <c r="D45" s="102"/>
      <c r="E45" s="54"/>
      <c r="F45" s="232"/>
      <c r="G45" s="76"/>
      <c r="H45" s="691">
        <f t="shared" si="9"/>
        <v>0</v>
      </c>
      <c r="I45" s="84"/>
      <c r="J45" s="688">
        <f t="shared" si="3"/>
        <v>0</v>
      </c>
      <c r="K45" s="701"/>
      <c r="L45" s="848"/>
      <c r="M45" s="848"/>
      <c r="N45" s="246"/>
    </row>
    <row r="46" spans="1:15" s="3" customFormat="1" ht="24" customHeight="1">
      <c r="A46" s="9"/>
      <c r="B46" s="39" t="s">
        <v>34</v>
      </c>
      <c r="C46" s="33" t="s">
        <v>56</v>
      </c>
      <c r="D46" s="4" t="s">
        <v>5</v>
      </c>
      <c r="E46" s="16">
        <v>14</v>
      </c>
      <c r="F46" s="232">
        <v>12</v>
      </c>
      <c r="G46" s="687">
        <v>3000</v>
      </c>
      <c r="H46" s="691">
        <f t="shared" si="9"/>
        <v>36000</v>
      </c>
      <c r="I46" s="692">
        <v>1000</v>
      </c>
      <c r="J46" s="688">
        <f t="shared" si="3"/>
        <v>12000</v>
      </c>
      <c r="K46" s="693">
        <f t="shared" ref="K46:K51" si="10">J46+H46</f>
        <v>48000</v>
      </c>
      <c r="L46" s="848"/>
      <c r="M46" s="848"/>
      <c r="N46" s="246"/>
    </row>
    <row r="47" spans="1:15" s="3" customFormat="1" ht="24" customHeight="1">
      <c r="A47" s="9"/>
      <c r="B47" s="39" t="s">
        <v>57</v>
      </c>
      <c r="C47" s="33" t="s">
        <v>55</v>
      </c>
      <c r="D47" s="4" t="s">
        <v>5</v>
      </c>
      <c r="E47" s="16">
        <v>4</v>
      </c>
      <c r="F47" s="232">
        <v>3</v>
      </c>
      <c r="G47" s="687">
        <v>3000</v>
      </c>
      <c r="H47" s="691">
        <f t="shared" si="9"/>
        <v>9000</v>
      </c>
      <c r="I47" s="692">
        <v>1000</v>
      </c>
      <c r="J47" s="688">
        <f t="shared" si="3"/>
        <v>3000</v>
      </c>
      <c r="K47" s="693">
        <f t="shared" si="10"/>
        <v>12000</v>
      </c>
      <c r="L47" s="848"/>
      <c r="M47" s="848"/>
      <c r="N47" s="246"/>
    </row>
    <row r="48" spans="1:15" s="3" customFormat="1" ht="24" customHeight="1">
      <c r="A48" s="9"/>
      <c r="B48" s="39" t="s">
        <v>60</v>
      </c>
      <c r="C48" s="33" t="s">
        <v>58</v>
      </c>
      <c r="D48" s="4" t="s">
        <v>5</v>
      </c>
      <c r="E48" s="16" t="s">
        <v>49</v>
      </c>
      <c r="F48" s="232"/>
      <c r="G48" s="687">
        <v>4000</v>
      </c>
      <c r="H48" s="691">
        <f t="shared" si="9"/>
        <v>0</v>
      </c>
      <c r="I48" s="692">
        <v>1000</v>
      </c>
      <c r="J48" s="688">
        <f t="shared" si="3"/>
        <v>0</v>
      </c>
      <c r="K48" s="693">
        <f t="shared" si="10"/>
        <v>0</v>
      </c>
      <c r="L48" s="848"/>
      <c r="M48" s="848"/>
      <c r="N48" s="246"/>
    </row>
    <row r="49" spans="1:14" s="3" customFormat="1" ht="24" customHeight="1">
      <c r="A49" s="9"/>
      <c r="B49" s="39" t="s">
        <v>61</v>
      </c>
      <c r="C49" s="33" t="s">
        <v>59</v>
      </c>
      <c r="D49" s="4" t="s">
        <v>5</v>
      </c>
      <c r="E49" s="16" t="s">
        <v>49</v>
      </c>
      <c r="F49" s="232"/>
      <c r="G49" s="687">
        <v>4000</v>
      </c>
      <c r="H49" s="691">
        <f t="shared" si="9"/>
        <v>0</v>
      </c>
      <c r="I49" s="692">
        <v>1000</v>
      </c>
      <c r="J49" s="688">
        <f t="shared" si="3"/>
        <v>0</v>
      </c>
      <c r="K49" s="693">
        <f t="shared" si="10"/>
        <v>0</v>
      </c>
      <c r="L49" s="848"/>
      <c r="M49" s="848"/>
      <c r="N49" s="246"/>
    </row>
    <row r="50" spans="1:14" s="3" customFormat="1" ht="24" customHeight="1">
      <c r="A50" s="9"/>
      <c r="B50" s="39" t="s">
        <v>63</v>
      </c>
      <c r="C50" s="33" t="s">
        <v>62</v>
      </c>
      <c r="D50" s="4" t="s">
        <v>5</v>
      </c>
      <c r="E50" s="16" t="s">
        <v>49</v>
      </c>
      <c r="F50" s="232">
        <v>2</v>
      </c>
      <c r="G50" s="687">
        <v>4500</v>
      </c>
      <c r="H50" s="691">
        <f t="shared" si="9"/>
        <v>9000</v>
      </c>
      <c r="I50" s="692">
        <v>1000</v>
      </c>
      <c r="J50" s="688">
        <f t="shared" si="3"/>
        <v>2000</v>
      </c>
      <c r="K50" s="693">
        <f t="shared" si="10"/>
        <v>11000</v>
      </c>
      <c r="L50" s="848"/>
      <c r="M50" s="848"/>
      <c r="N50" s="246"/>
    </row>
    <row r="51" spans="1:14" s="3" customFormat="1" ht="24" customHeight="1" thickBot="1">
      <c r="A51" s="124"/>
      <c r="B51" s="134" t="s">
        <v>65</v>
      </c>
      <c r="C51" s="132" t="s">
        <v>64</v>
      </c>
      <c r="D51" s="133" t="s">
        <v>5</v>
      </c>
      <c r="E51" s="726" t="s">
        <v>49</v>
      </c>
      <c r="F51" s="724"/>
      <c r="G51" s="719">
        <v>35000</v>
      </c>
      <c r="H51" s="691">
        <f t="shared" si="9"/>
        <v>0</v>
      </c>
      <c r="I51" s="720">
        <v>1000</v>
      </c>
      <c r="J51" s="688">
        <f t="shared" si="3"/>
        <v>0</v>
      </c>
      <c r="K51" s="721">
        <f t="shared" si="10"/>
        <v>0</v>
      </c>
      <c r="L51" s="849"/>
      <c r="M51" s="849"/>
      <c r="N51" s="246"/>
    </row>
    <row r="52" spans="1:14" s="2" customFormat="1" ht="51.75" thickBot="1">
      <c r="A52" s="11">
        <f>A42+1</f>
        <v>11</v>
      </c>
      <c r="B52" s="55"/>
      <c r="C52" s="725" t="s">
        <v>46</v>
      </c>
      <c r="D52" s="385"/>
      <c r="E52" s="15"/>
      <c r="F52" s="232"/>
      <c r="G52" s="108"/>
      <c r="H52" s="109"/>
      <c r="I52" s="110"/>
      <c r="J52" s="688">
        <f t="shared" si="3"/>
        <v>0</v>
      </c>
      <c r="K52" s="700"/>
      <c r="L52" s="736"/>
      <c r="M52" s="736"/>
      <c r="N52" s="246"/>
    </row>
    <row r="53" spans="1:14" s="3" customFormat="1" ht="24" customHeight="1">
      <c r="A53" s="9"/>
      <c r="B53" s="39">
        <f>A52+0.1</f>
        <v>11.1</v>
      </c>
      <c r="C53" s="33" t="s">
        <v>56</v>
      </c>
      <c r="D53" s="4" t="s">
        <v>5</v>
      </c>
      <c r="E53" s="16">
        <v>10</v>
      </c>
      <c r="F53" s="232">
        <v>12</v>
      </c>
      <c r="G53" s="687">
        <v>4000</v>
      </c>
      <c r="H53" s="691">
        <f t="shared" ref="H53:H61" si="11">G53*F53</f>
        <v>48000</v>
      </c>
      <c r="I53" s="692">
        <v>1000</v>
      </c>
      <c r="J53" s="688">
        <f t="shared" si="3"/>
        <v>12000</v>
      </c>
      <c r="K53" s="693">
        <f t="shared" ref="K53:K54" si="12">J53+H53</f>
        <v>60000</v>
      </c>
      <c r="L53" s="850" t="s">
        <v>627</v>
      </c>
      <c r="M53" s="850" t="s">
        <v>608</v>
      </c>
      <c r="N53" s="246"/>
    </row>
    <row r="54" spans="1:14" s="3" customFormat="1" ht="24" customHeight="1">
      <c r="A54" s="9"/>
      <c r="B54" s="39">
        <f>B53+0.1</f>
        <v>11.2</v>
      </c>
      <c r="C54" s="33" t="s">
        <v>55</v>
      </c>
      <c r="D54" s="4" t="s">
        <v>5</v>
      </c>
      <c r="E54" s="16">
        <v>3</v>
      </c>
      <c r="F54" s="232">
        <v>3</v>
      </c>
      <c r="G54" s="687">
        <v>4000</v>
      </c>
      <c r="H54" s="691">
        <f t="shared" si="11"/>
        <v>12000</v>
      </c>
      <c r="I54" s="692">
        <v>1000</v>
      </c>
      <c r="J54" s="688">
        <f t="shared" si="3"/>
        <v>3000</v>
      </c>
      <c r="K54" s="693">
        <f t="shared" si="12"/>
        <v>15000</v>
      </c>
      <c r="L54" s="848"/>
      <c r="M54" s="848"/>
      <c r="N54" s="246"/>
    </row>
    <row r="55" spans="1:14" s="3" customFormat="1" ht="24" customHeight="1">
      <c r="A55" s="9"/>
      <c r="B55" s="39">
        <f>B54+0.1</f>
        <v>11.299999999999999</v>
      </c>
      <c r="C55" s="33" t="s">
        <v>58</v>
      </c>
      <c r="D55" s="4" t="s">
        <v>5</v>
      </c>
      <c r="E55" s="16" t="s">
        <v>49</v>
      </c>
      <c r="F55" s="235">
        <v>2</v>
      </c>
      <c r="G55" s="687">
        <v>4000</v>
      </c>
      <c r="H55" s="691">
        <f t="shared" si="11"/>
        <v>8000</v>
      </c>
      <c r="I55" s="692">
        <v>1000</v>
      </c>
      <c r="J55" s="688">
        <f t="shared" si="3"/>
        <v>2000</v>
      </c>
      <c r="K55" s="696"/>
      <c r="L55" s="848"/>
      <c r="M55" s="848"/>
      <c r="N55" s="249"/>
    </row>
    <row r="56" spans="1:14" s="3" customFormat="1" ht="24" customHeight="1">
      <c r="A56" s="9"/>
      <c r="B56" s="39">
        <f>B55+0.1</f>
        <v>11.399999999999999</v>
      </c>
      <c r="C56" s="33" t="s">
        <v>66</v>
      </c>
      <c r="D56" s="4" t="s">
        <v>5</v>
      </c>
      <c r="E56" s="16" t="s">
        <v>49</v>
      </c>
      <c r="F56" s="235">
        <v>2</v>
      </c>
      <c r="G56" s="99">
        <v>4500</v>
      </c>
      <c r="H56" s="691">
        <f t="shared" si="11"/>
        <v>9000</v>
      </c>
      <c r="I56" s="692">
        <v>1000</v>
      </c>
      <c r="J56" s="688">
        <f t="shared" si="3"/>
        <v>2000</v>
      </c>
      <c r="K56" s="696"/>
      <c r="L56" s="848"/>
      <c r="M56" s="848"/>
      <c r="N56" s="249"/>
    </row>
    <row r="57" spans="1:14" s="3" customFormat="1" ht="24" customHeight="1">
      <c r="A57" s="9"/>
      <c r="B57" s="39">
        <f>B56+0.1</f>
        <v>11.499999999999998</v>
      </c>
      <c r="C57" s="120" t="s">
        <v>59</v>
      </c>
      <c r="D57" s="121" t="s">
        <v>5</v>
      </c>
      <c r="E57" s="16" t="s">
        <v>49</v>
      </c>
      <c r="F57" s="235">
        <v>2</v>
      </c>
      <c r="G57" s="99">
        <v>4500</v>
      </c>
      <c r="H57" s="691">
        <f t="shared" si="11"/>
        <v>9000</v>
      </c>
      <c r="I57" s="692">
        <v>1000</v>
      </c>
      <c r="J57" s="688">
        <f t="shared" si="3"/>
        <v>2000</v>
      </c>
      <c r="K57" s="702"/>
      <c r="L57" s="849"/>
      <c r="M57" s="849"/>
      <c r="N57" s="249"/>
    </row>
    <row r="58" spans="1:14" s="265" customFormat="1" ht="51">
      <c r="A58" s="263">
        <f>A52+1</f>
        <v>12</v>
      </c>
      <c r="B58" s="264"/>
      <c r="C58" s="123" t="s">
        <v>240</v>
      </c>
      <c r="D58" s="100" t="s">
        <v>29</v>
      </c>
      <c r="E58" s="98">
        <v>120</v>
      </c>
      <c r="F58" s="745">
        <v>120</v>
      </c>
      <c r="G58" s="687">
        <v>500</v>
      </c>
      <c r="H58" s="691">
        <f t="shared" si="11"/>
        <v>60000</v>
      </c>
      <c r="I58" s="692">
        <v>100</v>
      </c>
      <c r="J58" s="688">
        <f t="shared" si="3"/>
        <v>12000</v>
      </c>
      <c r="K58" s="693">
        <f>J58+H58</f>
        <v>72000</v>
      </c>
      <c r="L58" s="739" t="s">
        <v>609</v>
      </c>
      <c r="M58" s="739" t="s">
        <v>607</v>
      </c>
      <c r="N58" s="247"/>
    </row>
    <row r="59" spans="1:14" s="2" customFormat="1" ht="51.75" thickBot="1">
      <c r="A59" s="11">
        <f>A58+1</f>
        <v>13</v>
      </c>
      <c r="B59" s="55"/>
      <c r="C59" s="123" t="s">
        <v>73</v>
      </c>
      <c r="D59" s="100" t="s">
        <v>9</v>
      </c>
      <c r="E59" s="98">
        <v>1</v>
      </c>
      <c r="F59" s="745">
        <v>1</v>
      </c>
      <c r="G59" s="687">
        <v>90000</v>
      </c>
      <c r="H59" s="691">
        <f t="shared" si="11"/>
        <v>90000</v>
      </c>
      <c r="I59" s="692">
        <v>10000</v>
      </c>
      <c r="J59" s="688">
        <f t="shared" si="3"/>
        <v>10000</v>
      </c>
      <c r="K59" s="693">
        <f>J59+H59</f>
        <v>100000</v>
      </c>
      <c r="L59" s="738"/>
      <c r="M59" s="738"/>
      <c r="N59" s="256"/>
    </row>
    <row r="60" spans="1:14" s="3" customFormat="1" ht="87" customHeight="1" thickTop="1" thickBot="1">
      <c r="A60" s="11">
        <f t="shared" ref="A60:A61" si="13">A59+1</f>
        <v>14</v>
      </c>
      <c r="B60" s="58"/>
      <c r="C60" s="123" t="s">
        <v>21</v>
      </c>
      <c r="D60" s="100" t="s">
        <v>4</v>
      </c>
      <c r="E60" s="98">
        <v>1</v>
      </c>
      <c r="F60" s="745">
        <v>1</v>
      </c>
      <c r="G60" s="687">
        <v>0</v>
      </c>
      <c r="H60" s="691">
        <f t="shared" si="11"/>
        <v>0</v>
      </c>
      <c r="I60" s="692">
        <v>100000</v>
      </c>
      <c r="J60" s="688">
        <f t="shared" si="3"/>
        <v>100000</v>
      </c>
      <c r="K60" s="693">
        <f>J60+H60</f>
        <v>100000</v>
      </c>
      <c r="L60" s="738"/>
      <c r="M60" s="738"/>
      <c r="N60" s="257"/>
    </row>
    <row r="61" spans="1:14" s="145" customFormat="1" ht="59.25" customHeight="1" thickBot="1">
      <c r="A61" s="266">
        <f t="shared" si="13"/>
        <v>15</v>
      </c>
      <c r="B61" s="267"/>
      <c r="C61" s="268" t="s">
        <v>74</v>
      </c>
      <c r="D61" s="269" t="s">
        <v>4</v>
      </c>
      <c r="E61" s="270">
        <v>1</v>
      </c>
      <c r="F61" s="270">
        <v>1</v>
      </c>
      <c r="G61" s="719">
        <v>100000</v>
      </c>
      <c r="H61" s="691">
        <f t="shared" si="11"/>
        <v>100000</v>
      </c>
      <c r="I61" s="720">
        <v>10000</v>
      </c>
      <c r="J61" s="688">
        <f t="shared" si="3"/>
        <v>10000</v>
      </c>
      <c r="K61" s="721">
        <f>J61+H61</f>
        <v>110000</v>
      </c>
      <c r="L61" s="740"/>
      <c r="M61" s="740"/>
      <c r="N61" s="271"/>
    </row>
    <row r="62" spans="1:14" s="3" customFormat="1" ht="35.25" customHeight="1" thickBot="1">
      <c r="A62" s="124"/>
      <c r="B62" s="727"/>
      <c r="C62" s="728" t="s">
        <v>48</v>
      </c>
      <c r="D62" s="729"/>
      <c r="E62" s="730"/>
      <c r="F62" s="239"/>
      <c r="G62" s="731"/>
      <c r="H62" s="733">
        <f>SUM(H7:H61)</f>
        <v>3939980</v>
      </c>
      <c r="I62" s="732"/>
      <c r="J62" s="733">
        <f>SUM(J7:J61)</f>
        <v>870050</v>
      </c>
      <c r="K62" s="733">
        <f>SUM(K7:K61)</f>
        <v>4179530</v>
      </c>
      <c r="L62" s="258"/>
      <c r="M62" s="258"/>
      <c r="N62" s="258"/>
    </row>
    <row r="63" spans="1:14" s="3" customFormat="1" ht="12.75" customHeight="1">
      <c r="A63" s="59"/>
      <c r="B63" s="60"/>
      <c r="C63" s="61"/>
      <c r="D63" s="62"/>
      <c r="E63" s="63"/>
      <c r="F63" s="59"/>
      <c r="G63" s="64"/>
      <c r="H63" s="64"/>
      <c r="I63" s="64"/>
      <c r="J63" s="64"/>
      <c r="K63" s="64"/>
      <c r="L63" s="259"/>
      <c r="M63" s="259"/>
      <c r="N63" s="260"/>
    </row>
    <row r="64" spans="1:14" s="2" customFormat="1" ht="12.75">
      <c r="A64" s="140" t="s">
        <v>13</v>
      </c>
      <c r="B64" s="46"/>
      <c r="D64" s="65"/>
      <c r="E64" s="111"/>
      <c r="F64" s="111"/>
      <c r="G64" s="112"/>
      <c r="H64" s="112"/>
      <c r="I64" s="112"/>
      <c r="J64" s="112"/>
      <c r="K64" s="112"/>
      <c r="L64" s="259"/>
      <c r="M64" s="259"/>
      <c r="N64" s="260"/>
    </row>
    <row r="65" spans="1:14" s="56" customFormat="1" ht="18.75" customHeight="1">
      <c r="A65" s="113" t="s">
        <v>14</v>
      </c>
      <c r="B65" s="830" t="s">
        <v>44</v>
      </c>
      <c r="C65" s="836"/>
      <c r="D65" s="836"/>
      <c r="E65" s="836"/>
      <c r="F65" s="836"/>
      <c r="G65" s="836"/>
      <c r="H65" s="836"/>
      <c r="I65" s="836"/>
      <c r="J65" s="836"/>
      <c r="K65" s="836"/>
      <c r="L65" s="261"/>
      <c r="M65" s="261"/>
      <c r="N65" s="262"/>
    </row>
    <row r="66" spans="1:14" s="56" customFormat="1" ht="27.75" customHeight="1">
      <c r="A66" s="113" t="s">
        <v>15</v>
      </c>
      <c r="B66" s="830" t="s">
        <v>16</v>
      </c>
      <c r="C66" s="836"/>
      <c r="D66" s="836"/>
      <c r="E66" s="836"/>
      <c r="F66" s="836"/>
      <c r="G66" s="836"/>
      <c r="H66" s="836"/>
      <c r="I66" s="836"/>
      <c r="J66" s="836"/>
      <c r="K66" s="836"/>
      <c r="L66" s="259"/>
      <c r="M66" s="259"/>
      <c r="N66" s="260"/>
    </row>
    <row r="67" spans="1:14" s="3" customFormat="1" ht="21" customHeight="1">
      <c r="A67" s="103" t="s">
        <v>17</v>
      </c>
      <c r="B67" s="837" t="s">
        <v>41</v>
      </c>
      <c r="C67" s="837"/>
      <c r="D67" s="837"/>
      <c r="E67" s="837"/>
      <c r="F67" s="837"/>
      <c r="G67" s="837"/>
      <c r="H67" s="837"/>
      <c r="I67" s="837"/>
      <c r="J67" s="837"/>
      <c r="K67" s="837"/>
      <c r="L67" s="259"/>
      <c r="M67" s="259"/>
      <c r="N67" s="260"/>
    </row>
    <row r="68" spans="1:14" s="56" customFormat="1" ht="26.25" customHeight="1">
      <c r="A68" s="113" t="s">
        <v>20</v>
      </c>
      <c r="B68" s="830" t="s">
        <v>19</v>
      </c>
      <c r="C68" s="830"/>
      <c r="D68" s="830"/>
      <c r="E68" s="830"/>
      <c r="F68" s="830"/>
      <c r="G68" s="830"/>
      <c r="H68" s="830"/>
      <c r="I68" s="830"/>
      <c r="J68" s="830"/>
      <c r="K68" s="830"/>
      <c r="L68" s="258"/>
      <c r="M68" s="258"/>
      <c r="N68" s="258"/>
    </row>
    <row r="69" spans="1:14" s="56" customFormat="1" ht="33.75" customHeight="1">
      <c r="A69" s="113" t="s">
        <v>40</v>
      </c>
      <c r="B69" s="830" t="s">
        <v>33</v>
      </c>
      <c r="C69" s="830"/>
      <c r="D69" s="830"/>
      <c r="E69" s="830"/>
      <c r="F69" s="830"/>
      <c r="G69" s="830"/>
      <c r="H69" s="830"/>
      <c r="I69" s="830"/>
      <c r="J69" s="830"/>
      <c r="K69" s="830"/>
      <c r="L69" s="258"/>
      <c r="M69" s="258"/>
      <c r="N69" s="258"/>
    </row>
  </sheetData>
  <mergeCells count="21">
    <mergeCell ref="M39:M41"/>
    <mergeCell ref="L44:L51"/>
    <mergeCell ref="M44:M51"/>
    <mergeCell ref="L53:L57"/>
    <mergeCell ref="M53:M57"/>
    <mergeCell ref="L6:L7"/>
    <mergeCell ref="M6:M7"/>
    <mergeCell ref="N6:N7"/>
    <mergeCell ref="B68:K68"/>
    <mergeCell ref="B69:K69"/>
    <mergeCell ref="G6:H6"/>
    <mergeCell ref="I6:J6"/>
    <mergeCell ref="A7:B7"/>
    <mergeCell ref="B65:K65"/>
    <mergeCell ref="B66:K66"/>
    <mergeCell ref="B67:K67"/>
    <mergeCell ref="L18:L26"/>
    <mergeCell ref="M18:M26"/>
    <mergeCell ref="L32:L35"/>
    <mergeCell ref="M32:M35"/>
    <mergeCell ref="L39:L41"/>
  </mergeCells>
  <printOptions horizontalCentered="1"/>
  <pageMargins left="0.25" right="0.25" top="0.75" bottom="0.5" header="0.32" footer="0.25"/>
  <pageSetup paperSize="9" scale="63" orientation="landscape" r:id="rId1"/>
  <headerFooter scaleWithDoc="0" alignWithMargins="0">
    <oddFooter>&amp;L&amp;8SEM Engineers&amp;R&amp;8Page &amp;P of  &amp;N</oddFooter>
  </headerFooter>
  <rowBreaks count="1" manualBreakCount="1">
    <brk id="51"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12EAF-E4FB-4B6E-B825-2FD6D99504ED}">
  <dimension ref="A1:V87"/>
  <sheetViews>
    <sheetView showGridLines="0" tabSelected="1" topLeftCell="A22" zoomScale="115" zoomScaleNormal="115" zoomScaleSheetLayoutView="100" workbookViewId="0">
      <selection activeCell="L34" sqref="L34:M35"/>
    </sheetView>
  </sheetViews>
  <sheetFormatPr defaultColWidth="8.875" defaultRowHeight="14.25"/>
  <cols>
    <col min="1" max="1" width="3" style="360" customWidth="1"/>
    <col min="2" max="2" width="4.625" style="360" customWidth="1"/>
    <col min="3" max="3" width="44" style="361" customWidth="1"/>
    <col min="4" max="4" width="6.125" style="360" customWidth="1"/>
    <col min="5" max="5" width="8.625" style="360" customWidth="1"/>
    <col min="6" max="6" width="12.25" style="360" bestFit="1" customWidth="1"/>
    <col min="7" max="7" width="10.625" style="360" customWidth="1"/>
    <col min="8" max="11" width="12.625" style="360" customWidth="1"/>
    <col min="12" max="12" width="12.25" style="360" bestFit="1" customWidth="1"/>
    <col min="13" max="13" width="15.25" style="360" customWidth="1"/>
    <col min="14" max="14" width="12.25" style="360" bestFit="1" customWidth="1"/>
    <col min="15" max="16384" width="8.875" style="287"/>
  </cols>
  <sheetData>
    <row r="1" spans="1:14" s="281" customFormat="1" ht="20.25">
      <c r="A1" s="277" t="s">
        <v>68</v>
      </c>
      <c r="B1" s="277"/>
      <c r="C1" s="278"/>
      <c r="D1" s="279"/>
      <c r="E1" s="280"/>
      <c r="F1" s="280"/>
      <c r="G1" s="280"/>
      <c r="H1" s="280"/>
      <c r="I1" s="280"/>
      <c r="J1" s="280"/>
      <c r="K1" s="280"/>
      <c r="L1" s="280"/>
      <c r="M1" s="280"/>
      <c r="N1" s="280"/>
    </row>
    <row r="2" spans="1:14" s="281" customFormat="1" ht="12.75" customHeight="1">
      <c r="A2" s="282" t="s">
        <v>241</v>
      </c>
      <c r="B2" s="282"/>
      <c r="C2" s="283"/>
      <c r="D2" s="284"/>
      <c r="E2" s="280"/>
      <c r="F2" s="280"/>
      <c r="G2" s="280"/>
      <c r="H2" s="280"/>
      <c r="I2" s="280"/>
      <c r="J2" s="280"/>
      <c r="K2" s="280"/>
      <c r="L2" s="280"/>
      <c r="M2" s="280"/>
      <c r="N2" s="280"/>
    </row>
    <row r="3" spans="1:14" s="281" customFormat="1" ht="5.25" customHeight="1">
      <c r="A3" s="283"/>
      <c r="B3" s="283"/>
      <c r="C3" s="283"/>
      <c r="D3" s="285"/>
      <c r="E3" s="280"/>
      <c r="F3" s="280"/>
      <c r="G3" s="280"/>
      <c r="H3" s="280"/>
      <c r="I3" s="280"/>
      <c r="J3" s="280"/>
      <c r="K3" s="280"/>
      <c r="L3" s="280"/>
      <c r="M3" s="280"/>
      <c r="N3" s="280"/>
    </row>
    <row r="4" spans="1:14" ht="15.75">
      <c r="A4" s="277" t="s">
        <v>242</v>
      </c>
      <c r="B4" s="277"/>
      <c r="C4" s="28"/>
      <c r="D4" s="29"/>
      <c r="E4" s="280"/>
      <c r="F4" s="280"/>
      <c r="G4" s="280"/>
      <c r="H4" s="280"/>
      <c r="I4" s="280"/>
      <c r="J4" s="29"/>
      <c r="K4" s="286"/>
      <c r="L4" s="280"/>
      <c r="M4" s="280"/>
      <c r="N4" s="280"/>
    </row>
    <row r="5" spans="1:14" ht="15.75">
      <c r="A5" s="288"/>
      <c r="B5" s="289"/>
      <c r="C5" s="28"/>
      <c r="D5" s="29"/>
      <c r="E5" s="280"/>
      <c r="F5" s="280"/>
      <c r="G5" s="29"/>
      <c r="H5" s="290"/>
      <c r="I5" s="290"/>
      <c r="J5" s="290"/>
      <c r="K5" s="291"/>
      <c r="L5" s="280"/>
      <c r="M5" s="280"/>
      <c r="N5" s="280"/>
    </row>
    <row r="6" spans="1:14" ht="8.25" customHeight="1" thickBot="1">
      <c r="A6" s="288"/>
      <c r="B6" s="288"/>
      <c r="C6" s="283"/>
      <c r="D6" s="292"/>
      <c r="E6" s="280"/>
      <c r="F6" s="280"/>
      <c r="G6" s="855"/>
      <c r="H6" s="855"/>
      <c r="I6" s="855"/>
      <c r="J6" s="855"/>
      <c r="K6" s="855"/>
      <c r="L6" s="280"/>
      <c r="M6" s="280"/>
      <c r="N6" s="280"/>
    </row>
    <row r="7" spans="1:14" ht="15" customHeight="1">
      <c r="A7" s="856" t="s">
        <v>243</v>
      </c>
      <c r="B7" s="857"/>
      <c r="C7" s="860" t="s">
        <v>244</v>
      </c>
      <c r="D7" s="860" t="s">
        <v>245</v>
      </c>
      <c r="E7" s="851" t="s">
        <v>277</v>
      </c>
      <c r="F7" s="851" t="s">
        <v>236</v>
      </c>
      <c r="G7" s="862" t="s">
        <v>246</v>
      </c>
      <c r="H7" s="863"/>
      <c r="I7" s="862" t="s">
        <v>247</v>
      </c>
      <c r="J7" s="864"/>
      <c r="K7" s="293" t="s">
        <v>248</v>
      </c>
      <c r="L7" s="851" t="s">
        <v>237</v>
      </c>
      <c r="M7" s="851" t="s">
        <v>281</v>
      </c>
      <c r="N7" s="851" t="s">
        <v>239</v>
      </c>
    </row>
    <row r="8" spans="1:14" s="297" customFormat="1" ht="15" customHeight="1" thickBot="1">
      <c r="A8" s="858"/>
      <c r="B8" s="859"/>
      <c r="C8" s="861"/>
      <c r="D8" s="861"/>
      <c r="E8" s="852"/>
      <c r="F8" s="852"/>
      <c r="G8" s="294" t="s">
        <v>249</v>
      </c>
      <c r="H8" s="295" t="s">
        <v>250</v>
      </c>
      <c r="I8" s="294" t="s">
        <v>249</v>
      </c>
      <c r="J8" s="295" t="s">
        <v>250</v>
      </c>
      <c r="K8" s="296" t="s">
        <v>251</v>
      </c>
      <c r="L8" s="852"/>
      <c r="M8" s="852"/>
      <c r="N8" s="852"/>
    </row>
    <row r="9" spans="1:14" ht="18" customHeight="1" thickTop="1">
      <c r="A9" s="298"/>
      <c r="B9" s="299"/>
      <c r="C9" s="300" t="s">
        <v>252</v>
      </c>
      <c r="D9" s="301"/>
      <c r="E9" s="302"/>
      <c r="F9" s="302"/>
      <c r="G9" s="302"/>
      <c r="H9" s="302"/>
      <c r="I9" s="302"/>
      <c r="J9" s="302"/>
      <c r="K9" s="303"/>
      <c r="L9" s="302"/>
      <c r="M9" s="302"/>
      <c r="N9" s="302"/>
    </row>
    <row r="10" spans="1:14" ht="52.5" customHeight="1">
      <c r="A10" s="11"/>
      <c r="B10" s="304"/>
      <c r="C10" s="305" t="s">
        <v>253</v>
      </c>
      <c r="D10" s="115"/>
      <c r="E10" s="302"/>
      <c r="F10" s="302"/>
      <c r="G10" s="302"/>
      <c r="H10" s="302"/>
      <c r="I10" s="302"/>
      <c r="J10" s="302"/>
      <c r="K10" s="306"/>
      <c r="L10" s="302"/>
      <c r="M10" s="302"/>
      <c r="N10" s="302"/>
    </row>
    <row r="11" spans="1:14" ht="178.5">
      <c r="A11" s="307">
        <v>1</v>
      </c>
      <c r="B11" s="308"/>
      <c r="C11" s="309" t="s">
        <v>278</v>
      </c>
      <c r="D11" s="310"/>
      <c r="E11" s="311"/>
      <c r="F11" s="311"/>
      <c r="G11" s="312"/>
      <c r="H11" s="313"/>
      <c r="I11" s="312"/>
      <c r="J11" s="313"/>
      <c r="K11" s="314"/>
      <c r="L11" s="311"/>
      <c r="M11" s="311"/>
      <c r="N11" s="311"/>
    </row>
    <row r="12" spans="1:14" ht="20.100000000000001" customHeight="1">
      <c r="A12" s="307"/>
      <c r="B12" s="315" t="s">
        <v>34</v>
      </c>
      <c r="C12" s="316" t="s">
        <v>254</v>
      </c>
      <c r="D12" s="317" t="s">
        <v>255</v>
      </c>
      <c r="E12" s="318">
        <v>120</v>
      </c>
      <c r="F12" s="318">
        <v>480</v>
      </c>
      <c r="G12" s="391">
        <v>850</v>
      </c>
      <c r="H12" s="391">
        <f>G12*F12</f>
        <v>408000</v>
      </c>
      <c r="I12" s="391">
        <v>250</v>
      </c>
      <c r="J12" s="391">
        <f>I12*F12</f>
        <v>120000</v>
      </c>
      <c r="K12" s="391">
        <f>J12+H12</f>
        <v>528000</v>
      </c>
      <c r="L12" s="865" t="s">
        <v>610</v>
      </c>
      <c r="M12" s="865" t="s">
        <v>601</v>
      </c>
      <c r="N12" s="318"/>
    </row>
    <row r="13" spans="1:14" ht="20.100000000000001" customHeight="1">
      <c r="A13" s="307"/>
      <c r="B13" s="315" t="s">
        <v>57</v>
      </c>
      <c r="C13" s="316" t="s">
        <v>256</v>
      </c>
      <c r="D13" s="317" t="s">
        <v>255</v>
      </c>
      <c r="E13" s="318">
        <v>20</v>
      </c>
      <c r="F13" s="318">
        <v>70</v>
      </c>
      <c r="G13" s="391">
        <v>1200</v>
      </c>
      <c r="H13" s="391">
        <f t="shared" ref="H13:H16" si="0">G13*F13</f>
        <v>84000</v>
      </c>
      <c r="I13" s="391">
        <v>275</v>
      </c>
      <c r="J13" s="391">
        <f t="shared" ref="J13:J56" si="1">I13*F13</f>
        <v>19250</v>
      </c>
      <c r="K13" s="391">
        <f t="shared" ref="K13:K16" si="2">J13+H13</f>
        <v>103250</v>
      </c>
      <c r="L13" s="865"/>
      <c r="M13" s="865"/>
      <c r="N13" s="318"/>
    </row>
    <row r="14" spans="1:14" ht="20.100000000000001" customHeight="1">
      <c r="A14" s="307"/>
      <c r="B14" s="315" t="s">
        <v>60</v>
      </c>
      <c r="C14" s="320" t="s">
        <v>257</v>
      </c>
      <c r="D14" s="321" t="s">
        <v>255</v>
      </c>
      <c r="E14" s="322">
        <v>15</v>
      </c>
      <c r="F14" s="322">
        <v>80</v>
      </c>
      <c r="G14" s="391">
        <v>1450</v>
      </c>
      <c r="H14" s="391">
        <f t="shared" si="0"/>
        <v>116000</v>
      </c>
      <c r="I14" s="391">
        <v>300</v>
      </c>
      <c r="J14" s="391">
        <f t="shared" si="1"/>
        <v>24000</v>
      </c>
      <c r="K14" s="391">
        <f t="shared" si="2"/>
        <v>140000</v>
      </c>
      <c r="L14" s="865"/>
      <c r="M14" s="865"/>
      <c r="N14" s="322"/>
    </row>
    <row r="15" spans="1:14" ht="20.100000000000001" customHeight="1">
      <c r="A15" s="307"/>
      <c r="B15" s="315" t="s">
        <v>61</v>
      </c>
      <c r="C15" s="316" t="s">
        <v>258</v>
      </c>
      <c r="D15" s="317" t="s">
        <v>255</v>
      </c>
      <c r="E15" s="318">
        <v>10</v>
      </c>
      <c r="F15" s="318">
        <v>20</v>
      </c>
      <c r="G15" s="391">
        <v>1880</v>
      </c>
      <c r="H15" s="391">
        <f t="shared" si="0"/>
        <v>37600</v>
      </c>
      <c r="I15" s="391">
        <v>350</v>
      </c>
      <c r="J15" s="391">
        <f t="shared" si="1"/>
        <v>7000</v>
      </c>
      <c r="K15" s="391">
        <f t="shared" si="2"/>
        <v>44600</v>
      </c>
      <c r="L15" s="865"/>
      <c r="M15" s="865"/>
      <c r="N15" s="318"/>
    </row>
    <row r="16" spans="1:14" ht="20.100000000000001" customHeight="1">
      <c r="A16" s="307"/>
      <c r="B16" s="315" t="s">
        <v>63</v>
      </c>
      <c r="C16" s="316" t="s">
        <v>259</v>
      </c>
      <c r="D16" s="317" t="s">
        <v>255</v>
      </c>
      <c r="E16" s="318">
        <v>10</v>
      </c>
      <c r="F16" s="318">
        <v>20</v>
      </c>
      <c r="G16" s="391">
        <v>2860</v>
      </c>
      <c r="H16" s="391">
        <f t="shared" si="0"/>
        <v>57200</v>
      </c>
      <c r="I16" s="391">
        <v>400</v>
      </c>
      <c r="J16" s="391">
        <f t="shared" si="1"/>
        <v>8000</v>
      </c>
      <c r="K16" s="391">
        <f t="shared" si="2"/>
        <v>65200</v>
      </c>
      <c r="L16" s="866"/>
      <c r="M16" s="866"/>
      <c r="N16" s="318"/>
    </row>
    <row r="17" spans="1:14" s="331" customFormat="1" ht="15" customHeight="1">
      <c r="A17" s="307">
        <f>A11+1</f>
        <v>2</v>
      </c>
      <c r="B17" s="324"/>
      <c r="C17" s="325" t="s">
        <v>260</v>
      </c>
      <c r="D17" s="326"/>
      <c r="E17" s="327"/>
      <c r="F17" s="327"/>
      <c r="G17" s="328"/>
      <c r="H17" s="329"/>
      <c r="I17" s="328"/>
      <c r="J17" s="391">
        <f t="shared" si="1"/>
        <v>0</v>
      </c>
      <c r="K17" s="330"/>
      <c r="L17" s="757"/>
      <c r="M17" s="757"/>
      <c r="N17" s="327"/>
    </row>
    <row r="18" spans="1:14" s="331" customFormat="1" ht="25.5">
      <c r="A18" s="307"/>
      <c r="B18" s="332" t="s">
        <v>34</v>
      </c>
      <c r="C18" s="316" t="s">
        <v>279</v>
      </c>
      <c r="D18" s="317" t="s">
        <v>5</v>
      </c>
      <c r="E18" s="318">
        <v>15</v>
      </c>
      <c r="F18" s="318">
        <v>15</v>
      </c>
      <c r="G18" s="363" t="s">
        <v>280</v>
      </c>
      <c r="H18" s="362" t="s">
        <v>280</v>
      </c>
      <c r="I18" s="363">
        <v>1000</v>
      </c>
      <c r="J18" s="391">
        <f t="shared" si="1"/>
        <v>15000</v>
      </c>
      <c r="K18" s="391"/>
      <c r="L18" s="854" t="s">
        <v>611</v>
      </c>
      <c r="M18" s="854" t="s">
        <v>618</v>
      </c>
      <c r="N18" s="318"/>
    </row>
    <row r="19" spans="1:14" s="331" customFormat="1" ht="25.5">
      <c r="A19" s="9"/>
      <c r="B19" s="315" t="s">
        <v>57</v>
      </c>
      <c r="C19" s="316" t="s">
        <v>261</v>
      </c>
      <c r="D19" s="317" t="str">
        <f>IF(C19="","",IF(E19="","",IF(E19&gt;1,"Nos.","No.")))</f>
        <v>Nos.</v>
      </c>
      <c r="E19" s="318">
        <v>60</v>
      </c>
      <c r="F19" s="318">
        <v>60</v>
      </c>
      <c r="G19" s="391">
        <v>8600</v>
      </c>
      <c r="H19" s="391">
        <f t="shared" ref="H19:H56" si="3">G19*F19</f>
        <v>516000</v>
      </c>
      <c r="I19" s="391">
        <v>1000</v>
      </c>
      <c r="J19" s="391">
        <f t="shared" si="1"/>
        <v>60000</v>
      </c>
      <c r="K19" s="391">
        <f>J19+H19</f>
        <v>576000</v>
      </c>
      <c r="L19" s="854"/>
      <c r="M19" s="854"/>
      <c r="N19" s="318"/>
    </row>
    <row r="20" spans="1:14" s="331" customFormat="1" ht="23.1" customHeight="1">
      <c r="A20" s="9"/>
      <c r="B20" s="315" t="s">
        <v>60</v>
      </c>
      <c r="C20" s="316" t="s">
        <v>262</v>
      </c>
      <c r="D20" s="317" t="str">
        <f>IF(C20="","",IF(E20="","",IF(E20&gt;1,"Nos.","No.")))</f>
        <v>Nos.</v>
      </c>
      <c r="E20" s="318">
        <v>60</v>
      </c>
      <c r="F20" s="318">
        <v>60</v>
      </c>
      <c r="G20" s="391">
        <v>10800</v>
      </c>
      <c r="H20" s="391">
        <f t="shared" si="3"/>
        <v>648000</v>
      </c>
      <c r="I20" s="391">
        <v>750</v>
      </c>
      <c r="J20" s="391">
        <f t="shared" si="1"/>
        <v>45000</v>
      </c>
      <c r="K20" s="391">
        <f>J20+H20</f>
        <v>693000</v>
      </c>
      <c r="L20" s="758" t="s">
        <v>628</v>
      </c>
      <c r="M20" s="758" t="s">
        <v>618</v>
      </c>
      <c r="N20" s="318"/>
    </row>
    <row r="21" spans="1:14" s="331" customFormat="1" ht="18" customHeight="1">
      <c r="A21" s="9">
        <f>A17+1</f>
        <v>3</v>
      </c>
      <c r="B21" s="333"/>
      <c r="C21" s="334" t="s">
        <v>263</v>
      </c>
      <c r="D21" s="335"/>
      <c r="E21" s="42"/>
      <c r="F21" s="742"/>
      <c r="G21" s="336"/>
      <c r="H21" s="391">
        <f t="shared" si="3"/>
        <v>0</v>
      </c>
      <c r="I21" s="336"/>
      <c r="J21" s="391">
        <f t="shared" si="1"/>
        <v>0</v>
      </c>
      <c r="K21" s="338"/>
      <c r="L21" s="759"/>
      <c r="M21" s="759"/>
      <c r="N21" s="42"/>
    </row>
    <row r="22" spans="1:14" ht="18" customHeight="1">
      <c r="A22" s="339"/>
      <c r="B22" s="315" t="s">
        <v>34</v>
      </c>
      <c r="C22" s="316" t="s">
        <v>264</v>
      </c>
      <c r="D22" s="317" t="str">
        <f>IF(C22="","",IF(E22="","",IF(E22&gt;1,"Nos.","No.")))</f>
        <v>Nos.</v>
      </c>
      <c r="E22" s="117">
        <v>2</v>
      </c>
      <c r="F22" s="117">
        <v>2</v>
      </c>
      <c r="G22" s="391">
        <v>28000</v>
      </c>
      <c r="H22" s="391">
        <f t="shared" si="3"/>
        <v>56000</v>
      </c>
      <c r="I22" s="391">
        <v>1000</v>
      </c>
      <c r="J22" s="391">
        <f t="shared" si="1"/>
        <v>2000</v>
      </c>
      <c r="K22" s="391">
        <f t="shared" ref="K22:K30" si="4">J22+H22</f>
        <v>58000</v>
      </c>
      <c r="L22" s="867" t="s">
        <v>630</v>
      </c>
      <c r="M22" s="867" t="s">
        <v>619</v>
      </c>
      <c r="N22" s="117"/>
    </row>
    <row r="23" spans="1:14" ht="18" customHeight="1">
      <c r="A23" s="339"/>
      <c r="B23" s="315" t="s">
        <v>57</v>
      </c>
      <c r="C23" s="320" t="s">
        <v>265</v>
      </c>
      <c r="D23" s="321" t="str">
        <f>IF(C23="","",IF(E23="","",IF(E23&gt;1,"Nos.","No.")))</f>
        <v>Nos.</v>
      </c>
      <c r="E23" s="117">
        <v>2</v>
      </c>
      <c r="F23" s="117">
        <v>2</v>
      </c>
      <c r="G23" s="391">
        <v>17000</v>
      </c>
      <c r="H23" s="391">
        <f t="shared" si="3"/>
        <v>34000</v>
      </c>
      <c r="I23" s="391">
        <v>1000</v>
      </c>
      <c r="J23" s="391">
        <f t="shared" si="1"/>
        <v>2000</v>
      </c>
      <c r="K23" s="391">
        <f t="shared" si="4"/>
        <v>36000</v>
      </c>
      <c r="L23" s="867"/>
      <c r="M23" s="867"/>
      <c r="N23" s="117"/>
    </row>
    <row r="24" spans="1:14" ht="18" customHeight="1">
      <c r="A24" s="339"/>
      <c r="B24" s="315" t="s">
        <v>60</v>
      </c>
      <c r="C24" s="320" t="s">
        <v>266</v>
      </c>
      <c r="D24" s="321" t="str">
        <f>IF(C24="","",IF(E24="","",IF(E24&gt;1,"Nos.","No.")))</f>
        <v>Nos.</v>
      </c>
      <c r="E24" s="117">
        <v>2</v>
      </c>
      <c r="F24" s="117">
        <v>2</v>
      </c>
      <c r="G24" s="391">
        <v>52000</v>
      </c>
      <c r="H24" s="391">
        <f t="shared" si="3"/>
        <v>104000</v>
      </c>
      <c r="I24" s="391">
        <v>1000</v>
      </c>
      <c r="J24" s="391">
        <f t="shared" si="1"/>
        <v>2000</v>
      </c>
      <c r="K24" s="391">
        <f t="shared" si="4"/>
        <v>106000</v>
      </c>
      <c r="L24" s="867"/>
      <c r="M24" s="867"/>
      <c r="N24" s="364"/>
    </row>
    <row r="25" spans="1:14" s="345" customFormat="1" ht="18" customHeight="1" thickBot="1">
      <c r="A25" s="340"/>
      <c r="B25" s="341" t="s">
        <v>61</v>
      </c>
      <c r="C25" s="342" t="s">
        <v>267</v>
      </c>
      <c r="D25" s="343" t="s">
        <v>5</v>
      </c>
      <c r="E25" s="344">
        <v>1</v>
      </c>
      <c r="F25" s="344">
        <v>1</v>
      </c>
      <c r="G25" s="391">
        <v>26000</v>
      </c>
      <c r="H25" s="391">
        <f t="shared" si="3"/>
        <v>26000</v>
      </c>
      <c r="I25" s="391">
        <v>2000</v>
      </c>
      <c r="J25" s="391">
        <f t="shared" si="1"/>
        <v>2000</v>
      </c>
      <c r="K25" s="391">
        <f t="shared" si="4"/>
        <v>28000</v>
      </c>
      <c r="L25" s="868"/>
      <c r="M25" s="868"/>
      <c r="N25" s="365"/>
    </row>
    <row r="26" spans="1:14" ht="65.25" customHeight="1">
      <c r="A26" s="346">
        <f>A21+1</f>
        <v>4</v>
      </c>
      <c r="B26" s="347"/>
      <c r="C26" s="130" t="s">
        <v>268</v>
      </c>
      <c r="D26" s="348" t="s">
        <v>4</v>
      </c>
      <c r="E26" s="349">
        <v>1</v>
      </c>
      <c r="F26" s="349">
        <v>1</v>
      </c>
      <c r="G26" s="391">
        <v>110000</v>
      </c>
      <c r="H26" s="391">
        <f t="shared" si="3"/>
        <v>110000</v>
      </c>
      <c r="I26" s="391">
        <v>15000</v>
      </c>
      <c r="J26" s="391">
        <f t="shared" si="1"/>
        <v>15000</v>
      </c>
      <c r="K26" s="391">
        <f t="shared" si="4"/>
        <v>125000</v>
      </c>
      <c r="L26" s="760" t="s">
        <v>629</v>
      </c>
      <c r="M26" s="761" t="s">
        <v>604</v>
      </c>
      <c r="N26" s="349"/>
    </row>
    <row r="27" spans="1:14" ht="39" customHeight="1">
      <c r="A27" s="307">
        <f>A26+1</f>
        <v>5</v>
      </c>
      <c r="B27" s="308"/>
      <c r="C27" s="350" t="s">
        <v>269</v>
      </c>
      <c r="D27" s="321" t="s">
        <v>4</v>
      </c>
      <c r="E27" s="318">
        <v>1</v>
      </c>
      <c r="F27" s="318">
        <v>1</v>
      </c>
      <c r="G27" s="391">
        <v>10000</v>
      </c>
      <c r="H27" s="391">
        <f t="shared" si="3"/>
        <v>10000</v>
      </c>
      <c r="I27" s="391">
        <v>10000</v>
      </c>
      <c r="J27" s="391">
        <f t="shared" si="1"/>
        <v>10000</v>
      </c>
      <c r="K27" s="391">
        <f t="shared" si="4"/>
        <v>20000</v>
      </c>
      <c r="L27" s="762"/>
      <c r="M27" s="762"/>
      <c r="N27" s="318"/>
    </row>
    <row r="28" spans="1:14" s="331" customFormat="1" ht="27.75" customHeight="1">
      <c r="A28" s="307">
        <f>A27+1</f>
        <v>6</v>
      </c>
      <c r="B28" s="324"/>
      <c r="C28" s="316" t="s">
        <v>270</v>
      </c>
      <c r="D28" s="317" t="s">
        <v>4</v>
      </c>
      <c r="E28" s="318">
        <v>1</v>
      </c>
      <c r="F28" s="318">
        <v>1</v>
      </c>
      <c r="G28" s="391">
        <v>25000</v>
      </c>
      <c r="H28" s="391">
        <f t="shared" si="3"/>
        <v>25000</v>
      </c>
      <c r="I28" s="391">
        <v>45000</v>
      </c>
      <c r="J28" s="391">
        <f t="shared" si="1"/>
        <v>45000</v>
      </c>
      <c r="K28" s="391">
        <f t="shared" si="4"/>
        <v>70000</v>
      </c>
      <c r="L28" s="761" t="s">
        <v>620</v>
      </c>
      <c r="M28" s="761" t="s">
        <v>604</v>
      </c>
      <c r="N28" s="322"/>
    </row>
    <row r="29" spans="1:14" s="331" customFormat="1" ht="20.100000000000001" customHeight="1">
      <c r="A29" s="9">
        <f t="shared" ref="A29:A31" si="5">A28+1</f>
        <v>7</v>
      </c>
      <c r="B29" s="324"/>
      <c r="C29" s="320" t="s">
        <v>271</v>
      </c>
      <c r="D29" s="321" t="s">
        <v>4</v>
      </c>
      <c r="E29" s="318">
        <v>1</v>
      </c>
      <c r="F29" s="318">
        <v>1</v>
      </c>
      <c r="G29" s="391">
        <v>15000</v>
      </c>
      <c r="H29" s="391">
        <f t="shared" si="3"/>
        <v>15000</v>
      </c>
      <c r="I29" s="391">
        <v>40000</v>
      </c>
      <c r="J29" s="391">
        <f t="shared" si="1"/>
        <v>40000</v>
      </c>
      <c r="K29" s="391">
        <f t="shared" si="4"/>
        <v>55000</v>
      </c>
      <c r="L29" s="762"/>
      <c r="M29" s="762"/>
      <c r="N29" s="318"/>
    </row>
    <row r="30" spans="1:14" ht="30" customHeight="1">
      <c r="A30" s="307">
        <f t="shared" si="5"/>
        <v>8</v>
      </c>
      <c r="B30" s="308"/>
      <c r="C30" s="351" t="s">
        <v>272</v>
      </c>
      <c r="D30" s="317" t="s">
        <v>4</v>
      </c>
      <c r="E30" s="318">
        <v>1</v>
      </c>
      <c r="F30" s="318">
        <v>1</v>
      </c>
      <c r="G30" s="391">
        <v>0</v>
      </c>
      <c r="H30" s="391">
        <f t="shared" si="3"/>
        <v>0</v>
      </c>
      <c r="I30" s="391">
        <v>100000</v>
      </c>
      <c r="J30" s="391">
        <f t="shared" si="1"/>
        <v>100000</v>
      </c>
      <c r="K30" s="391">
        <f t="shared" si="4"/>
        <v>100000</v>
      </c>
      <c r="L30" s="761"/>
      <c r="M30" s="761"/>
      <c r="N30" s="302"/>
    </row>
    <row r="31" spans="1:14" ht="18" customHeight="1">
      <c r="A31" s="307">
        <f t="shared" si="5"/>
        <v>9</v>
      </c>
      <c r="B31" s="299"/>
      <c r="C31" s="334" t="s">
        <v>282</v>
      </c>
      <c r="D31" s="301"/>
      <c r="E31" s="302"/>
      <c r="F31" s="741"/>
      <c r="G31" s="302"/>
      <c r="H31" s="391">
        <f t="shared" si="3"/>
        <v>0</v>
      </c>
      <c r="I31" s="302"/>
      <c r="J31" s="391">
        <f t="shared" si="1"/>
        <v>0</v>
      </c>
      <c r="K31" s="302"/>
      <c r="L31" s="763"/>
      <c r="M31" s="763"/>
      <c r="N31" s="302"/>
    </row>
    <row r="32" spans="1:14" s="367" customFormat="1" ht="28.5" customHeight="1">
      <c r="A32" s="376">
        <f>A31+0.1</f>
        <v>9.1</v>
      </c>
      <c r="B32" s="366"/>
      <c r="C32" s="334" t="s">
        <v>283</v>
      </c>
      <c r="D32" s="310"/>
      <c r="E32" s="1"/>
      <c r="F32" s="1"/>
      <c r="G32" s="337"/>
      <c r="H32" s="391">
        <f t="shared" si="3"/>
        <v>0</v>
      </c>
      <c r="I32" s="337"/>
      <c r="J32" s="391">
        <f t="shared" si="1"/>
        <v>0</v>
      </c>
      <c r="K32" s="337"/>
      <c r="L32" s="337"/>
      <c r="M32" s="337"/>
      <c r="N32" s="337"/>
    </row>
    <row r="33" spans="1:14" s="345" customFormat="1" ht="51">
      <c r="A33" s="368"/>
      <c r="B33" s="369"/>
      <c r="C33" s="370" t="s">
        <v>284</v>
      </c>
      <c r="D33" s="310"/>
      <c r="E33" s="311"/>
      <c r="F33" s="311"/>
      <c r="G33" s="312"/>
      <c r="H33" s="391">
        <f t="shared" si="3"/>
        <v>0</v>
      </c>
      <c r="I33" s="312"/>
      <c r="J33" s="391">
        <f t="shared" si="1"/>
        <v>0</v>
      </c>
      <c r="K33" s="312"/>
      <c r="L33" s="312"/>
      <c r="M33" s="312"/>
      <c r="N33" s="312"/>
    </row>
    <row r="34" spans="1:14" s="345" customFormat="1" ht="18" customHeight="1">
      <c r="A34" s="339"/>
      <c r="B34" s="366" t="s">
        <v>60</v>
      </c>
      <c r="C34" s="371" t="s">
        <v>287</v>
      </c>
      <c r="D34" s="317" t="s">
        <v>285</v>
      </c>
      <c r="E34" s="318">
        <v>1</v>
      </c>
      <c r="F34" s="318">
        <v>1</v>
      </c>
      <c r="G34" s="391">
        <v>1650000</v>
      </c>
      <c r="H34" s="391">
        <f t="shared" si="3"/>
        <v>1650000</v>
      </c>
      <c r="I34" s="391">
        <v>25000</v>
      </c>
      <c r="J34" s="391">
        <f t="shared" si="1"/>
        <v>25000</v>
      </c>
      <c r="K34" s="391">
        <f>J34+H34</f>
        <v>1675000</v>
      </c>
      <c r="L34" s="362" t="s">
        <v>637</v>
      </c>
      <c r="M34" s="362" t="s">
        <v>638</v>
      </c>
      <c r="N34" s="319"/>
    </row>
    <row r="35" spans="1:14" s="345" customFormat="1" ht="38.25">
      <c r="A35" s="339"/>
      <c r="B35" s="369" t="s">
        <v>61</v>
      </c>
      <c r="C35" s="372" t="s">
        <v>286</v>
      </c>
      <c r="D35" s="317" t="s">
        <v>285</v>
      </c>
      <c r="E35" s="322">
        <v>1</v>
      </c>
      <c r="F35" s="322">
        <v>1</v>
      </c>
      <c r="G35" s="391">
        <v>125000</v>
      </c>
      <c r="H35" s="391">
        <f t="shared" si="3"/>
        <v>125000</v>
      </c>
      <c r="I35" s="391">
        <v>15000</v>
      </c>
      <c r="J35" s="391">
        <f t="shared" si="1"/>
        <v>15000</v>
      </c>
      <c r="K35" s="391">
        <f>J35+H35</f>
        <v>140000</v>
      </c>
      <c r="L35" s="362" t="s">
        <v>637</v>
      </c>
      <c r="M35" s="362" t="s">
        <v>638</v>
      </c>
      <c r="N35" s="319"/>
    </row>
    <row r="36" spans="1:14" s="345" customFormat="1" ht="114.75">
      <c r="A36" s="376">
        <f>A32+0.1</f>
        <v>9.1999999999999993</v>
      </c>
      <c r="B36" s="369"/>
      <c r="C36" s="371" t="s">
        <v>288</v>
      </c>
      <c r="D36" s="326"/>
      <c r="E36" s="327"/>
      <c r="F36" s="327"/>
      <c r="G36" s="329"/>
      <c r="H36" s="391">
        <f t="shared" si="3"/>
        <v>0</v>
      </c>
      <c r="I36" s="329"/>
      <c r="J36" s="391">
        <f t="shared" si="1"/>
        <v>0</v>
      </c>
      <c r="K36" s="329"/>
      <c r="L36" s="329"/>
      <c r="M36" s="329"/>
      <c r="N36" s="329"/>
    </row>
    <row r="37" spans="1:14" ht="20.100000000000001" customHeight="1">
      <c r="A37" s="307"/>
      <c r="B37" s="315" t="s">
        <v>34</v>
      </c>
      <c r="C37" s="316" t="s">
        <v>289</v>
      </c>
      <c r="D37" s="317" t="s">
        <v>255</v>
      </c>
      <c r="E37" s="318">
        <v>20</v>
      </c>
      <c r="F37" s="318">
        <v>20</v>
      </c>
      <c r="G37" s="391">
        <v>1200</v>
      </c>
      <c r="H37" s="391">
        <f t="shared" si="3"/>
        <v>24000</v>
      </c>
      <c r="I37" s="391">
        <v>300</v>
      </c>
      <c r="J37" s="391">
        <f t="shared" si="1"/>
        <v>6000</v>
      </c>
      <c r="K37" s="391">
        <f>J37+H37</f>
        <v>30000</v>
      </c>
      <c r="L37" s="362" t="s">
        <v>610</v>
      </c>
      <c r="M37" s="362" t="s">
        <v>604</v>
      </c>
      <c r="N37" s="319"/>
    </row>
    <row r="38" spans="1:14" s="367" customFormat="1" ht="15" customHeight="1">
      <c r="A38" s="376">
        <f>A36+0.1</f>
        <v>9.2999999999999989</v>
      </c>
      <c r="B38" s="366"/>
      <c r="C38" s="334" t="s">
        <v>290</v>
      </c>
      <c r="D38" s="310"/>
      <c r="E38" s="1"/>
      <c r="F38" s="1"/>
      <c r="G38" s="337"/>
      <c r="H38" s="391">
        <f t="shared" si="3"/>
        <v>0</v>
      </c>
      <c r="I38" s="337"/>
      <c r="J38" s="391">
        <f t="shared" si="1"/>
        <v>0</v>
      </c>
      <c r="K38" s="337"/>
      <c r="L38" s="337"/>
      <c r="M38" s="337"/>
      <c r="N38" s="337"/>
    </row>
    <row r="39" spans="1:14" s="345" customFormat="1" ht="38.25">
      <c r="A39" s="368"/>
      <c r="B39" s="369"/>
      <c r="C39" s="370" t="s">
        <v>291</v>
      </c>
      <c r="D39" s="310"/>
      <c r="E39" s="311"/>
      <c r="F39" s="311"/>
      <c r="G39" s="312"/>
      <c r="H39" s="391">
        <f t="shared" si="3"/>
        <v>0</v>
      </c>
      <c r="I39" s="312"/>
      <c r="J39" s="391">
        <f t="shared" si="1"/>
        <v>0</v>
      </c>
      <c r="K39" s="312"/>
      <c r="L39" s="312"/>
      <c r="M39" s="312"/>
      <c r="N39" s="312"/>
    </row>
    <row r="40" spans="1:14" s="345" customFormat="1" ht="16.5" customHeight="1">
      <c r="A40" s="339"/>
      <c r="B40" s="369"/>
      <c r="C40" s="371" t="s">
        <v>292</v>
      </c>
      <c r="D40" s="310"/>
      <c r="E40" s="311"/>
      <c r="F40" s="311"/>
      <c r="G40" s="312"/>
      <c r="H40" s="391">
        <f t="shared" si="3"/>
        <v>0</v>
      </c>
      <c r="I40" s="312"/>
      <c r="J40" s="391">
        <f t="shared" si="1"/>
        <v>0</v>
      </c>
      <c r="K40" s="312"/>
      <c r="L40" s="312"/>
      <c r="M40" s="312"/>
      <c r="N40" s="312"/>
    </row>
    <row r="41" spans="1:14" s="345" customFormat="1" ht="20.100000000000001" customHeight="1">
      <c r="A41" s="339"/>
      <c r="B41" s="315" t="s">
        <v>34</v>
      </c>
      <c r="C41" s="316" t="s">
        <v>293</v>
      </c>
      <c r="D41" s="317" t="s">
        <v>5</v>
      </c>
      <c r="E41" s="318">
        <v>1</v>
      </c>
      <c r="F41" s="318">
        <v>1</v>
      </c>
      <c r="G41" s="391">
        <v>35000</v>
      </c>
      <c r="H41" s="391">
        <f t="shared" si="3"/>
        <v>35000</v>
      </c>
      <c r="I41" s="391">
        <v>1000</v>
      </c>
      <c r="J41" s="391">
        <f t="shared" si="1"/>
        <v>1000</v>
      </c>
      <c r="K41" s="391">
        <f>J41+H41</f>
        <v>36000</v>
      </c>
      <c r="L41" s="362" t="s">
        <v>621</v>
      </c>
      <c r="M41" s="362" t="s">
        <v>622</v>
      </c>
      <c r="N41" s="319"/>
    </row>
    <row r="42" spans="1:14" s="367" customFormat="1" ht="15" customHeight="1">
      <c r="A42" s="376">
        <f>A38+0.1</f>
        <v>9.3999999999999986</v>
      </c>
      <c r="B42" s="366"/>
      <c r="C42" s="334" t="s">
        <v>294</v>
      </c>
      <c r="D42" s="310"/>
      <c r="E42" s="1"/>
      <c r="F42" s="1"/>
      <c r="G42" s="337"/>
      <c r="H42" s="391">
        <f t="shared" si="3"/>
        <v>0</v>
      </c>
      <c r="I42" s="337"/>
      <c r="J42" s="391">
        <f t="shared" si="1"/>
        <v>0</v>
      </c>
      <c r="K42" s="337"/>
      <c r="L42" s="337"/>
      <c r="M42" s="337"/>
      <c r="N42" s="337"/>
    </row>
    <row r="43" spans="1:14" s="345" customFormat="1" ht="51">
      <c r="A43" s="368"/>
      <c r="B43" s="369"/>
      <c r="C43" s="370" t="s">
        <v>308</v>
      </c>
      <c r="D43" s="310"/>
      <c r="E43" s="311"/>
      <c r="F43" s="311"/>
      <c r="G43" s="312"/>
      <c r="H43" s="391">
        <f t="shared" si="3"/>
        <v>0</v>
      </c>
      <c r="I43" s="312"/>
      <c r="J43" s="391">
        <f t="shared" si="1"/>
        <v>0</v>
      </c>
      <c r="K43" s="312"/>
      <c r="L43" s="312"/>
      <c r="M43" s="312"/>
      <c r="N43" s="312"/>
    </row>
    <row r="44" spans="1:14" s="345" customFormat="1" ht="25.5">
      <c r="A44" s="339"/>
      <c r="B44" s="369" t="s">
        <v>34</v>
      </c>
      <c r="C44" s="272" t="s">
        <v>295</v>
      </c>
      <c r="D44" s="317" t="s">
        <v>5</v>
      </c>
      <c r="E44" s="318">
        <v>1</v>
      </c>
      <c r="F44" s="318">
        <v>1</v>
      </c>
      <c r="G44" s="391">
        <v>225000</v>
      </c>
      <c r="H44" s="391">
        <f t="shared" si="3"/>
        <v>225000</v>
      </c>
      <c r="I44" s="391">
        <v>10000</v>
      </c>
      <c r="J44" s="391">
        <f t="shared" si="1"/>
        <v>10000</v>
      </c>
      <c r="K44" s="391">
        <f t="shared" ref="K44:K48" si="6">J44+H44</f>
        <v>235000</v>
      </c>
      <c r="L44" s="362" t="s">
        <v>621</v>
      </c>
      <c r="M44" s="362" t="s">
        <v>622</v>
      </c>
      <c r="N44" s="319"/>
    </row>
    <row r="45" spans="1:14" s="345" customFormat="1" ht="18" customHeight="1">
      <c r="A45" s="339"/>
      <c r="B45" s="369" t="s">
        <v>57</v>
      </c>
      <c r="C45" s="372" t="s">
        <v>296</v>
      </c>
      <c r="D45" s="317" t="s">
        <v>5</v>
      </c>
      <c r="E45" s="318">
        <v>2</v>
      </c>
      <c r="F45" s="318">
        <v>2</v>
      </c>
      <c r="G45" s="391">
        <v>15000</v>
      </c>
      <c r="H45" s="391">
        <f t="shared" si="3"/>
        <v>30000</v>
      </c>
      <c r="I45" s="391">
        <v>1000</v>
      </c>
      <c r="J45" s="391">
        <f t="shared" si="1"/>
        <v>2000</v>
      </c>
      <c r="K45" s="391">
        <f t="shared" si="6"/>
        <v>32000</v>
      </c>
      <c r="L45" s="362" t="s">
        <v>621</v>
      </c>
      <c r="M45" s="362" t="s">
        <v>622</v>
      </c>
      <c r="N45" s="319"/>
    </row>
    <row r="46" spans="1:14" s="345" customFormat="1" ht="18" customHeight="1">
      <c r="A46" s="339"/>
      <c r="B46" s="369" t="s">
        <v>60</v>
      </c>
      <c r="C46" s="372" t="s">
        <v>297</v>
      </c>
      <c r="D46" s="317" t="s">
        <v>5</v>
      </c>
      <c r="E46" s="318">
        <v>2</v>
      </c>
      <c r="F46" s="318">
        <v>2</v>
      </c>
      <c r="G46" s="391">
        <v>15000</v>
      </c>
      <c r="H46" s="391">
        <f t="shared" si="3"/>
        <v>30000</v>
      </c>
      <c r="I46" s="391">
        <v>1000</v>
      </c>
      <c r="J46" s="391">
        <f t="shared" si="1"/>
        <v>2000</v>
      </c>
      <c r="K46" s="391">
        <f t="shared" si="6"/>
        <v>32000</v>
      </c>
      <c r="L46" s="362" t="s">
        <v>621</v>
      </c>
      <c r="M46" s="362" t="s">
        <v>622</v>
      </c>
      <c r="N46" s="319"/>
    </row>
    <row r="47" spans="1:14" s="345" customFormat="1" ht="18" customHeight="1">
      <c r="A47" s="339"/>
      <c r="B47" s="369" t="s">
        <v>61</v>
      </c>
      <c r="C47" s="372" t="s">
        <v>298</v>
      </c>
      <c r="D47" s="317" t="s">
        <v>5</v>
      </c>
      <c r="E47" s="318">
        <v>1</v>
      </c>
      <c r="F47" s="318">
        <v>1</v>
      </c>
      <c r="G47" s="391">
        <v>25000</v>
      </c>
      <c r="H47" s="391">
        <f t="shared" si="3"/>
        <v>25000</v>
      </c>
      <c r="I47" s="391">
        <v>2000</v>
      </c>
      <c r="J47" s="391">
        <f t="shared" si="1"/>
        <v>2000</v>
      </c>
      <c r="K47" s="391">
        <f t="shared" si="6"/>
        <v>27000</v>
      </c>
      <c r="L47" s="362" t="s">
        <v>621</v>
      </c>
      <c r="M47" s="362" t="s">
        <v>622</v>
      </c>
      <c r="N47" s="319"/>
    </row>
    <row r="48" spans="1:14" s="345" customFormat="1" ht="18" customHeight="1">
      <c r="A48" s="339"/>
      <c r="B48" s="369" t="s">
        <v>63</v>
      </c>
      <c r="C48" s="372" t="s">
        <v>299</v>
      </c>
      <c r="D48" s="317" t="s">
        <v>5</v>
      </c>
      <c r="E48" s="318">
        <v>1</v>
      </c>
      <c r="F48" s="318">
        <v>1</v>
      </c>
      <c r="G48" s="391">
        <v>17000</v>
      </c>
      <c r="H48" s="391">
        <f t="shared" si="3"/>
        <v>17000</v>
      </c>
      <c r="I48" s="391">
        <v>2000</v>
      </c>
      <c r="J48" s="391">
        <f t="shared" si="1"/>
        <v>2000</v>
      </c>
      <c r="K48" s="391">
        <f t="shared" si="6"/>
        <v>19000</v>
      </c>
      <c r="L48" s="362" t="s">
        <v>621</v>
      </c>
      <c r="M48" s="362" t="s">
        <v>622</v>
      </c>
      <c r="N48" s="319"/>
    </row>
    <row r="49" spans="1:22" s="367" customFormat="1" ht="15" customHeight="1">
      <c r="A49" s="376">
        <f>A42+0.1</f>
        <v>9.4999999999999982</v>
      </c>
      <c r="B49" s="366"/>
      <c r="C49" s="334" t="s">
        <v>300</v>
      </c>
      <c r="D49" s="310"/>
      <c r="E49" s="1"/>
      <c r="F49" s="1"/>
      <c r="G49" s="337"/>
      <c r="H49" s="391">
        <f t="shared" si="3"/>
        <v>0</v>
      </c>
      <c r="I49" s="337"/>
      <c r="J49" s="391">
        <f t="shared" si="1"/>
        <v>0</v>
      </c>
      <c r="K49" s="337"/>
      <c r="L49" s="337"/>
      <c r="M49" s="337"/>
      <c r="N49" s="337"/>
    </row>
    <row r="50" spans="1:22" s="345" customFormat="1" ht="38.25">
      <c r="A50" s="368"/>
      <c r="B50" s="369"/>
      <c r="C50" s="370" t="s">
        <v>301</v>
      </c>
      <c r="D50" s="310"/>
      <c r="E50" s="311"/>
      <c r="F50" s="311"/>
      <c r="G50" s="312"/>
      <c r="H50" s="391">
        <f t="shared" si="3"/>
        <v>0</v>
      </c>
      <c r="I50" s="312"/>
      <c r="J50" s="391">
        <f t="shared" si="1"/>
        <v>0</v>
      </c>
      <c r="K50" s="312"/>
      <c r="L50" s="312"/>
      <c r="M50" s="312"/>
      <c r="N50" s="312"/>
    </row>
    <row r="51" spans="1:22" s="345" customFormat="1">
      <c r="A51" s="339"/>
      <c r="B51" s="369" t="s">
        <v>34</v>
      </c>
      <c r="C51" s="373" t="s">
        <v>302</v>
      </c>
      <c r="D51" s="317" t="s">
        <v>5</v>
      </c>
      <c r="E51" s="318">
        <v>1</v>
      </c>
      <c r="F51" s="318">
        <v>1</v>
      </c>
      <c r="G51" s="391">
        <v>90000</v>
      </c>
      <c r="H51" s="391">
        <f t="shared" si="3"/>
        <v>90000</v>
      </c>
      <c r="I51" s="391">
        <v>5000</v>
      </c>
      <c r="J51" s="391">
        <f t="shared" si="1"/>
        <v>5000</v>
      </c>
      <c r="K51" s="391">
        <f>J51+H51</f>
        <v>95000</v>
      </c>
      <c r="L51" s="362" t="s">
        <v>621</v>
      </c>
      <c r="M51" s="362" t="s">
        <v>622</v>
      </c>
      <c r="N51" s="319"/>
    </row>
    <row r="52" spans="1:22" s="345" customFormat="1" ht="25.5">
      <c r="A52" s="339"/>
      <c r="B52" s="369" t="s">
        <v>57</v>
      </c>
      <c r="C52" s="370" t="s">
        <v>303</v>
      </c>
      <c r="D52" s="317" t="s">
        <v>5</v>
      </c>
      <c r="E52" s="318">
        <v>1</v>
      </c>
      <c r="F52" s="318">
        <v>1</v>
      </c>
      <c r="G52" s="391">
        <v>45000</v>
      </c>
      <c r="H52" s="391">
        <f t="shared" si="3"/>
        <v>45000</v>
      </c>
      <c r="I52" s="391">
        <v>5000</v>
      </c>
      <c r="J52" s="391">
        <f t="shared" si="1"/>
        <v>5000</v>
      </c>
      <c r="K52" s="391">
        <f>J52+H52</f>
        <v>50000</v>
      </c>
      <c r="L52" s="362" t="s">
        <v>621</v>
      </c>
      <c r="M52" s="362" t="s">
        <v>622</v>
      </c>
      <c r="N52" s="319"/>
    </row>
    <row r="53" spans="1:22" s="345" customFormat="1" ht="25.5">
      <c r="A53" s="339"/>
      <c r="B53" s="369" t="s">
        <v>60</v>
      </c>
      <c r="C53" s="373" t="s">
        <v>304</v>
      </c>
      <c r="D53" s="317" t="s">
        <v>5</v>
      </c>
      <c r="E53" s="318">
        <v>1</v>
      </c>
      <c r="F53" s="318">
        <v>1</v>
      </c>
      <c r="G53" s="391">
        <v>65000</v>
      </c>
      <c r="H53" s="391">
        <f t="shared" si="3"/>
        <v>65000</v>
      </c>
      <c r="I53" s="391">
        <v>5000</v>
      </c>
      <c r="J53" s="391">
        <f t="shared" si="1"/>
        <v>5000</v>
      </c>
      <c r="K53" s="391">
        <f>J53+H53</f>
        <v>70000</v>
      </c>
      <c r="L53" s="362" t="s">
        <v>621</v>
      </c>
      <c r="M53" s="362" t="s">
        <v>622</v>
      </c>
      <c r="N53" s="319"/>
    </row>
    <row r="54" spans="1:22" s="345" customFormat="1" ht="25.5">
      <c r="A54" s="339"/>
      <c r="B54" s="369" t="s">
        <v>61</v>
      </c>
      <c r="C54" s="373" t="s">
        <v>305</v>
      </c>
      <c r="D54" s="321" t="s">
        <v>5</v>
      </c>
      <c r="E54" s="318">
        <v>1</v>
      </c>
      <c r="F54" s="318">
        <v>1</v>
      </c>
      <c r="G54" s="391">
        <v>42000</v>
      </c>
      <c r="H54" s="391">
        <f t="shared" si="3"/>
        <v>42000</v>
      </c>
      <c r="I54" s="391">
        <v>5000</v>
      </c>
      <c r="J54" s="391">
        <f t="shared" si="1"/>
        <v>5000</v>
      </c>
      <c r="K54" s="391">
        <f>J54+H54</f>
        <v>47000</v>
      </c>
      <c r="L54" s="362" t="s">
        <v>621</v>
      </c>
      <c r="M54" s="362" t="s">
        <v>622</v>
      </c>
      <c r="N54" s="323"/>
    </row>
    <row r="55" spans="1:22" s="367" customFormat="1" ht="15" customHeight="1">
      <c r="A55" s="376">
        <f>A49+0.1</f>
        <v>9.5999999999999979</v>
      </c>
      <c r="B55" s="366"/>
      <c r="C55" s="334" t="s">
        <v>306</v>
      </c>
      <c r="D55" s="310"/>
      <c r="E55" s="1"/>
      <c r="F55" s="1"/>
      <c r="G55" s="337"/>
      <c r="H55" s="391">
        <f t="shared" si="3"/>
        <v>0</v>
      </c>
      <c r="I55" s="337"/>
      <c r="J55" s="391">
        <f t="shared" si="1"/>
        <v>0</v>
      </c>
      <c r="K55" s="337"/>
      <c r="L55" s="337"/>
      <c r="M55" s="337"/>
      <c r="N55" s="337"/>
    </row>
    <row r="56" spans="1:22" s="345" customFormat="1" ht="78.75" customHeight="1" thickBot="1">
      <c r="A56" s="340"/>
      <c r="B56" s="374" t="s">
        <v>34</v>
      </c>
      <c r="C56" s="375" t="s">
        <v>307</v>
      </c>
      <c r="D56" s="343" t="s">
        <v>4</v>
      </c>
      <c r="E56" s="318">
        <v>1</v>
      </c>
      <c r="F56" s="318">
        <v>1</v>
      </c>
      <c r="G56" s="391">
        <v>215000</v>
      </c>
      <c r="H56" s="391">
        <f t="shared" si="3"/>
        <v>215000</v>
      </c>
      <c r="I56" s="391">
        <v>40000</v>
      </c>
      <c r="J56" s="391">
        <f t="shared" si="1"/>
        <v>40000</v>
      </c>
      <c r="K56" s="391">
        <f>J56+H56</f>
        <v>255000</v>
      </c>
      <c r="L56" s="764" t="s">
        <v>624</v>
      </c>
      <c r="M56" s="765" t="s">
        <v>604</v>
      </c>
      <c r="N56" s="319"/>
    </row>
    <row r="57" spans="1:22" ht="24.95" customHeight="1" thickTop="1" thickBot="1">
      <c r="A57" s="352"/>
      <c r="B57" s="353"/>
      <c r="C57" s="354" t="s">
        <v>273</v>
      </c>
      <c r="D57" s="355"/>
      <c r="E57" s="355"/>
      <c r="F57" s="355"/>
      <c r="G57" s="356"/>
      <c r="H57" s="357">
        <f>SUM(H5:H56)</f>
        <v>4864800</v>
      </c>
      <c r="I57" s="356"/>
      <c r="J57" s="357">
        <f>SUM(J5:J56)</f>
        <v>641250</v>
      </c>
      <c r="K57" s="357">
        <f>SUM(K5:K56)</f>
        <v>5491050</v>
      </c>
      <c r="L57" s="357"/>
      <c r="M57" s="357"/>
      <c r="N57" s="357"/>
    </row>
    <row r="58" spans="1:22" ht="9" customHeight="1">
      <c r="A58" s="29"/>
      <c r="B58" s="29"/>
      <c r="C58" s="28"/>
      <c r="D58" s="29"/>
      <c r="E58" s="29"/>
      <c r="F58" s="312"/>
      <c r="G58" s="29"/>
      <c r="H58" s="29"/>
      <c r="I58" s="29"/>
      <c r="J58" s="29"/>
      <c r="K58" s="29"/>
      <c r="L58" s="312"/>
      <c r="M58" s="312"/>
      <c r="N58" s="312"/>
    </row>
    <row r="59" spans="1:22">
      <c r="A59" s="853" t="s">
        <v>13</v>
      </c>
      <c r="B59" s="853"/>
      <c r="C59" s="28"/>
      <c r="D59" s="29"/>
      <c r="E59" s="29"/>
      <c r="F59" s="319"/>
      <c r="G59" s="29"/>
      <c r="H59" s="29"/>
      <c r="I59" s="29"/>
      <c r="J59" s="29"/>
      <c r="K59" s="29"/>
      <c r="L59" s="319"/>
      <c r="M59" s="319"/>
      <c r="N59" s="319"/>
    </row>
    <row r="60" spans="1:22" ht="15" customHeight="1">
      <c r="A60" s="358" t="s">
        <v>274</v>
      </c>
      <c r="B60" s="830" t="s">
        <v>41</v>
      </c>
      <c r="C60" s="830"/>
      <c r="D60" s="830"/>
      <c r="E60" s="830"/>
      <c r="F60" s="830"/>
      <c r="G60" s="830"/>
      <c r="H60" s="830"/>
      <c r="I60" s="830"/>
      <c r="J60" s="830"/>
      <c r="K60" s="830"/>
      <c r="L60" s="319"/>
      <c r="M60" s="319"/>
      <c r="N60" s="319"/>
      <c r="O60" s="359"/>
      <c r="P60" s="359"/>
      <c r="Q60" s="359"/>
      <c r="R60" s="359"/>
      <c r="S60" s="359"/>
      <c r="T60" s="359"/>
      <c r="U60" s="359"/>
      <c r="V60" s="359"/>
    </row>
    <row r="61" spans="1:22" ht="28.5" customHeight="1">
      <c r="A61" s="358" t="s">
        <v>274</v>
      </c>
      <c r="B61" s="830" t="s">
        <v>275</v>
      </c>
      <c r="C61" s="830"/>
      <c r="D61" s="830"/>
      <c r="E61" s="830"/>
      <c r="F61" s="830"/>
      <c r="G61" s="830"/>
      <c r="H61" s="830"/>
      <c r="I61" s="830"/>
      <c r="J61" s="830"/>
      <c r="K61" s="830"/>
      <c r="L61" s="329"/>
      <c r="M61" s="329"/>
      <c r="N61" s="329"/>
      <c r="O61" s="359"/>
      <c r="P61" s="359"/>
      <c r="Q61" s="359"/>
      <c r="R61" s="359"/>
      <c r="S61" s="359"/>
      <c r="T61" s="359"/>
      <c r="U61" s="359"/>
      <c r="V61" s="359"/>
    </row>
    <row r="62" spans="1:22" ht="30.75" customHeight="1">
      <c r="A62" s="358" t="s">
        <v>274</v>
      </c>
      <c r="B62" s="830" t="s">
        <v>276</v>
      </c>
      <c r="C62" s="830"/>
      <c r="D62" s="830"/>
      <c r="E62" s="830"/>
      <c r="F62" s="830"/>
      <c r="G62" s="830"/>
      <c r="H62" s="830"/>
      <c r="I62" s="830"/>
      <c r="J62" s="830"/>
      <c r="K62" s="830"/>
      <c r="L62" s="319"/>
      <c r="M62" s="319"/>
      <c r="N62" s="319"/>
      <c r="O62" s="359"/>
      <c r="P62" s="359"/>
      <c r="Q62" s="359"/>
      <c r="R62" s="359"/>
      <c r="S62" s="359"/>
      <c r="T62" s="359"/>
      <c r="U62" s="359"/>
      <c r="V62" s="359"/>
    </row>
    <row r="63" spans="1:22">
      <c r="F63" s="312"/>
      <c r="L63" s="337"/>
      <c r="M63" s="337"/>
      <c r="N63" s="337"/>
    </row>
    <row r="64" spans="1:22">
      <c r="F64" s="312"/>
      <c r="L64" s="312"/>
      <c r="M64" s="312"/>
      <c r="N64" s="312"/>
    </row>
    <row r="65" spans="6:14">
      <c r="F65" s="312"/>
      <c r="L65" s="312"/>
      <c r="M65" s="312"/>
      <c r="N65" s="312"/>
    </row>
    <row r="66" spans="6:14">
      <c r="F66" s="319"/>
      <c r="L66" s="319"/>
      <c r="M66" s="319"/>
      <c r="N66" s="319"/>
    </row>
    <row r="67" spans="6:14">
      <c r="F67" s="312"/>
      <c r="L67" s="337"/>
      <c r="M67" s="337"/>
      <c r="N67" s="337"/>
    </row>
    <row r="68" spans="6:14">
      <c r="F68" s="312"/>
      <c r="L68" s="312"/>
      <c r="M68" s="312"/>
      <c r="N68" s="312"/>
    </row>
    <row r="69" spans="6:14">
      <c r="F69" s="319"/>
      <c r="L69" s="319"/>
      <c r="M69" s="319"/>
      <c r="N69" s="319"/>
    </row>
    <row r="70" spans="6:14">
      <c r="F70" s="319"/>
      <c r="L70" s="319"/>
      <c r="M70" s="319"/>
      <c r="N70" s="319"/>
    </row>
    <row r="71" spans="6:14">
      <c r="F71" s="319"/>
      <c r="L71" s="319"/>
      <c r="M71" s="319"/>
      <c r="N71" s="319"/>
    </row>
    <row r="72" spans="6:14">
      <c r="F72" s="319"/>
      <c r="L72" s="319"/>
      <c r="M72" s="319"/>
      <c r="N72" s="319"/>
    </row>
    <row r="73" spans="6:14">
      <c r="F73" s="319"/>
      <c r="L73" s="319"/>
      <c r="M73" s="319"/>
      <c r="N73" s="319"/>
    </row>
    <row r="74" spans="6:14">
      <c r="F74" s="312"/>
      <c r="L74" s="337"/>
      <c r="M74" s="337"/>
      <c r="N74" s="337"/>
    </row>
    <row r="75" spans="6:14">
      <c r="F75" s="312"/>
      <c r="L75" s="312"/>
      <c r="M75" s="312"/>
      <c r="N75" s="312"/>
    </row>
    <row r="76" spans="6:14">
      <c r="F76" s="319"/>
      <c r="L76" s="319"/>
      <c r="M76" s="319"/>
      <c r="N76" s="319"/>
    </row>
    <row r="77" spans="6:14">
      <c r="F77" s="319"/>
      <c r="L77" s="319"/>
      <c r="M77" s="319"/>
      <c r="N77" s="319"/>
    </row>
    <row r="78" spans="6:14">
      <c r="F78" s="319"/>
      <c r="L78" s="319"/>
      <c r="M78" s="319"/>
      <c r="N78" s="319"/>
    </row>
    <row r="79" spans="6:14">
      <c r="F79" s="323"/>
      <c r="L79" s="323"/>
      <c r="M79" s="323"/>
      <c r="N79" s="323"/>
    </row>
    <row r="80" spans="6:14">
      <c r="F80" s="312"/>
      <c r="L80" s="337"/>
      <c r="M80" s="337"/>
      <c r="N80" s="337"/>
    </row>
    <row r="81" spans="6:14" ht="15" thickBot="1">
      <c r="F81" s="319"/>
      <c r="L81" s="319"/>
      <c r="M81" s="319"/>
      <c r="N81" s="319"/>
    </row>
    <row r="82" spans="6:14" ht="16.5" thickTop="1" thickBot="1">
      <c r="F82" s="355"/>
      <c r="L82" s="355"/>
      <c r="M82" s="355"/>
      <c r="N82" s="355"/>
    </row>
    <row r="83" spans="6:14">
      <c r="F83" s="29"/>
      <c r="L83" s="29"/>
      <c r="M83" s="29"/>
      <c r="N83" s="29"/>
    </row>
    <row r="84" spans="6:14">
      <c r="F84" s="29"/>
      <c r="L84" s="29"/>
      <c r="M84" s="29"/>
      <c r="N84" s="29"/>
    </row>
    <row r="85" spans="6:14">
      <c r="L85" s="359"/>
      <c r="M85" s="359"/>
      <c r="N85" s="359"/>
    </row>
    <row r="86" spans="6:14">
      <c r="L86" s="359"/>
      <c r="M86" s="359"/>
      <c r="N86" s="359"/>
    </row>
    <row r="87" spans="6:14">
      <c r="L87" s="359"/>
      <c r="M87" s="359"/>
      <c r="N87" s="359"/>
    </row>
  </sheetData>
  <mergeCells count="21">
    <mergeCell ref="B62:K62"/>
    <mergeCell ref="L7:L8"/>
    <mergeCell ref="M7:M8"/>
    <mergeCell ref="G6:K6"/>
    <mergeCell ref="A7:B8"/>
    <mergeCell ref="C7:C8"/>
    <mergeCell ref="D7:D8"/>
    <mergeCell ref="E7:E8"/>
    <mergeCell ref="G7:H7"/>
    <mergeCell ref="I7:J7"/>
    <mergeCell ref="L12:L16"/>
    <mergeCell ref="L22:L25"/>
    <mergeCell ref="M12:M16"/>
    <mergeCell ref="M22:M25"/>
    <mergeCell ref="N7:N8"/>
    <mergeCell ref="F7:F8"/>
    <mergeCell ref="A59:B59"/>
    <mergeCell ref="B60:K60"/>
    <mergeCell ref="B61:K61"/>
    <mergeCell ref="L18:L19"/>
    <mergeCell ref="M18:M19"/>
  </mergeCells>
  <printOptions horizontalCentered="1"/>
  <pageMargins left="0.5" right="0.25" top="0.5" bottom="0.5" header="0.33" footer="0.33"/>
  <pageSetup paperSize="9" orientation="landscape" r:id="rId1"/>
  <headerFooter scaleWithDoc="0" alignWithMargins="0">
    <oddFooter>&amp;L&amp;8SEM Engineers&amp;R&amp;8Page &amp;P of &amp;N</oddFooter>
  </headerFooter>
  <rowBreaks count="1" manualBreakCount="1">
    <brk id="25" max="1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8DE07-A03B-4D02-AADB-CD3505FBB5D1}">
  <dimension ref="A1:U65"/>
  <sheetViews>
    <sheetView showGridLines="0" zoomScaleNormal="100" zoomScaleSheetLayoutView="100" workbookViewId="0">
      <pane xSplit="5" ySplit="8" topLeftCell="F21" activePane="bottomRight" state="frozen"/>
      <selection pane="topRight" activeCell="F1" sqref="F1"/>
      <selection pane="bottomLeft" activeCell="A9" sqref="A9"/>
      <selection pane="bottomRight" activeCell="L36" sqref="L36:M37"/>
    </sheetView>
  </sheetViews>
  <sheetFormatPr defaultColWidth="8.625" defaultRowHeight="12.75"/>
  <cols>
    <col min="1" max="1" width="4.125" style="46" customWidth="1"/>
    <col min="2" max="2" width="2.5" style="46" customWidth="1"/>
    <col min="3" max="3" width="44.125" style="2" customWidth="1"/>
    <col min="4" max="4" width="5.625" style="65" customWidth="1"/>
    <col min="5" max="5" width="8.625" style="65" customWidth="1"/>
    <col min="6" max="6" width="12.25" style="65" bestFit="1" customWidth="1"/>
    <col min="7" max="8" width="10.625" style="65" customWidth="1"/>
    <col min="9" max="10" width="10.625" style="2" customWidth="1"/>
    <col min="11" max="11" width="12.625" style="2" customWidth="1"/>
    <col min="12" max="14" width="12.25" style="65" bestFit="1" customWidth="1"/>
    <col min="15" max="16384" width="8.625" style="2"/>
  </cols>
  <sheetData>
    <row r="1" spans="1:14" ht="17.25" customHeight="1">
      <c r="A1" s="869" t="s">
        <v>68</v>
      </c>
      <c r="B1" s="869"/>
      <c r="C1" s="869"/>
      <c r="D1" s="377"/>
      <c r="E1" s="377"/>
      <c r="F1" s="377"/>
      <c r="G1" s="377"/>
      <c r="H1" s="377"/>
      <c r="I1" s="291"/>
      <c r="J1" s="291"/>
      <c r="K1" s="378"/>
      <c r="L1" s="377"/>
      <c r="M1" s="377"/>
      <c r="N1" s="377"/>
    </row>
    <row r="2" spans="1:14" ht="15.75" customHeight="1">
      <c r="A2" s="870" t="s">
        <v>309</v>
      </c>
      <c r="B2" s="870"/>
      <c r="C2" s="870"/>
      <c r="D2" s="377"/>
      <c r="E2" s="377"/>
      <c r="F2" s="377"/>
      <c r="G2" s="377"/>
      <c r="H2" s="377"/>
      <c r="L2" s="377"/>
      <c r="M2" s="377"/>
      <c r="N2" s="377"/>
    </row>
    <row r="3" spans="1:14" ht="6" customHeight="1">
      <c r="A3" s="379"/>
      <c r="B3" s="379"/>
      <c r="C3" s="28"/>
      <c r="D3" s="377"/>
      <c r="E3" s="377"/>
      <c r="F3" s="377"/>
      <c r="G3" s="377"/>
      <c r="H3" s="377"/>
      <c r="L3" s="377"/>
      <c r="M3" s="377"/>
      <c r="N3" s="377"/>
    </row>
    <row r="4" spans="1:14" ht="15.75">
      <c r="A4" s="277" t="s">
        <v>359</v>
      </c>
      <c r="B4" s="277"/>
      <c r="C4" s="28"/>
      <c r="D4" s="377"/>
      <c r="E4" s="377"/>
      <c r="F4" s="377"/>
      <c r="G4" s="377"/>
      <c r="H4" s="377"/>
      <c r="K4" s="380"/>
      <c r="L4" s="377"/>
      <c r="M4" s="377"/>
      <c r="N4" s="377"/>
    </row>
    <row r="5" spans="1:14" ht="15.75">
      <c r="A5" s="288"/>
      <c r="B5" s="289"/>
      <c r="C5" s="379"/>
      <c r="D5" s="377"/>
      <c r="E5" s="377"/>
      <c r="F5" s="377"/>
      <c r="G5" s="377"/>
      <c r="H5" s="377"/>
      <c r="I5" s="381"/>
      <c r="J5" s="381"/>
      <c r="K5" s="380"/>
      <c r="L5" s="377"/>
      <c r="M5" s="377"/>
      <c r="N5" s="377"/>
    </row>
    <row r="6" spans="1:14" ht="4.5" customHeight="1" thickBot="1">
      <c r="A6" s="288"/>
      <c r="B6" s="379"/>
      <c r="C6" s="379" t="s">
        <v>310</v>
      </c>
      <c r="D6" s="377"/>
      <c r="E6" s="377"/>
      <c r="F6" s="377"/>
      <c r="G6" s="377"/>
      <c r="H6" s="377"/>
      <c r="I6" s="381"/>
      <c r="J6" s="381"/>
      <c r="K6" s="378"/>
      <c r="L6" s="377"/>
      <c r="M6" s="377"/>
      <c r="N6" s="377"/>
    </row>
    <row r="7" spans="1:14" ht="15" customHeight="1">
      <c r="A7" s="856" t="s">
        <v>243</v>
      </c>
      <c r="B7" s="857"/>
      <c r="C7" s="860" t="s">
        <v>244</v>
      </c>
      <c r="D7" s="860" t="s">
        <v>245</v>
      </c>
      <c r="E7" s="851" t="s">
        <v>277</v>
      </c>
      <c r="F7" s="851" t="s">
        <v>236</v>
      </c>
      <c r="G7" s="862" t="s">
        <v>246</v>
      </c>
      <c r="H7" s="863"/>
      <c r="I7" s="862" t="s">
        <v>247</v>
      </c>
      <c r="J7" s="864"/>
      <c r="K7" s="293" t="s">
        <v>248</v>
      </c>
      <c r="L7" s="851" t="s">
        <v>237</v>
      </c>
      <c r="M7" s="851" t="s">
        <v>238</v>
      </c>
      <c r="N7" s="851" t="s">
        <v>239</v>
      </c>
    </row>
    <row r="8" spans="1:14" ht="15" customHeight="1" thickBot="1">
      <c r="A8" s="858"/>
      <c r="B8" s="859"/>
      <c r="C8" s="861"/>
      <c r="D8" s="861"/>
      <c r="E8" s="852"/>
      <c r="F8" s="852"/>
      <c r="G8" s="294" t="s">
        <v>249</v>
      </c>
      <c r="H8" s="295" t="s">
        <v>250</v>
      </c>
      <c r="I8" s="294" t="s">
        <v>249</v>
      </c>
      <c r="J8" s="295" t="s">
        <v>250</v>
      </c>
      <c r="K8" s="296" t="s">
        <v>251</v>
      </c>
      <c r="L8" s="852"/>
      <c r="M8" s="852"/>
      <c r="N8" s="852"/>
    </row>
    <row r="9" spans="1:14" ht="18" customHeight="1" thickTop="1">
      <c r="A9" s="382"/>
      <c r="B9" s="383"/>
      <c r="C9" s="384" t="s">
        <v>311</v>
      </c>
      <c r="D9" s="385"/>
      <c r="E9" s="385"/>
      <c r="F9" s="385"/>
      <c r="G9" s="385"/>
      <c r="H9" s="385"/>
      <c r="I9" s="385"/>
      <c r="J9" s="385"/>
      <c r="K9" s="385"/>
      <c r="L9" s="385"/>
      <c r="M9" s="385"/>
      <c r="N9" s="385"/>
    </row>
    <row r="10" spans="1:14" s="276" customFormat="1" ht="51" customHeight="1">
      <c r="A10" s="307"/>
      <c r="B10" s="308"/>
      <c r="C10" s="41" t="s">
        <v>312</v>
      </c>
      <c r="D10" s="1"/>
      <c r="E10" s="1"/>
      <c r="F10" s="1"/>
      <c r="G10" s="1"/>
      <c r="H10" s="1"/>
      <c r="I10" s="1"/>
      <c r="J10" s="1"/>
      <c r="K10" s="1"/>
      <c r="L10" s="1"/>
      <c r="M10" s="1"/>
      <c r="N10" s="1"/>
    </row>
    <row r="11" spans="1:14" s="276" customFormat="1" ht="24.95" customHeight="1">
      <c r="A11" s="376">
        <v>1.1000000000000001</v>
      </c>
      <c r="B11" s="386"/>
      <c r="C11" s="387" t="s">
        <v>313</v>
      </c>
      <c r="D11" s="388"/>
      <c r="E11" s="388"/>
      <c r="F11" s="388"/>
      <c r="G11" s="388"/>
      <c r="H11" s="388"/>
      <c r="I11" s="388"/>
      <c r="J11" s="388"/>
      <c r="K11" s="388"/>
      <c r="L11" s="388"/>
      <c r="M11" s="388"/>
      <c r="N11" s="388"/>
    </row>
    <row r="12" spans="1:14" s="276" customFormat="1" ht="15" customHeight="1">
      <c r="A12" s="376"/>
      <c r="B12" s="389" t="s">
        <v>34</v>
      </c>
      <c r="C12" s="390" t="s">
        <v>314</v>
      </c>
      <c r="D12" s="391" t="str">
        <f>IF(C12="","",IF(E12="","",IF(E12&gt;1,"Nos.","No.")))</f>
        <v>Nos.</v>
      </c>
      <c r="E12" s="391" t="s">
        <v>49</v>
      </c>
      <c r="F12" s="391"/>
      <c r="G12" s="391">
        <v>42000</v>
      </c>
      <c r="H12" s="391">
        <f>G12*F12</f>
        <v>0</v>
      </c>
      <c r="I12" s="391">
        <v>5000</v>
      </c>
      <c r="J12" s="391">
        <f>I12*F12</f>
        <v>0</v>
      </c>
      <c r="K12" s="391">
        <f>J12+H12</f>
        <v>0</v>
      </c>
      <c r="L12" s="873" t="s">
        <v>633</v>
      </c>
      <c r="M12" s="873" t="s">
        <v>612</v>
      </c>
      <c r="N12" s="391"/>
    </row>
    <row r="13" spans="1:14" s="276" customFormat="1" ht="15" customHeight="1">
      <c r="A13" s="376"/>
      <c r="B13" s="389" t="s">
        <v>57</v>
      </c>
      <c r="C13" s="390" t="s">
        <v>315</v>
      </c>
      <c r="D13" s="391" t="str">
        <f>IF(C13="","",IF(E13="","",IF(E13&gt;1,"Nos.","No.")))</f>
        <v>Nos.</v>
      </c>
      <c r="E13" s="391" t="s">
        <v>49</v>
      </c>
      <c r="F13" s="391"/>
      <c r="G13" s="391">
        <v>29000</v>
      </c>
      <c r="H13" s="391">
        <f t="shared" ref="H13:H57" si="0">G13*F13</f>
        <v>0</v>
      </c>
      <c r="I13" s="391">
        <v>5000</v>
      </c>
      <c r="J13" s="391">
        <f t="shared" ref="J13:J57" si="1">I13*F13</f>
        <v>0</v>
      </c>
      <c r="K13" s="391">
        <f>J13+H13</f>
        <v>0</v>
      </c>
      <c r="L13" s="873"/>
      <c r="M13" s="873"/>
      <c r="N13" s="391"/>
    </row>
    <row r="14" spans="1:14" s="276" customFormat="1" ht="15" customHeight="1">
      <c r="A14" s="392">
        <f>A11+0.1</f>
        <v>1.2000000000000002</v>
      </c>
      <c r="B14" s="386"/>
      <c r="C14" s="393" t="s">
        <v>316</v>
      </c>
      <c r="D14" s="394"/>
      <c r="E14" s="394"/>
      <c r="F14" s="394"/>
      <c r="G14" s="394"/>
      <c r="H14" s="391">
        <f t="shared" si="0"/>
        <v>0</v>
      </c>
      <c r="I14" s="394"/>
      <c r="J14" s="391">
        <f t="shared" si="1"/>
        <v>0</v>
      </c>
      <c r="K14" s="394"/>
      <c r="L14" s="873"/>
      <c r="M14" s="873"/>
      <c r="N14" s="394"/>
    </row>
    <row r="15" spans="1:14" s="276" customFormat="1" ht="15" customHeight="1">
      <c r="A15" s="307"/>
      <c r="B15" s="395" t="s">
        <v>34</v>
      </c>
      <c r="C15" s="41" t="s">
        <v>317</v>
      </c>
      <c r="D15" s="391" t="str">
        <f>IF(C15="","",IF(E15="","",IF(E15&gt;1,"Nos.","No.")))</f>
        <v>Nos.</v>
      </c>
      <c r="E15" s="391" t="s">
        <v>49</v>
      </c>
      <c r="F15" s="391"/>
      <c r="G15" s="391">
        <v>40500</v>
      </c>
      <c r="H15" s="391">
        <f t="shared" si="0"/>
        <v>0</v>
      </c>
      <c r="I15" s="391">
        <v>2000</v>
      </c>
      <c r="J15" s="391">
        <f t="shared" si="1"/>
        <v>0</v>
      </c>
      <c r="K15" s="391">
        <f>J15+H15</f>
        <v>0</v>
      </c>
      <c r="L15" s="873"/>
      <c r="M15" s="873"/>
      <c r="N15" s="391"/>
    </row>
    <row r="16" spans="1:14" s="276" customFormat="1" ht="15" customHeight="1">
      <c r="A16" s="307"/>
      <c r="B16" s="395" t="s">
        <v>57</v>
      </c>
      <c r="C16" s="41" t="s">
        <v>318</v>
      </c>
      <c r="D16" s="391" t="str">
        <f>IF(C16="","",IF(E16="","",IF(E16&gt;1,"Nos.","No.")))</f>
        <v>Nos.</v>
      </c>
      <c r="E16" s="391" t="s">
        <v>49</v>
      </c>
      <c r="F16" s="391"/>
      <c r="G16" s="391">
        <v>40500</v>
      </c>
      <c r="H16" s="391">
        <f t="shared" si="0"/>
        <v>0</v>
      </c>
      <c r="I16" s="391">
        <v>2000</v>
      </c>
      <c r="J16" s="391">
        <f t="shared" si="1"/>
        <v>0</v>
      </c>
      <c r="K16" s="391">
        <f>J16+H16</f>
        <v>0</v>
      </c>
      <c r="L16" s="873"/>
      <c r="M16" s="873"/>
      <c r="N16" s="391"/>
    </row>
    <row r="17" spans="1:14" s="276" customFormat="1" ht="25.5">
      <c r="A17" s="392">
        <f>A14+0.1</f>
        <v>1.3000000000000003</v>
      </c>
      <c r="B17" s="396"/>
      <c r="C17" s="397" t="s">
        <v>319</v>
      </c>
      <c r="D17" s="391" t="s">
        <v>5</v>
      </c>
      <c r="E17" s="398">
        <v>2</v>
      </c>
      <c r="F17" s="391">
        <v>2</v>
      </c>
      <c r="G17" s="391">
        <v>215000</v>
      </c>
      <c r="H17" s="391">
        <f t="shared" si="0"/>
        <v>430000</v>
      </c>
      <c r="I17" s="391">
        <v>5000</v>
      </c>
      <c r="J17" s="391">
        <f t="shared" si="1"/>
        <v>10000</v>
      </c>
      <c r="K17" s="391">
        <f>J17+H17</f>
        <v>440000</v>
      </c>
      <c r="L17" s="766" t="s">
        <v>613</v>
      </c>
      <c r="M17" s="766" t="s">
        <v>614</v>
      </c>
      <c r="N17" s="391"/>
    </row>
    <row r="18" spans="1:14" s="276" customFormat="1" ht="15" customHeight="1">
      <c r="A18" s="392">
        <f>A17+0.1</f>
        <v>1.4000000000000004</v>
      </c>
      <c r="B18" s="399"/>
      <c r="C18" s="400" t="s">
        <v>320</v>
      </c>
      <c r="D18" s="1"/>
      <c r="E18" s="401"/>
      <c r="F18" s="402"/>
      <c r="G18" s="402"/>
      <c r="H18" s="391">
        <f t="shared" si="0"/>
        <v>0</v>
      </c>
      <c r="I18" s="402"/>
      <c r="J18" s="391">
        <f t="shared" si="1"/>
        <v>0</v>
      </c>
      <c r="K18" s="402"/>
      <c r="L18" s="876" t="s">
        <v>634</v>
      </c>
      <c r="M18" s="876" t="s">
        <v>612</v>
      </c>
      <c r="N18" s="402"/>
    </row>
    <row r="19" spans="1:14" s="276" customFormat="1" ht="15" customHeight="1">
      <c r="A19" s="403"/>
      <c r="B19" s="395" t="s">
        <v>34</v>
      </c>
      <c r="C19" s="123" t="s">
        <v>321</v>
      </c>
      <c r="D19" s="391" t="s">
        <v>5</v>
      </c>
      <c r="E19" s="398" t="s">
        <v>49</v>
      </c>
      <c r="F19" s="391"/>
      <c r="G19" s="391">
        <v>15000</v>
      </c>
      <c r="H19" s="391">
        <f t="shared" si="0"/>
        <v>0</v>
      </c>
      <c r="I19" s="391">
        <v>2000</v>
      </c>
      <c r="J19" s="391">
        <f t="shared" si="1"/>
        <v>0</v>
      </c>
      <c r="K19" s="391"/>
      <c r="L19" s="877"/>
      <c r="M19" s="877"/>
      <c r="N19" s="391"/>
    </row>
    <row r="20" spans="1:14" s="276" customFormat="1" ht="15" customHeight="1">
      <c r="A20" s="392">
        <f>A18+0.1</f>
        <v>1.5000000000000004</v>
      </c>
      <c r="B20" s="395"/>
      <c r="C20" s="309" t="s">
        <v>322</v>
      </c>
      <c r="D20" s="388"/>
      <c r="E20" s="401"/>
      <c r="F20" s="388"/>
      <c r="G20" s="388"/>
      <c r="H20" s="391">
        <f t="shared" si="0"/>
        <v>0</v>
      </c>
      <c r="I20" s="388"/>
      <c r="J20" s="391">
        <f t="shared" si="1"/>
        <v>0</v>
      </c>
      <c r="K20" s="388"/>
      <c r="L20" s="776"/>
      <c r="M20" s="776"/>
      <c r="N20" s="388"/>
    </row>
    <row r="21" spans="1:14" s="276" customFormat="1" ht="20.100000000000001" customHeight="1">
      <c r="A21" s="404"/>
      <c r="B21" s="405" t="s">
        <v>34</v>
      </c>
      <c r="C21" s="406" t="s">
        <v>323</v>
      </c>
      <c r="D21" s="391" t="str">
        <f>IF(C21="","",IF(E21="","",IF(E21&gt;1,"Nos.","No.")))</f>
        <v>Nos.</v>
      </c>
      <c r="E21" s="398">
        <v>4</v>
      </c>
      <c r="F21" s="391">
        <v>4</v>
      </c>
      <c r="G21" s="391">
        <v>10500</v>
      </c>
      <c r="H21" s="391">
        <f t="shared" si="0"/>
        <v>42000</v>
      </c>
      <c r="I21" s="391">
        <v>1000</v>
      </c>
      <c r="J21" s="391">
        <f t="shared" si="1"/>
        <v>4000</v>
      </c>
      <c r="K21" s="391">
        <f>J21+H21</f>
        <v>46000</v>
      </c>
      <c r="L21" s="766" t="s">
        <v>634</v>
      </c>
      <c r="M21" s="766" t="s">
        <v>612</v>
      </c>
      <c r="N21" s="391"/>
    </row>
    <row r="22" spans="1:14" s="276" customFormat="1" ht="20.100000000000001" customHeight="1">
      <c r="A22" s="403"/>
      <c r="B22" s="405" t="s">
        <v>57</v>
      </c>
      <c r="C22" s="407" t="s">
        <v>324</v>
      </c>
      <c r="D22" s="408" t="str">
        <f>IF(C22="","",IF(E22="","",IF(E22&gt;1,"Nos.","No.")))</f>
        <v>Nos.</v>
      </c>
      <c r="E22" s="409" t="s">
        <v>49</v>
      </c>
      <c r="F22" s="408"/>
      <c r="G22" s="408">
        <v>8450</v>
      </c>
      <c r="H22" s="391">
        <f t="shared" si="0"/>
        <v>0</v>
      </c>
      <c r="I22" s="391">
        <v>1000</v>
      </c>
      <c r="J22" s="391">
        <f t="shared" si="1"/>
        <v>0</v>
      </c>
      <c r="K22" s="408"/>
      <c r="L22" s="766" t="s">
        <v>634</v>
      </c>
      <c r="M22" s="766" t="s">
        <v>612</v>
      </c>
      <c r="N22" s="408"/>
    </row>
    <row r="23" spans="1:14" s="276" customFormat="1" ht="20.100000000000001" customHeight="1">
      <c r="A23" s="403"/>
      <c r="B23" s="405" t="s">
        <v>60</v>
      </c>
      <c r="C23" s="407" t="s">
        <v>325</v>
      </c>
      <c r="D23" s="408" t="str">
        <f>IF(C23="","",IF(E23="","",IF(E23&gt;1,"Nos.","No.")))</f>
        <v>Nos.</v>
      </c>
      <c r="E23" s="409">
        <v>4</v>
      </c>
      <c r="F23" s="408">
        <v>4</v>
      </c>
      <c r="G23" s="391">
        <v>27500</v>
      </c>
      <c r="H23" s="391">
        <f t="shared" si="0"/>
        <v>110000</v>
      </c>
      <c r="I23" s="391">
        <v>3000</v>
      </c>
      <c r="J23" s="391">
        <f t="shared" si="1"/>
        <v>12000</v>
      </c>
      <c r="K23" s="391">
        <f t="shared" ref="K23:K26" si="2">J23+H23</f>
        <v>122000</v>
      </c>
      <c r="L23" s="766" t="s">
        <v>635</v>
      </c>
      <c r="M23" s="766" t="s">
        <v>612</v>
      </c>
      <c r="N23" s="408"/>
    </row>
    <row r="24" spans="1:14" s="276" customFormat="1" ht="20.100000000000001" customHeight="1">
      <c r="A24" s="403"/>
      <c r="B24" s="405" t="s">
        <v>61</v>
      </c>
      <c r="C24" s="407" t="s">
        <v>326</v>
      </c>
      <c r="D24" s="408" t="s">
        <v>5</v>
      </c>
      <c r="E24" s="409">
        <v>2</v>
      </c>
      <c r="F24" s="408">
        <v>2</v>
      </c>
      <c r="G24" s="391">
        <v>72000</v>
      </c>
      <c r="H24" s="391">
        <f t="shared" si="0"/>
        <v>144000</v>
      </c>
      <c r="I24" s="391">
        <v>7000</v>
      </c>
      <c r="J24" s="391">
        <f t="shared" si="1"/>
        <v>14000</v>
      </c>
      <c r="K24" s="391">
        <f t="shared" si="2"/>
        <v>158000</v>
      </c>
      <c r="L24" s="766"/>
      <c r="M24" s="766" t="s">
        <v>612</v>
      </c>
      <c r="N24" s="408"/>
    </row>
    <row r="25" spans="1:14" s="276" customFormat="1" ht="20.100000000000001" customHeight="1">
      <c r="A25" s="403"/>
      <c r="B25" s="405" t="s">
        <v>63</v>
      </c>
      <c r="C25" s="407" t="s">
        <v>327</v>
      </c>
      <c r="D25" s="408" t="str">
        <f>IF(C25="","",IF(E25="","",IF(E25&gt;1,"Nos.","No.")))</f>
        <v>Nos.</v>
      </c>
      <c r="E25" s="409">
        <v>6</v>
      </c>
      <c r="F25" s="408">
        <v>6</v>
      </c>
      <c r="G25" s="391">
        <v>6000</v>
      </c>
      <c r="H25" s="391">
        <f t="shared" si="0"/>
        <v>36000</v>
      </c>
      <c r="I25" s="391">
        <v>1000</v>
      </c>
      <c r="J25" s="391">
        <f t="shared" si="1"/>
        <v>6000</v>
      </c>
      <c r="K25" s="391">
        <f t="shared" si="2"/>
        <v>42000</v>
      </c>
      <c r="L25" s="766" t="s">
        <v>634</v>
      </c>
      <c r="M25" s="766" t="s">
        <v>612</v>
      </c>
      <c r="N25" s="408"/>
    </row>
    <row r="26" spans="1:14" s="276" customFormat="1" ht="20.100000000000001" customHeight="1" thickBot="1">
      <c r="A26" s="403"/>
      <c r="B26" s="405" t="s">
        <v>65</v>
      </c>
      <c r="C26" s="410" t="s">
        <v>328</v>
      </c>
      <c r="D26" s="388" t="s">
        <v>5</v>
      </c>
      <c r="E26" s="401">
        <v>4</v>
      </c>
      <c r="F26" s="388">
        <v>4</v>
      </c>
      <c r="G26" s="391">
        <v>18850</v>
      </c>
      <c r="H26" s="391">
        <f t="shared" si="0"/>
        <v>75400</v>
      </c>
      <c r="I26" s="391">
        <v>1000</v>
      </c>
      <c r="J26" s="391">
        <f t="shared" si="1"/>
        <v>4000</v>
      </c>
      <c r="K26" s="391">
        <f t="shared" si="2"/>
        <v>79400</v>
      </c>
      <c r="L26" s="766" t="s">
        <v>634</v>
      </c>
      <c r="M26" s="766" t="s">
        <v>612</v>
      </c>
      <c r="N26" s="388"/>
    </row>
    <row r="27" spans="1:14" ht="20.100000000000001" customHeight="1" thickTop="1" thickBot="1">
      <c r="A27" s="411"/>
      <c r="B27" s="412"/>
      <c r="C27" s="413" t="s">
        <v>329</v>
      </c>
      <c r="D27" s="414"/>
      <c r="E27" s="415"/>
      <c r="F27" s="415"/>
      <c r="G27" s="415"/>
      <c r="H27" s="391">
        <f t="shared" si="0"/>
        <v>0</v>
      </c>
      <c r="I27" s="415"/>
      <c r="J27" s="391">
        <f t="shared" si="1"/>
        <v>0</v>
      </c>
      <c r="K27" s="415"/>
      <c r="L27" s="743"/>
      <c r="M27" s="743"/>
      <c r="N27" s="415"/>
    </row>
    <row r="28" spans="1:14" ht="16.5" customHeight="1">
      <c r="A28" s="416"/>
      <c r="B28" s="417"/>
      <c r="C28" s="418" t="s">
        <v>330</v>
      </c>
      <c r="D28" s="419"/>
      <c r="E28" s="419"/>
      <c r="F28" s="419"/>
      <c r="G28" s="419"/>
      <c r="H28" s="391">
        <f t="shared" si="0"/>
        <v>0</v>
      </c>
      <c r="I28" s="419"/>
      <c r="J28" s="391">
        <f t="shared" si="1"/>
        <v>0</v>
      </c>
      <c r="K28" s="419"/>
      <c r="L28" s="419"/>
      <c r="M28" s="419"/>
      <c r="N28" s="419"/>
    </row>
    <row r="29" spans="1:14" ht="54.75" customHeight="1">
      <c r="A29" s="27"/>
      <c r="B29" s="420"/>
      <c r="C29" s="41" t="s">
        <v>331</v>
      </c>
      <c r="D29" s="388"/>
      <c r="E29" s="388"/>
      <c r="F29" s="388"/>
      <c r="G29" s="388"/>
      <c r="H29" s="391">
        <f t="shared" si="0"/>
        <v>0</v>
      </c>
      <c r="I29" s="388"/>
      <c r="J29" s="391">
        <f t="shared" si="1"/>
        <v>0</v>
      </c>
      <c r="K29" s="388"/>
      <c r="L29" s="388"/>
      <c r="M29" s="388"/>
      <c r="N29" s="388"/>
    </row>
    <row r="30" spans="1:14" ht="65.099999999999994" customHeight="1">
      <c r="A30" s="307">
        <v>2.1</v>
      </c>
      <c r="B30" s="308"/>
      <c r="C30" s="387" t="s">
        <v>332</v>
      </c>
      <c r="D30" s="388"/>
      <c r="E30" s="388"/>
      <c r="F30" s="388"/>
      <c r="G30" s="388"/>
      <c r="H30" s="391">
        <f t="shared" si="0"/>
        <v>0</v>
      </c>
      <c r="I30" s="388"/>
      <c r="J30" s="391">
        <f t="shared" si="1"/>
        <v>0</v>
      </c>
      <c r="K30" s="388"/>
      <c r="L30" s="388"/>
      <c r="M30" s="388"/>
      <c r="N30" s="388"/>
    </row>
    <row r="31" spans="1:14" ht="15" customHeight="1">
      <c r="A31" s="307"/>
      <c r="B31" s="396" t="s">
        <v>34</v>
      </c>
      <c r="C31" s="406" t="s">
        <v>333</v>
      </c>
      <c r="D31" s="391" t="s">
        <v>255</v>
      </c>
      <c r="E31" s="391" t="s">
        <v>49</v>
      </c>
      <c r="F31" s="391"/>
      <c r="G31" s="391">
        <v>600</v>
      </c>
      <c r="H31" s="391">
        <f t="shared" si="0"/>
        <v>0</v>
      </c>
      <c r="I31" s="391">
        <v>150</v>
      </c>
      <c r="J31" s="391">
        <f t="shared" si="1"/>
        <v>0</v>
      </c>
      <c r="K31" s="391">
        <f t="shared" ref="K31" si="3">J31+H31</f>
        <v>0</v>
      </c>
      <c r="L31" s="391" t="s">
        <v>615</v>
      </c>
      <c r="M31" s="391" t="s">
        <v>601</v>
      </c>
      <c r="N31" s="391"/>
    </row>
    <row r="32" spans="1:14" ht="30" customHeight="1">
      <c r="A32" s="307">
        <f>A30+0.1</f>
        <v>2.2000000000000002</v>
      </c>
      <c r="B32" s="308"/>
      <c r="C32" s="387" t="s">
        <v>334</v>
      </c>
      <c r="D32" s="1"/>
      <c r="E32" s="421"/>
      <c r="F32" s="421"/>
      <c r="G32" s="421"/>
      <c r="H32" s="391">
        <f t="shared" si="0"/>
        <v>0</v>
      </c>
      <c r="I32" s="421"/>
      <c r="J32" s="391">
        <f t="shared" si="1"/>
        <v>0</v>
      </c>
      <c r="K32" s="421"/>
      <c r="L32" s="421"/>
      <c r="M32" s="421"/>
      <c r="N32" s="421"/>
    </row>
    <row r="33" spans="1:14" ht="15" customHeight="1">
      <c r="A33" s="422"/>
      <c r="B33" s="380" t="s">
        <v>34</v>
      </c>
      <c r="C33" s="406" t="s">
        <v>335</v>
      </c>
      <c r="D33" s="117" t="s">
        <v>255</v>
      </c>
      <c r="E33" s="423" t="s">
        <v>49</v>
      </c>
      <c r="F33" s="423"/>
      <c r="G33" s="391">
        <v>990</v>
      </c>
      <c r="H33" s="391">
        <f t="shared" si="0"/>
        <v>0</v>
      </c>
      <c r="I33" s="391">
        <v>150</v>
      </c>
      <c r="J33" s="391">
        <f t="shared" si="1"/>
        <v>0</v>
      </c>
      <c r="K33" s="391">
        <f t="shared" ref="K33:K34" si="4">J33+H33</f>
        <v>0</v>
      </c>
      <c r="L33" s="874" t="s">
        <v>615</v>
      </c>
      <c r="M33" s="874" t="s">
        <v>601</v>
      </c>
      <c r="N33" s="423"/>
    </row>
    <row r="34" spans="1:14" ht="15" customHeight="1">
      <c r="A34" s="422"/>
      <c r="B34" s="315" t="s">
        <v>57</v>
      </c>
      <c r="C34" s="407" t="s">
        <v>336</v>
      </c>
      <c r="D34" s="364" t="s">
        <v>255</v>
      </c>
      <c r="E34" s="424" t="s">
        <v>49</v>
      </c>
      <c r="F34" s="424"/>
      <c r="G34" s="391">
        <v>1450</v>
      </c>
      <c r="H34" s="391">
        <f t="shared" si="0"/>
        <v>0</v>
      </c>
      <c r="I34" s="391">
        <v>200</v>
      </c>
      <c r="J34" s="391">
        <f t="shared" si="1"/>
        <v>0</v>
      </c>
      <c r="K34" s="391">
        <f t="shared" si="4"/>
        <v>0</v>
      </c>
      <c r="L34" s="875"/>
      <c r="M34" s="875"/>
      <c r="N34" s="424"/>
    </row>
    <row r="35" spans="1:14" ht="27" customHeight="1">
      <c r="A35" s="307">
        <f>A32+0.1</f>
        <v>2.3000000000000003</v>
      </c>
      <c r="B35" s="425"/>
      <c r="C35" s="400" t="s">
        <v>337</v>
      </c>
      <c r="D35" s="42"/>
      <c r="E35" s="421"/>
      <c r="F35" s="421"/>
      <c r="G35" s="421"/>
      <c r="H35" s="391">
        <f t="shared" si="0"/>
        <v>0</v>
      </c>
      <c r="I35" s="421"/>
      <c r="J35" s="391">
        <f t="shared" si="1"/>
        <v>0</v>
      </c>
      <c r="K35" s="421"/>
      <c r="L35" s="421"/>
      <c r="M35" s="421"/>
      <c r="N35" s="421"/>
    </row>
    <row r="36" spans="1:14" ht="15" customHeight="1">
      <c r="A36" s="422"/>
      <c r="B36" s="380" t="s">
        <v>34</v>
      </c>
      <c r="C36" s="406" t="s">
        <v>338</v>
      </c>
      <c r="D36" s="117" t="s">
        <v>255</v>
      </c>
      <c r="E36" s="423" t="s">
        <v>49</v>
      </c>
      <c r="F36" s="423"/>
      <c r="G36" s="391">
        <v>250</v>
      </c>
      <c r="H36" s="391">
        <f t="shared" si="0"/>
        <v>0</v>
      </c>
      <c r="I36" s="391">
        <v>60</v>
      </c>
      <c r="J36" s="391">
        <f t="shared" si="1"/>
        <v>0</v>
      </c>
      <c r="K36" s="391">
        <f t="shared" ref="K36:K37" si="5">J36+H36</f>
        <v>0</v>
      </c>
      <c r="L36" s="874" t="s">
        <v>636</v>
      </c>
      <c r="M36" s="874" t="s">
        <v>604</v>
      </c>
      <c r="N36" s="423"/>
    </row>
    <row r="37" spans="1:14" ht="15" customHeight="1">
      <c r="A37" s="422"/>
      <c r="B37" s="315" t="s">
        <v>57</v>
      </c>
      <c r="C37" s="407" t="s">
        <v>339</v>
      </c>
      <c r="D37" s="364" t="s">
        <v>255</v>
      </c>
      <c r="E37" s="424" t="s">
        <v>49</v>
      </c>
      <c r="F37" s="424"/>
      <c r="G37" s="391">
        <v>300</v>
      </c>
      <c r="H37" s="391">
        <f t="shared" si="0"/>
        <v>0</v>
      </c>
      <c r="I37" s="391">
        <v>60</v>
      </c>
      <c r="J37" s="391">
        <f t="shared" si="1"/>
        <v>0</v>
      </c>
      <c r="K37" s="391">
        <f t="shared" si="5"/>
        <v>0</v>
      </c>
      <c r="L37" s="875"/>
      <c r="M37" s="875"/>
      <c r="N37" s="424"/>
    </row>
    <row r="38" spans="1:14" ht="15" customHeight="1">
      <c r="A38" s="307">
        <f>A35+0.1</f>
        <v>2.4000000000000004</v>
      </c>
      <c r="B38" s="308"/>
      <c r="C38" s="426" t="s">
        <v>340</v>
      </c>
      <c r="D38" s="394"/>
      <c r="E38" s="394"/>
      <c r="F38" s="394"/>
      <c r="G38" s="394"/>
      <c r="H38" s="391">
        <f t="shared" si="0"/>
        <v>0</v>
      </c>
      <c r="I38" s="394"/>
      <c r="J38" s="391">
        <f t="shared" si="1"/>
        <v>0</v>
      </c>
      <c r="K38" s="394"/>
      <c r="L38" s="394"/>
      <c r="M38" s="394"/>
      <c r="N38" s="394"/>
    </row>
    <row r="39" spans="1:14" ht="20.100000000000001" customHeight="1">
      <c r="A39" s="307"/>
      <c r="B39" s="405" t="s">
        <v>34</v>
      </c>
      <c r="C39" s="406" t="s">
        <v>341</v>
      </c>
      <c r="D39" s="391" t="str">
        <f>IF(C39="","",IF(E39="","",IF(E39&gt;1,"Nos.","No.")))</f>
        <v>Nos.</v>
      </c>
      <c r="E39" s="391" t="s">
        <v>49</v>
      </c>
      <c r="F39" s="391"/>
      <c r="G39" s="391">
        <v>12500</v>
      </c>
      <c r="H39" s="391">
        <f t="shared" si="0"/>
        <v>0</v>
      </c>
      <c r="I39" s="391">
        <v>2000</v>
      </c>
      <c r="J39" s="391">
        <f t="shared" si="1"/>
        <v>0</v>
      </c>
      <c r="K39" s="391">
        <f t="shared" ref="K39" si="6">J39+H39</f>
        <v>0</v>
      </c>
      <c r="L39" s="874" t="s">
        <v>616</v>
      </c>
      <c r="M39" s="874" t="s">
        <v>601</v>
      </c>
      <c r="N39" s="391"/>
    </row>
    <row r="40" spans="1:14" ht="14.25" customHeight="1">
      <c r="A40" s="307">
        <f>A38+0.1</f>
        <v>2.5000000000000004</v>
      </c>
      <c r="B40" s="308"/>
      <c r="C40" s="400" t="s">
        <v>342</v>
      </c>
      <c r="D40" s="388"/>
      <c r="E40" s="388"/>
      <c r="F40" s="388"/>
      <c r="G40" s="388"/>
      <c r="H40" s="391">
        <f t="shared" si="0"/>
        <v>0</v>
      </c>
      <c r="I40" s="391"/>
      <c r="J40" s="391">
        <f t="shared" si="1"/>
        <v>0</v>
      </c>
      <c r="K40" s="388"/>
      <c r="L40" s="874"/>
      <c r="M40" s="874"/>
      <c r="N40" s="388"/>
    </row>
    <row r="41" spans="1:14" ht="20.100000000000001" customHeight="1">
      <c r="A41" s="307"/>
      <c r="B41" s="405" t="s">
        <v>34</v>
      </c>
      <c r="C41" s="406" t="s">
        <v>343</v>
      </c>
      <c r="D41" s="391" t="str">
        <f>IF(C41="","",IF(E41="","",IF(E41&gt;1,"Nos.","No.")))</f>
        <v>Nos.</v>
      </c>
      <c r="E41" s="391" t="s">
        <v>49</v>
      </c>
      <c r="F41" s="391"/>
      <c r="G41" s="391">
        <v>11800</v>
      </c>
      <c r="H41" s="391">
        <f t="shared" si="0"/>
        <v>0</v>
      </c>
      <c r="I41" s="391">
        <v>2000</v>
      </c>
      <c r="J41" s="391">
        <f t="shared" si="1"/>
        <v>0</v>
      </c>
      <c r="K41" s="391">
        <f t="shared" ref="K41" si="7">J41+H41</f>
        <v>0</v>
      </c>
      <c r="L41" s="874"/>
      <c r="M41" s="874"/>
      <c r="N41" s="391"/>
    </row>
    <row r="42" spans="1:14" ht="14.25" customHeight="1">
      <c r="A42" s="307">
        <f>A40+0.1</f>
        <v>2.6000000000000005</v>
      </c>
      <c r="B42" s="308"/>
      <c r="C42" s="400" t="s">
        <v>344</v>
      </c>
      <c r="D42" s="388"/>
      <c r="E42" s="388"/>
      <c r="F42" s="388"/>
      <c r="G42" s="388"/>
      <c r="H42" s="391">
        <f t="shared" si="0"/>
        <v>0</v>
      </c>
      <c r="I42" s="388"/>
      <c r="J42" s="391">
        <f t="shared" si="1"/>
        <v>0</v>
      </c>
      <c r="K42" s="388"/>
      <c r="L42" s="874"/>
      <c r="M42" s="874"/>
      <c r="N42" s="388"/>
    </row>
    <row r="43" spans="1:14" ht="15" customHeight="1" thickBot="1">
      <c r="A43" s="307"/>
      <c r="B43" s="405" t="s">
        <v>34</v>
      </c>
      <c r="C43" s="427" t="s">
        <v>343</v>
      </c>
      <c r="D43" s="391" t="str">
        <f>IF(C43="","",IF(E43="","",IF(E43&gt;1,"Nos.","No.")))</f>
        <v>Nos.</v>
      </c>
      <c r="E43" s="391" t="s">
        <v>49</v>
      </c>
      <c r="F43" s="391"/>
      <c r="G43" s="391">
        <v>85000</v>
      </c>
      <c r="H43" s="391">
        <f t="shared" si="0"/>
        <v>0</v>
      </c>
      <c r="I43" s="391">
        <v>2000</v>
      </c>
      <c r="J43" s="391">
        <f t="shared" si="1"/>
        <v>0</v>
      </c>
      <c r="K43" s="391">
        <f t="shared" ref="K43" si="8">J43+H43</f>
        <v>0</v>
      </c>
      <c r="L43" s="878"/>
      <c r="M43" s="878"/>
      <c r="N43" s="391"/>
    </row>
    <row r="44" spans="1:14" ht="20.100000000000001" customHeight="1" thickTop="1" thickBot="1">
      <c r="A44" s="411"/>
      <c r="B44" s="412"/>
      <c r="C44" s="413" t="s">
        <v>329</v>
      </c>
      <c r="D44" s="428"/>
      <c r="E44" s="415"/>
      <c r="F44" s="415"/>
      <c r="G44" s="415"/>
      <c r="H44" s="391">
        <f t="shared" si="0"/>
        <v>0</v>
      </c>
      <c r="I44" s="415"/>
      <c r="J44" s="391">
        <f t="shared" si="1"/>
        <v>0</v>
      </c>
      <c r="K44" s="415"/>
      <c r="L44" s="415"/>
      <c r="M44" s="415"/>
      <c r="N44" s="415"/>
    </row>
    <row r="45" spans="1:14" ht="28.5" customHeight="1">
      <c r="A45" s="27"/>
      <c r="B45" s="420"/>
      <c r="C45" s="429" t="s">
        <v>345</v>
      </c>
      <c r="D45" s="388"/>
      <c r="E45" s="388"/>
      <c r="F45" s="388"/>
      <c r="G45" s="388"/>
      <c r="H45" s="391">
        <f t="shared" si="0"/>
        <v>0</v>
      </c>
      <c r="I45" s="388"/>
      <c r="J45" s="391">
        <f t="shared" si="1"/>
        <v>0</v>
      </c>
      <c r="K45" s="388"/>
      <c r="L45" s="388"/>
      <c r="M45" s="388"/>
      <c r="N45" s="388"/>
    </row>
    <row r="46" spans="1:14" ht="66.75" customHeight="1">
      <c r="A46" s="27"/>
      <c r="B46" s="420"/>
      <c r="C46" s="351" t="s">
        <v>346</v>
      </c>
      <c r="D46" s="388"/>
      <c r="E46" s="388"/>
      <c r="F46" s="388"/>
      <c r="G46" s="388"/>
      <c r="H46" s="391">
        <f t="shared" si="0"/>
        <v>0</v>
      </c>
      <c r="I46" s="388"/>
      <c r="J46" s="391">
        <f t="shared" si="1"/>
        <v>0</v>
      </c>
      <c r="K46" s="388"/>
      <c r="L46" s="388"/>
      <c r="M46" s="388"/>
      <c r="N46" s="388"/>
    </row>
    <row r="47" spans="1:14" ht="63.75">
      <c r="A47" s="307">
        <v>3.1</v>
      </c>
      <c r="B47" s="308"/>
      <c r="C47" s="309" t="s">
        <v>347</v>
      </c>
      <c r="D47" s="388"/>
      <c r="E47" s="388"/>
      <c r="F47" s="388"/>
      <c r="G47" s="388"/>
      <c r="H47" s="391">
        <f t="shared" si="0"/>
        <v>0</v>
      </c>
      <c r="I47" s="388"/>
      <c r="J47" s="391">
        <f t="shared" si="1"/>
        <v>0</v>
      </c>
      <c r="K47" s="388"/>
      <c r="L47" s="388"/>
      <c r="M47" s="388"/>
      <c r="N47" s="388"/>
    </row>
    <row r="48" spans="1:14" ht="20.100000000000001" customHeight="1">
      <c r="A48" s="307"/>
      <c r="B48" s="405" t="s">
        <v>34</v>
      </c>
      <c r="C48" s="406" t="s">
        <v>348</v>
      </c>
      <c r="D48" s="391" t="s">
        <v>255</v>
      </c>
      <c r="E48" s="391" t="s">
        <v>49</v>
      </c>
      <c r="F48" s="391"/>
      <c r="G48" s="391">
        <v>600</v>
      </c>
      <c r="H48" s="391">
        <f t="shared" si="0"/>
        <v>0</v>
      </c>
      <c r="I48" s="391">
        <v>150</v>
      </c>
      <c r="J48" s="391">
        <f t="shared" si="1"/>
        <v>0</v>
      </c>
      <c r="K48" s="391">
        <f t="shared" ref="K48:K50" si="9">J48+H48</f>
        <v>0</v>
      </c>
      <c r="L48" s="879" t="s">
        <v>617</v>
      </c>
      <c r="M48" s="879" t="s">
        <v>604</v>
      </c>
      <c r="N48" s="391"/>
    </row>
    <row r="49" spans="1:21" ht="20.100000000000001" customHeight="1">
      <c r="A49" s="307"/>
      <c r="B49" s="405" t="s">
        <v>57</v>
      </c>
      <c r="C49" s="406" t="s">
        <v>349</v>
      </c>
      <c r="D49" s="391" t="s">
        <v>255</v>
      </c>
      <c r="E49" s="391">
        <v>15</v>
      </c>
      <c r="F49" s="391">
        <v>35</v>
      </c>
      <c r="G49" s="391">
        <v>880</v>
      </c>
      <c r="H49" s="391">
        <f t="shared" si="0"/>
        <v>30800</v>
      </c>
      <c r="I49" s="391">
        <v>200</v>
      </c>
      <c r="J49" s="391">
        <f t="shared" si="1"/>
        <v>7000</v>
      </c>
      <c r="K49" s="391">
        <f t="shared" si="9"/>
        <v>37800</v>
      </c>
      <c r="L49" s="879"/>
      <c r="M49" s="879"/>
      <c r="N49" s="391"/>
    </row>
    <row r="50" spans="1:21" ht="20.100000000000001" customHeight="1">
      <c r="A50" s="307"/>
      <c r="B50" s="405" t="s">
        <v>60</v>
      </c>
      <c r="C50" s="406" t="s">
        <v>350</v>
      </c>
      <c r="D50" s="391" t="s">
        <v>255</v>
      </c>
      <c r="E50" s="391" t="s">
        <v>49</v>
      </c>
      <c r="F50" s="391">
        <v>170</v>
      </c>
      <c r="G50" s="391">
        <v>2350</v>
      </c>
      <c r="H50" s="391">
        <f t="shared" si="0"/>
        <v>399500</v>
      </c>
      <c r="I50" s="391">
        <v>300</v>
      </c>
      <c r="J50" s="391">
        <f t="shared" si="1"/>
        <v>51000</v>
      </c>
      <c r="K50" s="391">
        <f t="shared" si="9"/>
        <v>450500</v>
      </c>
      <c r="L50" s="879"/>
      <c r="M50" s="879"/>
      <c r="N50" s="391"/>
    </row>
    <row r="51" spans="1:21" ht="28.5" customHeight="1">
      <c r="A51" s="307">
        <f>A47+0.1</f>
        <v>3.2</v>
      </c>
      <c r="B51" s="308"/>
      <c r="C51" s="430" t="s">
        <v>351</v>
      </c>
      <c r="D51" s="388"/>
      <c r="E51" s="388"/>
      <c r="F51" s="388"/>
      <c r="G51" s="388"/>
      <c r="H51" s="391">
        <f t="shared" si="0"/>
        <v>0</v>
      </c>
      <c r="I51" s="388"/>
      <c r="J51" s="391">
        <f t="shared" si="1"/>
        <v>0</v>
      </c>
      <c r="K51" s="388"/>
      <c r="L51" s="388"/>
      <c r="M51" s="388"/>
      <c r="N51" s="388"/>
    </row>
    <row r="52" spans="1:21" s="3" customFormat="1" ht="15" customHeight="1" thickBot="1">
      <c r="A52" s="431"/>
      <c r="B52" s="432" t="s">
        <v>34</v>
      </c>
      <c r="C52" s="433" t="s">
        <v>352</v>
      </c>
      <c r="D52" s="391" t="str">
        <f>IF(C52="","",IF(E52="","",IF(E52&gt;1,"Nos.","No.")))</f>
        <v>Nos.</v>
      </c>
      <c r="E52" s="391" t="s">
        <v>49</v>
      </c>
      <c r="F52" s="391"/>
      <c r="G52" s="391">
        <v>9800</v>
      </c>
      <c r="H52" s="391">
        <f t="shared" si="0"/>
        <v>0</v>
      </c>
      <c r="I52" s="391">
        <v>1000</v>
      </c>
      <c r="J52" s="391">
        <f t="shared" si="1"/>
        <v>0</v>
      </c>
      <c r="K52" s="391">
        <f t="shared" ref="K52" si="10">J52+H52</f>
        <v>0</v>
      </c>
      <c r="L52" s="391" t="s">
        <v>617</v>
      </c>
      <c r="M52" s="391" t="s">
        <v>604</v>
      </c>
      <c r="N52" s="391"/>
    </row>
    <row r="53" spans="1:21" ht="20.100000000000001" customHeight="1" thickTop="1" thickBot="1">
      <c r="A53" s="434"/>
      <c r="B53" s="435"/>
      <c r="C53" s="436" t="s">
        <v>329</v>
      </c>
      <c r="D53" s="437"/>
      <c r="E53" s="438"/>
      <c r="F53" s="438"/>
      <c r="G53" s="438"/>
      <c r="H53" s="391">
        <f t="shared" si="0"/>
        <v>0</v>
      </c>
      <c r="I53" s="438"/>
      <c r="J53" s="391">
        <f t="shared" si="1"/>
        <v>0</v>
      </c>
      <c r="K53" s="438"/>
      <c r="L53" s="438"/>
      <c r="M53" s="438"/>
      <c r="N53" s="438"/>
    </row>
    <row r="54" spans="1:21" ht="17.25" customHeight="1">
      <c r="A54" s="307"/>
      <c r="B54" s="308"/>
      <c r="C54" s="439" t="s">
        <v>353</v>
      </c>
      <c r="D54" s="419"/>
      <c r="E54" s="419"/>
      <c r="F54" s="419"/>
      <c r="G54" s="419"/>
      <c r="H54" s="391">
        <f t="shared" si="0"/>
        <v>0</v>
      </c>
      <c r="I54" s="419"/>
      <c r="J54" s="391">
        <f t="shared" si="1"/>
        <v>0</v>
      </c>
      <c r="K54" s="419"/>
      <c r="L54" s="419"/>
      <c r="M54" s="419"/>
      <c r="N54" s="419"/>
    </row>
    <row r="55" spans="1:21" ht="42.75" customHeight="1">
      <c r="A55" s="307"/>
      <c r="B55" s="308"/>
      <c r="C55" s="440" t="s">
        <v>354</v>
      </c>
      <c r="D55" s="388"/>
      <c r="E55" s="388"/>
      <c r="F55" s="388"/>
      <c r="G55" s="388"/>
      <c r="H55" s="391">
        <f t="shared" si="0"/>
        <v>0</v>
      </c>
      <c r="I55" s="388"/>
      <c r="J55" s="391">
        <f t="shared" si="1"/>
        <v>0</v>
      </c>
      <c r="K55" s="388"/>
      <c r="L55" s="388"/>
      <c r="M55" s="388"/>
      <c r="N55" s="388"/>
    </row>
    <row r="56" spans="1:21" ht="42" customHeight="1">
      <c r="A56" s="307">
        <f>4+0.1</f>
        <v>4.0999999999999996</v>
      </c>
      <c r="B56" s="308"/>
      <c r="C56" s="351" t="s">
        <v>355</v>
      </c>
      <c r="D56" s="391" t="s">
        <v>4</v>
      </c>
      <c r="E56" s="391">
        <v>1</v>
      </c>
      <c r="F56" s="391">
        <v>1</v>
      </c>
      <c r="G56" s="391">
        <v>25000</v>
      </c>
      <c r="H56" s="391">
        <f t="shared" si="0"/>
        <v>25000</v>
      </c>
      <c r="I56" s="391">
        <v>10000</v>
      </c>
      <c r="J56" s="391">
        <f t="shared" si="1"/>
        <v>10000</v>
      </c>
      <c r="K56" s="391">
        <f t="shared" ref="K56:K57" si="11">J56+H56</f>
        <v>35000</v>
      </c>
      <c r="L56" s="391"/>
      <c r="M56" s="391"/>
      <c r="N56" s="391"/>
    </row>
    <row r="57" spans="1:21" ht="27" customHeight="1" thickBot="1">
      <c r="A57" s="307">
        <f>A56+0.1</f>
        <v>4.1999999999999993</v>
      </c>
      <c r="B57" s="308"/>
      <c r="C57" s="351" t="s">
        <v>356</v>
      </c>
      <c r="D57" s="391" t="s">
        <v>4</v>
      </c>
      <c r="E57" s="391">
        <v>1</v>
      </c>
      <c r="F57" s="391">
        <v>1</v>
      </c>
      <c r="G57" s="391">
        <v>0</v>
      </c>
      <c r="H57" s="391">
        <f t="shared" si="0"/>
        <v>0</v>
      </c>
      <c r="I57" s="391">
        <v>45000</v>
      </c>
      <c r="J57" s="391">
        <f t="shared" si="1"/>
        <v>45000</v>
      </c>
      <c r="K57" s="391">
        <f t="shared" si="11"/>
        <v>45000</v>
      </c>
      <c r="L57" s="391"/>
      <c r="M57" s="391"/>
      <c r="N57" s="391"/>
    </row>
    <row r="58" spans="1:21" ht="20.100000000000001" customHeight="1" thickTop="1" thickBot="1">
      <c r="A58" s="871"/>
      <c r="B58" s="872"/>
      <c r="C58" s="413" t="s">
        <v>329</v>
      </c>
      <c r="D58" s="428"/>
      <c r="E58" s="414"/>
      <c r="F58" s="414"/>
      <c r="G58" s="414"/>
      <c r="H58" s="414"/>
      <c r="I58" s="414"/>
      <c r="J58" s="414"/>
      <c r="K58" s="414"/>
      <c r="L58" s="414"/>
      <c r="M58" s="414"/>
      <c r="N58" s="414"/>
    </row>
    <row r="59" spans="1:21" ht="13.5" thickBot="1">
      <c r="A59" s="441"/>
      <c r="I59" s="65"/>
      <c r="J59" s="65"/>
      <c r="K59" s="65"/>
    </row>
    <row r="60" spans="1:21" ht="20.100000000000001" customHeight="1" thickTop="1" thickBot="1">
      <c r="A60" s="442"/>
      <c r="B60" s="443"/>
      <c r="C60" s="444" t="s">
        <v>357</v>
      </c>
      <c r="D60" s="445"/>
      <c r="E60" s="446"/>
      <c r="F60" s="446"/>
      <c r="G60" s="446"/>
      <c r="H60" s="734">
        <f>SUM(H5:H59)</f>
        <v>1292700</v>
      </c>
      <c r="I60" s="734"/>
      <c r="J60" s="734">
        <f>SUM(J5:J59)</f>
        <v>163000</v>
      </c>
      <c r="K60" s="734">
        <f>SUM(K5:K59)</f>
        <v>1455700</v>
      </c>
      <c r="L60" s="446"/>
      <c r="M60" s="446"/>
      <c r="N60" s="446"/>
    </row>
    <row r="62" spans="1:21" s="287" customFormat="1" ht="14.25">
      <c r="A62" s="853" t="s">
        <v>13</v>
      </c>
      <c r="B62" s="853"/>
      <c r="C62" s="28"/>
      <c r="D62" s="29"/>
      <c r="E62" s="29"/>
      <c r="F62" s="29"/>
      <c r="L62" s="29"/>
      <c r="M62" s="29"/>
      <c r="N62" s="29"/>
    </row>
    <row r="63" spans="1:21" s="287" customFormat="1" ht="15" customHeight="1">
      <c r="A63" s="358" t="s">
        <v>274</v>
      </c>
      <c r="B63" s="56" t="s">
        <v>41</v>
      </c>
      <c r="C63" s="56"/>
      <c r="D63" s="56"/>
      <c r="E63" s="56"/>
      <c r="F63" s="56"/>
      <c r="G63" s="447"/>
      <c r="H63" s="447"/>
      <c r="I63" s="447"/>
      <c r="J63" s="359"/>
      <c r="K63" s="359"/>
      <c r="L63" s="56"/>
      <c r="M63" s="56"/>
      <c r="N63" s="56"/>
      <c r="O63" s="359"/>
      <c r="P63" s="359"/>
      <c r="Q63" s="359"/>
      <c r="R63" s="359"/>
      <c r="S63" s="359"/>
      <c r="T63" s="359"/>
      <c r="U63" s="359"/>
    </row>
    <row r="64" spans="1:21" s="287" customFormat="1" ht="28.5" customHeight="1">
      <c r="A64" s="358" t="s">
        <v>274</v>
      </c>
      <c r="B64" s="830" t="s">
        <v>358</v>
      </c>
      <c r="C64" s="830"/>
      <c r="D64" s="830"/>
      <c r="E64" s="830"/>
      <c r="F64" s="830"/>
      <c r="G64" s="830"/>
      <c r="H64" s="830"/>
      <c r="I64" s="830"/>
      <c r="J64" s="830"/>
      <c r="K64" s="359"/>
      <c r="L64" s="359"/>
      <c r="M64" s="359"/>
      <c r="N64" s="359"/>
      <c r="O64" s="359"/>
      <c r="P64" s="359"/>
      <c r="Q64" s="359"/>
      <c r="R64" s="359"/>
      <c r="S64" s="359"/>
      <c r="T64" s="359"/>
      <c r="U64" s="359"/>
    </row>
    <row r="65" spans="1:21" s="287" customFormat="1" ht="30.75" customHeight="1">
      <c r="A65" s="358" t="s">
        <v>274</v>
      </c>
      <c r="B65" s="830" t="s">
        <v>276</v>
      </c>
      <c r="C65" s="830"/>
      <c r="D65" s="830"/>
      <c r="E65" s="830"/>
      <c r="F65" s="830"/>
      <c r="G65" s="830"/>
      <c r="H65" s="830"/>
      <c r="I65" s="830"/>
      <c r="J65" s="830"/>
      <c r="K65" s="359"/>
      <c r="L65" s="359"/>
      <c r="M65" s="359"/>
      <c r="N65" s="359"/>
      <c r="O65" s="359"/>
      <c r="P65" s="359"/>
      <c r="Q65" s="359"/>
      <c r="R65" s="359"/>
      <c r="S65" s="359"/>
      <c r="T65" s="359"/>
      <c r="U65" s="359"/>
    </row>
  </sheetData>
  <mergeCells count="28">
    <mergeCell ref="L36:L37"/>
    <mergeCell ref="M36:M37"/>
    <mergeCell ref="L39:L43"/>
    <mergeCell ref="M39:M43"/>
    <mergeCell ref="L48:L50"/>
    <mergeCell ref="M48:M50"/>
    <mergeCell ref="L12:L16"/>
    <mergeCell ref="M12:M16"/>
    <mergeCell ref="L33:L34"/>
    <mergeCell ref="M33:M34"/>
    <mergeCell ref="L18:L19"/>
    <mergeCell ref="M18:M19"/>
    <mergeCell ref="A58:B58"/>
    <mergeCell ref="A62:B62"/>
    <mergeCell ref="B64:J64"/>
    <mergeCell ref="B65:J65"/>
    <mergeCell ref="F7:F8"/>
    <mergeCell ref="G7:H7"/>
    <mergeCell ref="I7:J7"/>
    <mergeCell ref="L7:L8"/>
    <mergeCell ref="M7:M8"/>
    <mergeCell ref="N7:N8"/>
    <mergeCell ref="A1:C1"/>
    <mergeCell ref="A2:C2"/>
    <mergeCell ref="A7:B8"/>
    <mergeCell ref="C7:C8"/>
    <mergeCell ref="D7:D8"/>
    <mergeCell ref="E7:E8"/>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8479A8-8927-4700-8CFA-26D1B2117133}">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4DF16EE2-2667-4173-8203-FE0B413E0C84}">
  <ds:schemaRefs>
    <ds:schemaRef ds:uri="http://schemas.microsoft.com/sharepoint/v3/contenttype/forms"/>
  </ds:schemaRefs>
</ds:datastoreItem>
</file>

<file path=customXml/itemProps3.xml><?xml version="1.0" encoding="utf-8"?>
<ds:datastoreItem xmlns:ds="http://schemas.openxmlformats.org/officeDocument/2006/customXml" ds:itemID="{8AA86C17-5F7D-4C9F-9104-26011A64CF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TITLE</vt:lpstr>
      <vt:lpstr>Grand Summary</vt:lpstr>
      <vt:lpstr>CIVIL ID</vt:lpstr>
      <vt:lpstr>ELEC SUMM</vt:lpstr>
      <vt:lpstr>ELEC BOQ</vt:lpstr>
      <vt:lpstr>ACMV</vt:lpstr>
      <vt:lpstr>FSS</vt:lpstr>
      <vt:lpstr>PLUMBING</vt:lpstr>
      <vt:lpstr>ACMV!Print_Area</vt:lpstr>
      <vt:lpstr>'CIVIL ID'!Print_Area</vt:lpstr>
      <vt:lpstr>'ELEC BOQ'!Print_Area</vt:lpstr>
      <vt:lpstr>'ELEC SUMM'!Print_Area</vt:lpstr>
      <vt:lpstr>FSS!Print_Area</vt:lpstr>
      <vt:lpstr>'Grand Summary'!Print_Area</vt:lpstr>
      <vt:lpstr>PLUMBING!Print_Area</vt:lpstr>
      <vt:lpstr>TITLE!Print_Area</vt:lpstr>
      <vt:lpstr>ACMV!Print_Titles</vt:lpstr>
      <vt:lpstr>'CIVIL ID'!Print_Titles</vt:lpstr>
      <vt:lpstr>'ELEC BOQ'!Print_Titles</vt:lpstr>
      <vt:lpstr>'ELEC SUMM'!Print_Titles</vt:lpstr>
      <vt:lpstr>FSS!Print_Titles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2025-02-20T10:59:20Z</cp:lastPrinted>
  <dcterms:created xsi:type="dcterms:W3CDTF">2001-08-24T09:20:00Z</dcterms:created>
  <dcterms:modified xsi:type="dcterms:W3CDTF">2025-04-29T08:33:58Z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