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15TH FLOOR GSK\GSK Karachi - Savills - IFC M&amp;P\CAD Version\GSK 15TH FLOOR 20.7.24\"/>
    </mc:Choice>
  </mc:AlternateContent>
  <bookViews>
    <workbookView xWindow="-120" yWindow="-120" windowWidth="19440" windowHeight="11640"/>
  </bookViews>
  <sheets>
    <sheet name="gsk15" sheetId="5" r:id="rId1"/>
    <sheet name="fire pipe" sheetId="7" r:id="rId2"/>
    <sheet name="chwsr pipe" sheetId="6" r:id="rId3"/>
    <sheet name="Sheet1" sheetId="8" r:id="rId4"/>
  </sheets>
  <definedNames>
    <definedName name="_xlnm.Print_Area" localSheetId="2">'chwsr pipe'!$A$1:$E$22</definedName>
    <definedName name="_xlnm.Print_Area" localSheetId="1">'fire pipe'!$A$1:$E$21</definedName>
    <definedName name="_xlnm.Print_Area" localSheetId="0">'gsk15'!$A$1:$G$247</definedName>
    <definedName name="_xlnm.Print_Area" localSheetId="3">Sheet1!$A$1:$E$29</definedName>
    <definedName name="_xlnm.Print_Titles" localSheetId="0">'gsk15'!$1:$8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5" l="1"/>
  <c r="I10" i="5"/>
  <c r="H10" i="5"/>
  <c r="I9" i="5"/>
  <c r="H9" i="5"/>
  <c r="I8" i="5"/>
  <c r="H8" i="5"/>
  <c r="G247" i="5" l="1"/>
  <c r="G163" i="5"/>
  <c r="G153" i="5"/>
  <c r="G102" i="5"/>
  <c r="G174" i="5"/>
  <c r="G182" i="5"/>
  <c r="G217" i="5"/>
  <c r="G246" i="5"/>
  <c r="G51" i="5"/>
  <c r="D14" i="7"/>
  <c r="D13" i="7"/>
  <c r="D12" i="7"/>
  <c r="D11" i="7"/>
  <c r="D10" i="7"/>
  <c r="D9" i="7"/>
  <c r="F9" i="6" l="1"/>
  <c r="L11" i="6"/>
  <c r="D21" i="6" s="1"/>
  <c r="J16" i="6"/>
  <c r="D20" i="6" s="1"/>
  <c r="I13" i="6"/>
  <c r="G12" i="6"/>
  <c r="G215" i="5" l="1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3" i="5"/>
  <c r="G214" i="5"/>
  <c r="G212" i="5"/>
  <c r="G211" i="5"/>
  <c r="G207" i="5"/>
  <c r="G210" i="5"/>
  <c r="G209" i="5"/>
  <c r="G208" i="5"/>
  <c r="G206" i="5"/>
  <c r="G205" i="5"/>
  <c r="G204" i="5"/>
  <c r="G203" i="5"/>
  <c r="G202" i="5"/>
  <c r="G200" i="5"/>
  <c r="G199" i="5"/>
  <c r="G198" i="5"/>
  <c r="G197" i="5"/>
  <c r="G196" i="5"/>
  <c r="G195" i="5"/>
  <c r="G194" i="5"/>
  <c r="G189" i="5"/>
  <c r="G191" i="5"/>
  <c r="G192" i="5"/>
  <c r="G193" i="5"/>
  <c r="G184" i="5"/>
  <c r="G188" i="5"/>
  <c r="G187" i="5"/>
  <c r="G186" i="5"/>
  <c r="G183" i="5"/>
  <c r="G181" i="5"/>
  <c r="G180" i="5"/>
  <c r="G175" i="5"/>
  <c r="G178" i="5"/>
  <c r="G177" i="5"/>
  <c r="G172" i="5"/>
  <c r="G170" i="5"/>
  <c r="G169" i="5"/>
  <c r="G167" i="5"/>
  <c r="G165" i="5"/>
  <c r="G171" i="5"/>
  <c r="G166" i="5"/>
  <c r="G164" i="5"/>
  <c r="G162" i="5"/>
  <c r="G161" i="5"/>
  <c r="G160" i="5"/>
  <c r="G159" i="5"/>
  <c r="G158" i="5"/>
  <c r="G157" i="5"/>
  <c r="G156" i="5"/>
  <c r="G155" i="5"/>
  <c r="G154" i="5"/>
  <c r="G152" i="5"/>
  <c r="G147" i="5"/>
  <c r="G151" i="5"/>
  <c r="G150" i="5"/>
  <c r="G149" i="5"/>
  <c r="G148" i="5"/>
  <c r="G146" i="5"/>
  <c r="G145" i="5"/>
  <c r="G143" i="5"/>
  <c r="G140" i="5"/>
  <c r="G142" i="5"/>
  <c r="G139" i="5"/>
  <c r="G138" i="5"/>
  <c r="G136" i="5"/>
  <c r="G137" i="5"/>
  <c r="G135" i="5"/>
  <c r="G134" i="5"/>
  <c r="G133" i="5"/>
  <c r="G132" i="5"/>
  <c r="G131" i="5"/>
  <c r="G130" i="5"/>
  <c r="G128" i="5"/>
  <c r="G125" i="5"/>
  <c r="G124" i="5"/>
  <c r="G126" i="5"/>
  <c r="G127" i="5"/>
  <c r="G123" i="5"/>
  <c r="G122" i="5"/>
  <c r="G121" i="5"/>
  <c r="G120" i="5"/>
  <c r="G119" i="5"/>
  <c r="G118" i="5"/>
  <c r="G117" i="5"/>
  <c r="G114" i="5"/>
  <c r="G113" i="5"/>
  <c r="G112" i="5"/>
  <c r="G107" i="5"/>
  <c r="G105" i="5"/>
  <c r="G100" i="5"/>
  <c r="G99" i="5"/>
  <c r="G101" i="5"/>
  <c r="G98" i="5"/>
  <c r="G97" i="5"/>
  <c r="G95" i="5"/>
  <c r="G94" i="5"/>
  <c r="G96" i="5"/>
  <c r="G93" i="5"/>
  <c r="G92" i="5"/>
  <c r="G91" i="5"/>
  <c r="G90" i="5"/>
  <c r="G89" i="5"/>
  <c r="G88" i="5"/>
  <c r="G86" i="5"/>
  <c r="G81" i="5"/>
  <c r="G80" i="5"/>
  <c r="G79" i="5"/>
  <c r="G64" i="5"/>
  <c r="G63" i="5"/>
  <c r="G62" i="5"/>
  <c r="G60" i="5"/>
  <c r="G61" i="5"/>
  <c r="G59" i="5"/>
  <c r="G57" i="5"/>
  <c r="G56" i="5"/>
  <c r="G48" i="5"/>
  <c r="G41" i="5"/>
  <c r="G40" i="5"/>
  <c r="G39" i="5"/>
  <c r="G55" i="5"/>
  <c r="G53" i="5"/>
  <c r="G52" i="5"/>
  <c r="G49" i="5"/>
  <c r="G47" i="5"/>
  <c r="G45" i="5"/>
  <c r="G44" i="5"/>
  <c r="G42" i="5"/>
  <c r="G38" i="5"/>
  <c r="G37" i="5"/>
  <c r="G36" i="5"/>
  <c r="G34" i="5"/>
  <c r="G23" i="5"/>
  <c r="G17" i="5"/>
  <c r="G16" i="5"/>
  <c r="G15" i="5"/>
  <c r="G14" i="5"/>
  <c r="G12" i="5"/>
  <c r="G10" i="5"/>
  <c r="G9" i="5"/>
  <c r="G106" i="5" l="1"/>
  <c r="G65" i="5"/>
  <c r="G116" i="5" l="1"/>
  <c r="G115" i="5"/>
  <c r="G111" i="5"/>
  <c r="G110" i="5"/>
  <c r="G78" i="5" l="1"/>
  <c r="G76" i="5"/>
  <c r="G75" i="5"/>
  <c r="G73" i="5"/>
  <c r="G72" i="5"/>
  <c r="G70" i="5"/>
  <c r="G69" i="5"/>
  <c r="G68" i="5"/>
  <c r="G66" i="5"/>
  <c r="G27" i="5"/>
  <c r="G109" i="5" l="1"/>
  <c r="G108" i="5"/>
  <c r="G104" i="5"/>
  <c r="G103" i="5"/>
  <c r="G87" i="5"/>
  <c r="G85" i="5"/>
  <c r="G84" i="5"/>
  <c r="G83" i="5"/>
  <c r="G82" i="5"/>
  <c r="G33" i="5" l="1"/>
  <c r="G31" i="5"/>
  <c r="G30" i="5"/>
  <c r="G28" i="5"/>
  <c r="G25" i="5"/>
  <c r="G24" i="5"/>
  <c r="G22" i="5"/>
  <c r="G20" i="5"/>
  <c r="G19" i="5"/>
  <c r="G18" i="5"/>
  <c r="G13" i="5"/>
  <c r="G11" i="5"/>
</calcChain>
</file>

<file path=xl/sharedStrings.xml><?xml version="1.0" encoding="utf-8"?>
<sst xmlns="http://schemas.openxmlformats.org/spreadsheetml/2006/main" count="601" uniqueCount="110">
  <si>
    <t xml:space="preserve"> </t>
  </si>
  <si>
    <t>Measurement Sheet For Running Bill.</t>
  </si>
  <si>
    <t>BOQ</t>
  </si>
  <si>
    <t>Grid</t>
  </si>
  <si>
    <t>ITEM</t>
  </si>
  <si>
    <t>Description</t>
  </si>
  <si>
    <t>Reducer</t>
  </si>
  <si>
    <t>Supply Air Duct</t>
  </si>
  <si>
    <t>End Cap</t>
  </si>
  <si>
    <t>TOTAL</t>
  </si>
  <si>
    <t>Pioneer Engineering Services</t>
  </si>
  <si>
    <t>AHU-1</t>
  </si>
  <si>
    <t>Width mm</t>
  </si>
  <si>
    <t>Height mm</t>
  </si>
  <si>
    <t>Length Mtr</t>
  </si>
  <si>
    <t>Area Sq.Mtr.</t>
  </si>
  <si>
    <t>BRANCH1</t>
  </si>
  <si>
    <t>BRANCH2</t>
  </si>
  <si>
    <t>BRANCH3</t>
  </si>
  <si>
    <t>BRANCH4</t>
  </si>
  <si>
    <t>BRANCH5</t>
  </si>
  <si>
    <t>BRANCH6</t>
  </si>
  <si>
    <t>BRANCH7</t>
  </si>
  <si>
    <t>BRANCH8</t>
  </si>
  <si>
    <t>BRANCH9</t>
  </si>
  <si>
    <t>BRANCH10</t>
  </si>
  <si>
    <t>BRANCH11</t>
  </si>
  <si>
    <t>Return Air Duct</t>
  </si>
  <si>
    <t>BRANCH13</t>
  </si>
  <si>
    <t>GRAND TOTAL</t>
  </si>
  <si>
    <t>Plenum box</t>
  </si>
  <si>
    <t>5 NOS</t>
  </si>
  <si>
    <t>2 NOS</t>
  </si>
  <si>
    <t>Round Neck</t>
  </si>
  <si>
    <t>4 NOS</t>
  </si>
  <si>
    <t>1 NOS</t>
  </si>
  <si>
    <t>GSK 15 TH FLOOR DMC KARACHI.</t>
  </si>
  <si>
    <t>HVAC DUCTING FLOOR LAYOUT.</t>
  </si>
  <si>
    <t xml:space="preserve">  FLOOR HVAC PLAN (SUPPLY,RETURN &amp; EXHAUST AIR DUCT ) DWG NO.ACMV-----</t>
  </si>
  <si>
    <t>NOTE WITH OUT ROUND SQUARE VAV</t>
  </si>
  <si>
    <t>Elbow</t>
  </si>
  <si>
    <t>Half set</t>
  </si>
  <si>
    <t>BRANCH20</t>
  </si>
  <si>
    <t>BRANCH12</t>
  </si>
  <si>
    <t>BRANCH14</t>
  </si>
  <si>
    <t>BRANCH15</t>
  </si>
  <si>
    <t>BRANCH16</t>
  </si>
  <si>
    <t>BRANCH17</t>
  </si>
  <si>
    <t>BRANCH18</t>
  </si>
  <si>
    <t>BRANCH19</t>
  </si>
  <si>
    <t>RAD</t>
  </si>
  <si>
    <t>2-FCU-ROOM</t>
  </si>
  <si>
    <t>FCU-lift-lobby</t>
  </si>
  <si>
    <t>EAD</t>
  </si>
  <si>
    <t>Exhaust Air Duct</t>
  </si>
  <si>
    <t>Grill neck</t>
  </si>
  <si>
    <t>Sad</t>
  </si>
  <si>
    <t>3 NOS</t>
  </si>
  <si>
    <t>SAD</t>
  </si>
  <si>
    <t>8nos</t>
  </si>
  <si>
    <t>1nos</t>
  </si>
  <si>
    <t>586 as per dwg</t>
  </si>
  <si>
    <t>FIRE FIGHTING FLOOR LAYOUT.</t>
  </si>
  <si>
    <t>LENGTH MTR</t>
  </si>
  <si>
    <t>FIRE PIPE 75mmDIA</t>
  </si>
  <si>
    <t>FIRE PIPE 65mmDIA</t>
  </si>
  <si>
    <t>FIRE PIPE 50mmDIA</t>
  </si>
  <si>
    <t>FIRE PIPE 40mmDIA</t>
  </si>
  <si>
    <t>FIRE PIPE 32mmDIA</t>
  </si>
  <si>
    <t>FIRE PIPE 25mmDIA</t>
  </si>
  <si>
    <t>QTY</t>
  </si>
  <si>
    <t>FIRE SPRINKLER PENDENT</t>
  </si>
  <si>
    <t>FIRE SPRINKLER UPRIGHT</t>
  </si>
  <si>
    <t>11/2" TEST DRAIN PIPE</t>
  </si>
  <si>
    <t xml:space="preserve">Length </t>
  </si>
  <si>
    <t>mm</t>
  </si>
  <si>
    <t>25mm dia</t>
  </si>
  <si>
    <t>75mm dia</t>
  </si>
  <si>
    <t>65mm dia</t>
  </si>
  <si>
    <t>50mm dia</t>
  </si>
  <si>
    <t>40mm dia</t>
  </si>
  <si>
    <t>32mm dia</t>
  </si>
  <si>
    <t>AS PER DWG</t>
  </si>
  <si>
    <t>CHWSR PIPE FLOOR LAYOUT.</t>
  </si>
  <si>
    <t>Chwsr PIPE 20mmDIA</t>
  </si>
  <si>
    <t>Chwsr Pipe 20mmDIA</t>
  </si>
  <si>
    <t>Cwsr Pipe 20mmDIA</t>
  </si>
  <si>
    <t>C-drain Pipe 20mmDIA</t>
  </si>
  <si>
    <t>C-drain Pipe 25mmDIA</t>
  </si>
  <si>
    <t>FCU</t>
  </si>
  <si>
    <t>WCPU</t>
  </si>
  <si>
    <t>FCU-LIFT</t>
  </si>
  <si>
    <t>Chwsr Pipe 25mmDIA</t>
  </si>
  <si>
    <t>FIRE PIPE 25mmDIA Drop</t>
  </si>
  <si>
    <t>01-08-2024</t>
  </si>
  <si>
    <t xml:space="preserve">QTY </t>
  </si>
  <si>
    <t>FCU UNIT VALVE ACCESSORIES</t>
  </si>
  <si>
    <t>STRAINER VALVE</t>
  </si>
  <si>
    <t>BALANCING VALVE</t>
  </si>
  <si>
    <t>2WAY MOTORIZED VALVE</t>
  </si>
  <si>
    <t>WCPU UNIT VALVE ACCESSORIES</t>
  </si>
  <si>
    <t>FLEXIBLE PIPE CONNECTOR</t>
  </si>
  <si>
    <t>THERMOMETER</t>
  </si>
  <si>
    <t>PRESSURE GAUGE</t>
  </si>
  <si>
    <t>GATE VALVE</t>
  </si>
  <si>
    <t>AIR VENT</t>
  </si>
  <si>
    <t>DRAIN POINT</t>
  </si>
  <si>
    <t>PRESSURE SWITCH</t>
  </si>
  <si>
    <t xml:space="preserve"> 2 NOS</t>
  </si>
  <si>
    <t>ROUND NECK WITH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</si>
</sst>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8"/>
      <color indexed="8"/>
      <name val="Calibri"/>
      <family val="2"/>
      <scheme val="minor"/>
    </font>
    <font>
      <u/>
      <sz val="28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quotePrefix="1" applyFont="1" applyAlignment="1">
      <alignment horizontal="right"/>
    </xf>
    <xf numFmtId="0" fontId="5" fillId="0" borderId="0" xfId="0" quotePrefix="1" applyFont="1"/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10" fillId="0" borderId="1" xfId="0" applyFont="1" applyBorder="1" applyAlignment="1">
      <alignment horizontal="center"/>
    </xf>
    <xf numFmtId="1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10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0" xfId="0" applyFill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7"/>
  <sheetViews>
    <sheetView tabSelected="1" zoomScale="90" zoomScaleNormal="90" zoomScaleSheetLayoutView="70" workbookViewId="0">
      <selection activeCell="N16" sqref="N16"/>
    </sheetView>
  </sheetViews>
  <sheetFormatPr defaultRowHeight="15" x14ac:dyDescent="0.25"/>
  <cols>
    <col min="1" max="1" width="5.85546875" bestFit="1" customWidth="1"/>
    <col min="2" max="2" width="13.7109375" bestFit="1" customWidth="1"/>
    <col min="3" max="3" width="19.28515625" bestFit="1" customWidth="1"/>
    <col min="4" max="4" width="15.7109375" customWidth="1"/>
    <col min="5" max="5" width="14.28515625" customWidth="1"/>
    <col min="6" max="6" width="15.85546875" customWidth="1"/>
    <col min="7" max="7" width="18.140625" customWidth="1"/>
  </cols>
  <sheetData>
    <row r="1" spans="1:16" ht="36" x14ac:dyDescent="0.55000000000000004">
      <c r="A1" s="47" t="s">
        <v>10</v>
      </c>
      <c r="B1" s="47"/>
      <c r="C1" s="47"/>
      <c r="D1" s="47"/>
      <c r="E1" s="47"/>
      <c r="F1" s="47"/>
      <c r="G1" s="47"/>
    </row>
    <row r="2" spans="1:16" ht="21" x14ac:dyDescent="0.35">
      <c r="A2" s="48" t="s">
        <v>1</v>
      </c>
      <c r="B2" s="48"/>
      <c r="C2" s="48"/>
      <c r="D2" s="48"/>
      <c r="E2" s="48"/>
      <c r="F2" s="48"/>
      <c r="G2" s="48"/>
    </row>
    <row r="3" spans="1:16" ht="18.75" x14ac:dyDescent="0.3">
      <c r="A3" s="49" t="s">
        <v>36</v>
      </c>
      <c r="B3" s="49"/>
      <c r="C3" s="49"/>
      <c r="D3" s="49"/>
      <c r="E3" s="49"/>
      <c r="F3" s="49"/>
      <c r="G3" s="49"/>
    </row>
    <row r="4" spans="1:16" x14ac:dyDescent="0.25">
      <c r="C4" s="2"/>
      <c r="D4" s="2"/>
      <c r="E4" s="2"/>
      <c r="F4" s="2"/>
      <c r="G4" s="3" t="s">
        <v>94</v>
      </c>
    </row>
    <row r="5" spans="1:16" x14ac:dyDescent="0.25">
      <c r="C5" s="2"/>
      <c r="D5" s="2"/>
      <c r="E5" s="2"/>
      <c r="F5" s="2"/>
      <c r="G5" s="4"/>
    </row>
    <row r="6" spans="1:16" ht="23.25" x14ac:dyDescent="0.35">
      <c r="A6" s="50" t="s">
        <v>37</v>
      </c>
      <c r="B6" s="50"/>
      <c r="C6" s="50"/>
      <c r="D6" s="50"/>
      <c r="E6" s="50"/>
      <c r="F6" s="50"/>
      <c r="G6" s="50"/>
      <c r="I6" s="9" t="s">
        <v>0</v>
      </c>
    </row>
    <row r="7" spans="1:16" ht="15.75" x14ac:dyDescent="0.25">
      <c r="A7" s="5" t="s">
        <v>2</v>
      </c>
      <c r="B7" s="51" t="s">
        <v>3</v>
      </c>
      <c r="C7" s="51" t="s">
        <v>38</v>
      </c>
      <c r="D7" s="51"/>
      <c r="E7" s="51"/>
      <c r="F7" s="51"/>
      <c r="G7" s="51"/>
      <c r="H7">
        <v>20</v>
      </c>
      <c r="I7">
        <v>22</v>
      </c>
      <c r="J7">
        <v>24</v>
      </c>
      <c r="M7" s="46" t="s">
        <v>39</v>
      </c>
      <c r="N7" s="46"/>
      <c r="O7" s="46"/>
      <c r="P7" s="46"/>
    </row>
    <row r="8" spans="1:16" ht="15.75" x14ac:dyDescent="0.25">
      <c r="A8" s="5" t="s">
        <v>4</v>
      </c>
      <c r="B8" s="51"/>
      <c r="C8" s="6" t="s">
        <v>5</v>
      </c>
      <c r="D8" s="6" t="s">
        <v>12</v>
      </c>
      <c r="E8" s="6" t="s">
        <v>13</v>
      </c>
      <c r="F8" s="6" t="s">
        <v>14</v>
      </c>
      <c r="G8" s="6" t="s">
        <v>15</v>
      </c>
      <c r="H8" s="9">
        <f>SUM(G9+G10+G11+G12)</f>
        <v>67.993499999999997</v>
      </c>
      <c r="I8" s="9">
        <f>SUM(G24+G25+G27+G28+G30+G31+G38+G39+G40+G41+G42+G44+G45)</f>
        <v>116.64139999999999</v>
      </c>
      <c r="J8" s="9" t="s">
        <v>0</v>
      </c>
      <c r="K8" s="9" t="s">
        <v>0</v>
      </c>
      <c r="M8" t="s">
        <v>109</v>
      </c>
    </row>
    <row r="9" spans="1:16" ht="15.75" x14ac:dyDescent="0.25">
      <c r="A9" s="1"/>
      <c r="B9" s="5" t="s">
        <v>11</v>
      </c>
      <c r="C9" s="1" t="s">
        <v>30</v>
      </c>
      <c r="D9" s="1">
        <v>1400</v>
      </c>
      <c r="E9" s="1">
        <v>800</v>
      </c>
      <c r="F9" s="1">
        <v>4.3</v>
      </c>
      <c r="G9" s="7">
        <f>SUM(D9+E9)/500*F9</f>
        <v>18.920000000000002</v>
      </c>
      <c r="H9" s="9">
        <f>SUM(G65+G66)</f>
        <v>11.555800000000001</v>
      </c>
      <c r="I9" s="9">
        <f>SUM(G68+G69+G70+G72+G73+G75+G76+G78+G79+G80+G81+G121+G122+G132+G164+G165+G169+G170+G175)</f>
        <v>128.81510000000003</v>
      </c>
      <c r="J9" s="9"/>
      <c r="K9" s="9"/>
    </row>
    <row r="10" spans="1:16" ht="15.75" x14ac:dyDescent="0.25">
      <c r="A10" s="19"/>
      <c r="B10" s="19"/>
      <c r="C10" s="1" t="s">
        <v>8</v>
      </c>
      <c r="D10" s="1">
        <v>1400</v>
      </c>
      <c r="E10" s="1">
        <v>800</v>
      </c>
      <c r="F10" s="1" t="s">
        <v>0</v>
      </c>
      <c r="G10" s="11">
        <f>SUM(D10*E10)/1000000*2</f>
        <v>2.2400000000000002</v>
      </c>
      <c r="H10">
        <f>SUM(H7:H9)</f>
        <v>99.549300000000002</v>
      </c>
      <c r="I10">
        <f>SUM(I7:I9)</f>
        <v>267.45650000000001</v>
      </c>
      <c r="J10" s="9">
        <v>244.5</v>
      </c>
      <c r="K10" s="9"/>
      <c r="L10">
        <f>SUM(H10:K10)</f>
        <v>611.50580000000002</v>
      </c>
    </row>
    <row r="11" spans="1:16" ht="15.75" x14ac:dyDescent="0.25">
      <c r="A11" s="1"/>
      <c r="B11" s="18" t="s">
        <v>16</v>
      </c>
      <c r="C11" s="1" t="s">
        <v>7</v>
      </c>
      <c r="D11" s="1">
        <v>1400</v>
      </c>
      <c r="E11" s="1">
        <v>350</v>
      </c>
      <c r="F11" s="1">
        <v>13.241</v>
      </c>
      <c r="G11" s="7">
        <f>SUM(D11+E11)/500*F11</f>
        <v>46.343499999999999</v>
      </c>
    </row>
    <row r="12" spans="1:16" ht="15.75" x14ac:dyDescent="0.25">
      <c r="A12" s="1"/>
      <c r="B12" s="18"/>
      <c r="C12" s="1" t="s">
        <v>8</v>
      </c>
      <c r="D12" s="1">
        <v>1400</v>
      </c>
      <c r="E12" s="1">
        <v>350</v>
      </c>
      <c r="F12" s="1" t="s">
        <v>0</v>
      </c>
      <c r="G12" s="11">
        <f>SUM(D12*E12)/1000000</f>
        <v>0.49</v>
      </c>
    </row>
    <row r="13" spans="1:16" ht="15.75" x14ac:dyDescent="0.25">
      <c r="A13" s="1"/>
      <c r="B13" s="18" t="s">
        <v>17</v>
      </c>
      <c r="C13" s="1" t="s">
        <v>40</v>
      </c>
      <c r="D13" s="1">
        <v>400</v>
      </c>
      <c r="E13" s="1">
        <v>250</v>
      </c>
      <c r="F13" s="1">
        <v>0.86399999999999999</v>
      </c>
      <c r="G13" s="7">
        <f>SUM(D13+E13)/500*F13</f>
        <v>1.1232</v>
      </c>
    </row>
    <row r="14" spans="1:16" ht="15.75" x14ac:dyDescent="0.25">
      <c r="A14" s="1"/>
      <c r="B14" s="18"/>
      <c r="C14" s="1" t="s">
        <v>7</v>
      </c>
      <c r="D14" s="1">
        <v>400</v>
      </c>
      <c r="E14" s="1">
        <v>250</v>
      </c>
      <c r="F14" s="1">
        <v>1.0680000000000001</v>
      </c>
      <c r="G14" s="7">
        <f>SUM(D14+E14)/500*F14</f>
        <v>1.3884000000000001</v>
      </c>
    </row>
    <row r="15" spans="1:16" ht="15.75" x14ac:dyDescent="0.25">
      <c r="A15" s="1"/>
      <c r="B15" s="18"/>
      <c r="C15" s="1" t="s">
        <v>40</v>
      </c>
      <c r="D15" s="1">
        <v>400</v>
      </c>
      <c r="E15" s="1">
        <v>250</v>
      </c>
      <c r="F15" s="1">
        <v>0.86399999999999999</v>
      </c>
      <c r="G15" s="7">
        <f>SUM(D15+E15)/500*F15</f>
        <v>1.1232</v>
      </c>
    </row>
    <row r="16" spans="1:16" ht="15.75" x14ac:dyDescent="0.25">
      <c r="A16" s="1"/>
      <c r="B16" s="18"/>
      <c r="C16" s="1" t="s">
        <v>7</v>
      </c>
      <c r="D16" s="1">
        <v>400</v>
      </c>
      <c r="E16" s="1">
        <v>250</v>
      </c>
      <c r="F16" s="1">
        <v>2.8559999999999999</v>
      </c>
      <c r="G16" s="7">
        <f>SUM(D16+E16)/500*F16</f>
        <v>3.7128000000000001</v>
      </c>
    </row>
    <row r="17" spans="1:7" ht="15.75" x14ac:dyDescent="0.25">
      <c r="A17" s="1"/>
      <c r="B17" s="18"/>
      <c r="C17" s="1" t="s">
        <v>8</v>
      </c>
      <c r="D17" s="1">
        <v>400</v>
      </c>
      <c r="E17" s="1">
        <v>250</v>
      </c>
      <c r="F17" s="1" t="s">
        <v>0</v>
      </c>
      <c r="G17" s="11">
        <f>SUM(D17*E17)/1000000</f>
        <v>0.1</v>
      </c>
    </row>
    <row r="18" spans="1:7" ht="15.75" x14ac:dyDescent="0.25">
      <c r="A18" s="1"/>
      <c r="B18" s="18" t="s">
        <v>18</v>
      </c>
      <c r="C18" s="1" t="s">
        <v>7</v>
      </c>
      <c r="D18" s="1">
        <v>500</v>
      </c>
      <c r="E18" s="1">
        <v>300</v>
      </c>
      <c r="F18" s="1">
        <v>1.0149999999999999</v>
      </c>
      <c r="G18" s="7">
        <f>SUM(D18+E18)/500*F18</f>
        <v>1.6239999999999999</v>
      </c>
    </row>
    <row r="19" spans="1:7" ht="15.75" x14ac:dyDescent="0.25">
      <c r="A19" s="1"/>
      <c r="B19" s="1" t="s">
        <v>0</v>
      </c>
      <c r="C19" s="1" t="s">
        <v>7</v>
      </c>
      <c r="D19" s="1">
        <v>500</v>
      </c>
      <c r="E19" s="1">
        <v>300</v>
      </c>
      <c r="F19" s="1">
        <v>1.0820000000000001</v>
      </c>
      <c r="G19" s="7">
        <f>SUM(D19+E19)/500*F19</f>
        <v>1.7312000000000003</v>
      </c>
    </row>
    <row r="20" spans="1:7" ht="15.75" x14ac:dyDescent="0.25">
      <c r="A20" s="1"/>
      <c r="B20" s="5" t="s">
        <v>0</v>
      </c>
      <c r="C20" s="39" t="s">
        <v>6</v>
      </c>
      <c r="D20" s="10">
        <v>500</v>
      </c>
      <c r="E20" s="10">
        <v>300</v>
      </c>
      <c r="F20" s="39">
        <v>0.52</v>
      </c>
      <c r="G20" s="44">
        <f>SUM(D20+E20+D21+E21)/500*F20/2</f>
        <v>0.72799999999999998</v>
      </c>
    </row>
    <row r="21" spans="1:7" ht="15.75" x14ac:dyDescent="0.25">
      <c r="A21" s="1"/>
      <c r="B21" s="10"/>
      <c r="C21" s="40"/>
      <c r="D21" s="10">
        <v>300</v>
      </c>
      <c r="E21" s="10">
        <v>300</v>
      </c>
      <c r="F21" s="40"/>
      <c r="G21" s="45"/>
    </row>
    <row r="22" spans="1:7" ht="15.75" x14ac:dyDescent="0.25">
      <c r="A22" s="1"/>
      <c r="B22" s="1" t="s">
        <v>0</v>
      </c>
      <c r="C22" s="1" t="s">
        <v>7</v>
      </c>
      <c r="D22" s="1">
        <v>300</v>
      </c>
      <c r="E22" s="1">
        <v>300</v>
      </c>
      <c r="F22" s="1">
        <v>2.35</v>
      </c>
      <c r="G22" s="7">
        <f>SUM(D22+E22)/500*F22</f>
        <v>2.82</v>
      </c>
    </row>
    <row r="23" spans="1:7" ht="15.75" x14ac:dyDescent="0.25">
      <c r="A23" s="1"/>
      <c r="B23" s="1"/>
      <c r="C23" s="1" t="s">
        <v>8</v>
      </c>
      <c r="D23" s="1">
        <v>300</v>
      </c>
      <c r="E23" s="1">
        <v>300</v>
      </c>
      <c r="F23" s="1" t="s">
        <v>0</v>
      </c>
      <c r="G23" s="11">
        <f>SUM(D23*E23)/1000000</f>
        <v>0.09</v>
      </c>
    </row>
    <row r="24" spans="1:7" ht="15.75" x14ac:dyDescent="0.25">
      <c r="A24" s="1"/>
      <c r="B24" s="18" t="s">
        <v>19</v>
      </c>
      <c r="C24" s="1" t="s">
        <v>7</v>
      </c>
      <c r="D24" s="1">
        <v>1150</v>
      </c>
      <c r="E24" s="1">
        <v>350</v>
      </c>
      <c r="F24" s="1">
        <v>3.15</v>
      </c>
      <c r="G24" s="7">
        <f>SUM(D24+E24)/500*F24</f>
        <v>9.4499999999999993</v>
      </c>
    </row>
    <row r="25" spans="1:7" ht="15.75" x14ac:dyDescent="0.25">
      <c r="A25" s="1"/>
      <c r="B25" s="1"/>
      <c r="C25" s="39" t="s">
        <v>6</v>
      </c>
      <c r="D25" s="10">
        <v>1150</v>
      </c>
      <c r="E25" s="10">
        <v>350</v>
      </c>
      <c r="F25" s="39">
        <v>0.45</v>
      </c>
      <c r="G25" s="44">
        <f>SUM(D25+E25+D26+E26)/500*F25/2</f>
        <v>1.2375</v>
      </c>
    </row>
    <row r="26" spans="1:7" ht="15.75" x14ac:dyDescent="0.25">
      <c r="A26" s="1"/>
      <c r="B26" s="1"/>
      <c r="C26" s="40"/>
      <c r="D26" s="10">
        <v>900</v>
      </c>
      <c r="E26" s="10">
        <v>350</v>
      </c>
      <c r="F26" s="40"/>
      <c r="G26" s="45"/>
    </row>
    <row r="27" spans="1:7" ht="15.75" x14ac:dyDescent="0.25">
      <c r="A27" s="1"/>
      <c r="B27" s="1"/>
      <c r="C27" s="1" t="s">
        <v>7</v>
      </c>
      <c r="D27" s="1">
        <v>900</v>
      </c>
      <c r="E27" s="1">
        <v>350</v>
      </c>
      <c r="F27" s="1">
        <v>6.95</v>
      </c>
      <c r="G27" s="7">
        <f t="shared" ref="G27" si="0">SUM(D27+E27)/500*F27</f>
        <v>17.375</v>
      </c>
    </row>
    <row r="28" spans="1:7" ht="15.75" x14ac:dyDescent="0.25">
      <c r="A28" s="1"/>
      <c r="B28" s="1"/>
      <c r="C28" s="39" t="s">
        <v>6</v>
      </c>
      <c r="D28" s="10">
        <v>900</v>
      </c>
      <c r="E28" s="10">
        <v>350</v>
      </c>
      <c r="F28" s="39">
        <v>0.45</v>
      </c>
      <c r="G28" s="44">
        <f>SUM(D28+E28+D29+E29)/500*F28/2</f>
        <v>1.0575000000000001</v>
      </c>
    </row>
    <row r="29" spans="1:7" ht="15.75" x14ac:dyDescent="0.25">
      <c r="A29" s="1"/>
      <c r="B29" s="1"/>
      <c r="C29" s="40"/>
      <c r="D29" s="10">
        <v>750</v>
      </c>
      <c r="E29" s="10">
        <v>350</v>
      </c>
      <c r="F29" s="40"/>
      <c r="G29" s="45"/>
    </row>
    <row r="30" spans="1:7" ht="15.75" x14ac:dyDescent="0.25">
      <c r="A30" s="1"/>
      <c r="B30" s="1"/>
      <c r="C30" s="1" t="s">
        <v>7</v>
      </c>
      <c r="D30" s="1">
        <v>750</v>
      </c>
      <c r="E30" s="1">
        <v>350</v>
      </c>
      <c r="F30" s="1">
        <v>6.875</v>
      </c>
      <c r="G30" s="7">
        <f>SUM(D30+E30)/500*F30</f>
        <v>15.125000000000002</v>
      </c>
    </row>
    <row r="31" spans="1:7" ht="15.75" x14ac:dyDescent="0.25">
      <c r="A31" s="1"/>
      <c r="B31" s="1"/>
      <c r="C31" s="39" t="s">
        <v>6</v>
      </c>
      <c r="D31" s="10">
        <v>750</v>
      </c>
      <c r="E31" s="10">
        <v>350</v>
      </c>
      <c r="F31" s="39">
        <v>0.45</v>
      </c>
      <c r="G31" s="44">
        <f>SUM(D31+E31+D32+E32)/500*F31/2</f>
        <v>0.92249999999999999</v>
      </c>
    </row>
    <row r="32" spans="1:7" ht="15.75" x14ac:dyDescent="0.25">
      <c r="A32" s="1"/>
      <c r="B32" s="1"/>
      <c r="C32" s="40"/>
      <c r="D32" s="10">
        <v>600</v>
      </c>
      <c r="E32" s="10">
        <v>350</v>
      </c>
      <c r="F32" s="40"/>
      <c r="G32" s="45"/>
    </row>
    <row r="33" spans="1:7" ht="15.75" x14ac:dyDescent="0.25">
      <c r="A33" s="1"/>
      <c r="B33" s="1"/>
      <c r="C33" s="1" t="s">
        <v>7</v>
      </c>
      <c r="D33" s="1">
        <v>600</v>
      </c>
      <c r="E33" s="1">
        <v>350</v>
      </c>
      <c r="F33" s="1">
        <v>6.9640000000000004</v>
      </c>
      <c r="G33" s="7">
        <f>SUM(D33+E33)/500*F33</f>
        <v>13.2316</v>
      </c>
    </row>
    <row r="34" spans="1:7" ht="15.75" x14ac:dyDescent="0.25">
      <c r="A34" s="1"/>
      <c r="B34" s="1"/>
      <c r="C34" s="39" t="s">
        <v>6</v>
      </c>
      <c r="D34" s="18">
        <v>600</v>
      </c>
      <c r="E34" s="18">
        <v>350</v>
      </c>
      <c r="F34" s="39">
        <v>0.45</v>
      </c>
      <c r="G34" s="44">
        <f>SUM(D34+E34+D35+E35)/500*F34/2</f>
        <v>0.78749999999999998</v>
      </c>
    </row>
    <row r="35" spans="1:7" ht="15.75" x14ac:dyDescent="0.25">
      <c r="A35" s="1"/>
      <c r="B35" s="1"/>
      <c r="C35" s="40"/>
      <c r="D35" s="18">
        <v>450</v>
      </c>
      <c r="E35" s="18">
        <v>350</v>
      </c>
      <c r="F35" s="40"/>
      <c r="G35" s="45"/>
    </row>
    <row r="36" spans="1:7" ht="15.75" x14ac:dyDescent="0.25">
      <c r="A36" s="1"/>
      <c r="B36" s="1"/>
      <c r="C36" s="1" t="s">
        <v>7</v>
      </c>
      <c r="D36" s="1">
        <v>450</v>
      </c>
      <c r="E36" s="1">
        <v>350</v>
      </c>
      <c r="F36" s="1">
        <v>8</v>
      </c>
      <c r="G36" s="7">
        <f>SUM(D36+E36)/500*F36</f>
        <v>12.8</v>
      </c>
    </row>
    <row r="37" spans="1:7" ht="15.75" x14ac:dyDescent="0.25">
      <c r="A37" s="1"/>
      <c r="B37" s="1"/>
      <c r="C37" s="1" t="s">
        <v>8</v>
      </c>
      <c r="D37" s="1">
        <v>450</v>
      </c>
      <c r="E37" s="1">
        <v>350</v>
      </c>
      <c r="F37" s="1" t="s">
        <v>0</v>
      </c>
      <c r="G37" s="11">
        <f>SUM(D37*E37)/1000000</f>
        <v>0.1575</v>
      </c>
    </row>
    <row r="38" spans="1:7" ht="15.75" x14ac:dyDescent="0.25">
      <c r="A38" s="1"/>
      <c r="B38" s="18" t="s">
        <v>20</v>
      </c>
      <c r="C38" s="1" t="s">
        <v>7</v>
      </c>
      <c r="D38" s="1">
        <v>1150</v>
      </c>
      <c r="E38" s="1">
        <v>350</v>
      </c>
      <c r="F38" s="1">
        <v>0.93200000000000005</v>
      </c>
      <c r="G38" s="7">
        <f>SUM(D38+E38)/500*F38</f>
        <v>2.7960000000000003</v>
      </c>
    </row>
    <row r="39" spans="1:7" ht="15.75" x14ac:dyDescent="0.25">
      <c r="A39" s="1"/>
      <c r="B39" s="18"/>
      <c r="C39" s="1" t="s">
        <v>7</v>
      </c>
      <c r="D39" s="1">
        <v>1150</v>
      </c>
      <c r="E39" s="1">
        <v>350</v>
      </c>
      <c r="F39" s="1">
        <v>5.75</v>
      </c>
      <c r="G39" s="7">
        <f>SUM(D39+E39)/500*F39</f>
        <v>17.25</v>
      </c>
    </row>
    <row r="40" spans="1:7" ht="15.75" x14ac:dyDescent="0.25">
      <c r="A40" s="1"/>
      <c r="B40" s="18"/>
      <c r="C40" s="1" t="s">
        <v>40</v>
      </c>
      <c r="D40" s="1">
        <v>1150</v>
      </c>
      <c r="E40" s="1">
        <v>350</v>
      </c>
      <c r="F40" s="1">
        <v>2.121</v>
      </c>
      <c r="G40" s="7">
        <f>SUM(D40+E40)/500*F40</f>
        <v>6.3629999999999995</v>
      </c>
    </row>
    <row r="41" spans="1:7" ht="15.75" x14ac:dyDescent="0.25">
      <c r="A41" s="1"/>
      <c r="B41" s="18"/>
      <c r="C41" s="1" t="s">
        <v>7</v>
      </c>
      <c r="D41" s="1">
        <v>1150</v>
      </c>
      <c r="E41" s="1">
        <v>350</v>
      </c>
      <c r="F41" s="1">
        <v>1.0629999999999999</v>
      </c>
      <c r="G41" s="7">
        <f>SUM(D41+E41)/500*F41</f>
        <v>3.1890000000000001</v>
      </c>
    </row>
    <row r="42" spans="1:7" ht="15.75" x14ac:dyDescent="0.25">
      <c r="A42" s="1"/>
      <c r="B42" s="1"/>
      <c r="C42" s="39" t="s">
        <v>6</v>
      </c>
      <c r="D42" s="18">
        <v>1150</v>
      </c>
      <c r="E42" s="18">
        <v>350</v>
      </c>
      <c r="F42" s="39">
        <v>0.95</v>
      </c>
      <c r="G42" s="44">
        <f>SUM(D42+E42+D43+E43)/500*F42/2</f>
        <v>2.7549999999999999</v>
      </c>
    </row>
    <row r="43" spans="1:7" ht="15.75" x14ac:dyDescent="0.25">
      <c r="A43" s="1"/>
      <c r="B43" s="1"/>
      <c r="C43" s="40"/>
      <c r="D43" s="18">
        <v>1000</v>
      </c>
      <c r="E43" s="18">
        <v>400</v>
      </c>
      <c r="F43" s="40"/>
      <c r="G43" s="45"/>
    </row>
    <row r="44" spans="1:7" ht="15.75" x14ac:dyDescent="0.25">
      <c r="A44" s="1"/>
      <c r="B44" s="1"/>
      <c r="C44" s="1" t="s">
        <v>7</v>
      </c>
      <c r="D44" s="1">
        <v>1000</v>
      </c>
      <c r="E44" s="1">
        <v>400</v>
      </c>
      <c r="F44" s="1">
        <v>13.577999999999999</v>
      </c>
      <c r="G44" s="7">
        <f t="shared" ref="G44" si="1">SUM(D44+E44)/500*F44</f>
        <v>38.018399999999993</v>
      </c>
    </row>
    <row r="45" spans="1:7" ht="15.75" x14ac:dyDescent="0.25">
      <c r="A45" s="1"/>
      <c r="B45" s="1"/>
      <c r="C45" s="39" t="s">
        <v>6</v>
      </c>
      <c r="D45" s="18">
        <v>1000</v>
      </c>
      <c r="E45" s="18">
        <v>400</v>
      </c>
      <c r="F45" s="39">
        <v>0.45</v>
      </c>
      <c r="G45" s="44">
        <f>SUM(D45+E45+D46+E46)/500*F45/2</f>
        <v>1.1025</v>
      </c>
    </row>
    <row r="46" spans="1:7" ht="15.75" x14ac:dyDescent="0.25">
      <c r="A46" s="1"/>
      <c r="B46" s="1"/>
      <c r="C46" s="40"/>
      <c r="D46" s="18">
        <v>700</v>
      </c>
      <c r="E46" s="18">
        <v>350</v>
      </c>
      <c r="F46" s="40"/>
      <c r="G46" s="45"/>
    </row>
    <row r="47" spans="1:7" ht="15.75" x14ac:dyDescent="0.25">
      <c r="A47" s="1"/>
      <c r="B47" s="1"/>
      <c r="C47" s="1" t="s">
        <v>7</v>
      </c>
      <c r="D47" s="1">
        <v>700</v>
      </c>
      <c r="E47" s="1">
        <v>350</v>
      </c>
      <c r="F47" s="1">
        <v>13</v>
      </c>
      <c r="G47" s="7">
        <f>SUM(D47+E47)/500*F47</f>
        <v>27.3</v>
      </c>
    </row>
    <row r="48" spans="1:7" ht="15.75" x14ac:dyDescent="0.25">
      <c r="A48" s="1"/>
      <c r="B48" s="1"/>
      <c r="C48" s="20" t="s">
        <v>40</v>
      </c>
      <c r="D48" s="1">
        <v>700</v>
      </c>
      <c r="E48" s="1">
        <v>350</v>
      </c>
      <c r="F48" s="1">
        <v>1.571</v>
      </c>
      <c r="G48" s="7">
        <f>SUM(D48+E48)/500*F48</f>
        <v>3.2991000000000001</v>
      </c>
    </row>
    <row r="49" spans="1:7" ht="15.75" x14ac:dyDescent="0.25">
      <c r="A49" s="1"/>
      <c r="B49" s="1"/>
      <c r="C49" s="39" t="s">
        <v>6</v>
      </c>
      <c r="D49" s="18">
        <v>700</v>
      </c>
      <c r="E49" s="18">
        <v>350</v>
      </c>
      <c r="F49" s="39">
        <v>0.64</v>
      </c>
      <c r="G49" s="44">
        <f>SUM(D49+E49+D50+E50)/500*F49/2</f>
        <v>1.248</v>
      </c>
    </row>
    <row r="50" spans="1:7" ht="15.75" x14ac:dyDescent="0.25">
      <c r="A50" s="1"/>
      <c r="B50" s="1"/>
      <c r="C50" s="40"/>
      <c r="D50" s="18">
        <v>600</v>
      </c>
      <c r="E50" s="18">
        <v>300</v>
      </c>
      <c r="F50" s="40"/>
      <c r="G50" s="45"/>
    </row>
    <row r="51" spans="1:7" ht="15.75" x14ac:dyDescent="0.25">
      <c r="A51" s="41" t="s">
        <v>9</v>
      </c>
      <c r="B51" s="42"/>
      <c r="C51" s="42"/>
      <c r="D51" s="42"/>
      <c r="E51" s="42"/>
      <c r="F51" s="43"/>
      <c r="G51" s="8">
        <f>SUM(G9:G50)</f>
        <v>257.89939999999996</v>
      </c>
    </row>
    <row r="52" spans="1:7" ht="15.75" x14ac:dyDescent="0.25">
      <c r="A52" s="1"/>
      <c r="B52" s="1"/>
      <c r="C52" s="1" t="s">
        <v>7</v>
      </c>
      <c r="D52" s="1">
        <v>600</v>
      </c>
      <c r="E52" s="1">
        <v>300</v>
      </c>
      <c r="F52" s="1">
        <v>2.5510000000000002</v>
      </c>
      <c r="G52" s="7">
        <f>SUM(D52+E52)/500*F52</f>
        <v>4.5918000000000001</v>
      </c>
    </row>
    <row r="53" spans="1:7" ht="15.75" x14ac:dyDescent="0.25">
      <c r="A53" s="1"/>
      <c r="B53" s="1"/>
      <c r="C53" s="39" t="s">
        <v>6</v>
      </c>
      <c r="D53" s="18">
        <v>600</v>
      </c>
      <c r="E53" s="18">
        <v>300</v>
      </c>
      <c r="F53" s="39">
        <v>0.45</v>
      </c>
      <c r="G53" s="44">
        <f>SUM(D53+E53+D54+E54)/500*F53/2</f>
        <v>0.72000000000000008</v>
      </c>
    </row>
    <row r="54" spans="1:7" ht="15.75" x14ac:dyDescent="0.25">
      <c r="A54" s="1"/>
      <c r="B54" s="1"/>
      <c r="C54" s="40"/>
      <c r="D54" s="18">
        <v>400</v>
      </c>
      <c r="E54" s="18">
        <v>300</v>
      </c>
      <c r="F54" s="40"/>
      <c r="G54" s="45"/>
    </row>
    <row r="55" spans="1:7" ht="15.75" x14ac:dyDescent="0.25">
      <c r="A55" s="1"/>
      <c r="B55" s="1"/>
      <c r="C55" s="1" t="s">
        <v>41</v>
      </c>
      <c r="D55" s="1">
        <v>400</v>
      </c>
      <c r="E55" s="1">
        <v>300</v>
      </c>
      <c r="F55" s="1">
        <v>1.75</v>
      </c>
      <c r="G55" s="7">
        <f>SUM(D55+E55)/500*F55</f>
        <v>2.4499999999999997</v>
      </c>
    </row>
    <row r="56" spans="1:7" ht="15.75" x14ac:dyDescent="0.25">
      <c r="A56" s="1"/>
      <c r="B56" s="1"/>
      <c r="C56" s="1" t="s">
        <v>7</v>
      </c>
      <c r="D56" s="1">
        <v>400</v>
      </c>
      <c r="E56" s="1">
        <v>300</v>
      </c>
      <c r="F56" s="1">
        <v>0.99199999999999999</v>
      </c>
      <c r="G56" s="7">
        <f>SUM(D56+E56)/500*F56</f>
        <v>1.3887999999999998</v>
      </c>
    </row>
    <row r="57" spans="1:7" ht="15.75" x14ac:dyDescent="0.25">
      <c r="A57" s="1"/>
      <c r="B57" s="1"/>
      <c r="C57" s="39" t="s">
        <v>6</v>
      </c>
      <c r="D57" s="18">
        <v>400</v>
      </c>
      <c r="E57" s="18">
        <v>300</v>
      </c>
      <c r="F57" s="39">
        <v>0.3</v>
      </c>
      <c r="G57" s="44">
        <f>SUM(D57+E57+D58+E58)/500*F57/2</f>
        <v>0.39</v>
      </c>
    </row>
    <row r="58" spans="1:7" ht="15.75" x14ac:dyDescent="0.25">
      <c r="A58" s="1"/>
      <c r="B58" s="1"/>
      <c r="C58" s="40"/>
      <c r="D58" s="18">
        <v>400</v>
      </c>
      <c r="E58" s="18">
        <v>200</v>
      </c>
      <c r="F58" s="40"/>
      <c r="G58" s="45"/>
    </row>
    <row r="59" spans="1:7" ht="15.75" x14ac:dyDescent="0.25">
      <c r="A59" s="1"/>
      <c r="B59" s="1"/>
      <c r="C59" s="1" t="s">
        <v>7</v>
      </c>
      <c r="D59" s="1">
        <v>400</v>
      </c>
      <c r="E59" s="1">
        <v>200</v>
      </c>
      <c r="F59" s="1">
        <v>3.3860000000000001</v>
      </c>
      <c r="G59" s="7">
        <f>SUM(D59+E59)/500*F59</f>
        <v>4.0632000000000001</v>
      </c>
    </row>
    <row r="60" spans="1:7" ht="15.75" x14ac:dyDescent="0.25">
      <c r="A60" s="1"/>
      <c r="B60" s="1"/>
      <c r="C60" s="1" t="s">
        <v>40</v>
      </c>
      <c r="D60" s="1">
        <v>400</v>
      </c>
      <c r="E60" s="1">
        <v>200</v>
      </c>
      <c r="F60" s="1">
        <v>0.86399999999999999</v>
      </c>
      <c r="G60" s="7">
        <f t="shared" ref="G60:G61" si="2">SUM(D60+E60)/500*F60</f>
        <v>1.0367999999999999</v>
      </c>
    </row>
    <row r="61" spans="1:7" ht="15.75" x14ac:dyDescent="0.25">
      <c r="A61" s="1"/>
      <c r="B61" s="1"/>
      <c r="C61" s="1" t="s">
        <v>7</v>
      </c>
      <c r="D61" s="1">
        <v>400</v>
      </c>
      <c r="E61" s="1">
        <v>200</v>
      </c>
      <c r="F61" s="1">
        <v>0.79</v>
      </c>
      <c r="G61" s="7">
        <f t="shared" si="2"/>
        <v>0.94799999999999995</v>
      </c>
    </row>
    <row r="62" spans="1:7" ht="15.75" x14ac:dyDescent="0.25">
      <c r="A62" s="1"/>
      <c r="B62" s="1"/>
      <c r="C62" s="1" t="s">
        <v>8</v>
      </c>
      <c r="D62" s="10">
        <v>400</v>
      </c>
      <c r="E62" s="1">
        <v>300</v>
      </c>
      <c r="F62" s="1" t="s">
        <v>0</v>
      </c>
      <c r="G62" s="7">
        <f>SUM(D62*E62)/1000000</f>
        <v>0.12</v>
      </c>
    </row>
    <row r="63" spans="1:7" ht="15.75" x14ac:dyDescent="0.25">
      <c r="A63" s="14"/>
      <c r="B63" s="18" t="s">
        <v>21</v>
      </c>
      <c r="C63" s="1" t="s">
        <v>7</v>
      </c>
      <c r="D63" s="1">
        <v>400</v>
      </c>
      <c r="E63" s="1">
        <v>200</v>
      </c>
      <c r="F63" s="1">
        <v>0.73</v>
      </c>
      <c r="G63" s="7">
        <f>SUM(D63+E63)/500*F63</f>
        <v>0.876</v>
      </c>
    </row>
    <row r="64" spans="1:7" ht="15.75" x14ac:dyDescent="0.25">
      <c r="A64" s="14"/>
      <c r="B64" s="1"/>
      <c r="C64" s="1" t="s">
        <v>8</v>
      </c>
      <c r="D64" s="1">
        <v>400</v>
      </c>
      <c r="E64" s="1">
        <v>200</v>
      </c>
      <c r="F64" s="1" t="s">
        <v>0</v>
      </c>
      <c r="G64" s="12">
        <f>SUM(D64*E64)/1000000</f>
        <v>0.08</v>
      </c>
    </row>
    <row r="65" spans="1:7" ht="15.75" x14ac:dyDescent="0.25">
      <c r="A65" s="1"/>
      <c r="B65" s="15" t="s">
        <v>22</v>
      </c>
      <c r="C65" s="1" t="s">
        <v>7</v>
      </c>
      <c r="D65" s="1">
        <v>1250</v>
      </c>
      <c r="E65" s="1">
        <v>350</v>
      </c>
      <c r="F65" s="1">
        <v>3.1829999999999998</v>
      </c>
      <c r="G65" s="7">
        <f>SUM(D65+E65)/500*F65</f>
        <v>10.185600000000001</v>
      </c>
    </row>
    <row r="66" spans="1:7" ht="15.75" x14ac:dyDescent="0.25">
      <c r="A66" s="1"/>
      <c r="B66" s="1" t="s">
        <v>0</v>
      </c>
      <c r="C66" s="39" t="s">
        <v>6</v>
      </c>
      <c r="D66" s="10">
        <v>1250</v>
      </c>
      <c r="E66" s="10">
        <v>350</v>
      </c>
      <c r="F66" s="39">
        <v>0.442</v>
      </c>
      <c r="G66" s="44">
        <f>SUM(D66+E66+D67+E67)/500*F66/2</f>
        <v>1.3702000000000001</v>
      </c>
    </row>
    <row r="67" spans="1:7" ht="15.75" x14ac:dyDescent="0.25">
      <c r="A67" s="1"/>
      <c r="B67" s="1"/>
      <c r="C67" s="40"/>
      <c r="D67" s="10">
        <v>1150</v>
      </c>
      <c r="E67" s="10">
        <v>350</v>
      </c>
      <c r="F67" s="40"/>
      <c r="G67" s="45"/>
    </row>
    <row r="68" spans="1:7" ht="15.75" x14ac:dyDescent="0.25">
      <c r="A68" s="1"/>
      <c r="B68" s="1"/>
      <c r="C68" s="1" t="s">
        <v>7</v>
      </c>
      <c r="D68" s="1">
        <v>1150</v>
      </c>
      <c r="E68" s="1">
        <v>350</v>
      </c>
      <c r="F68" s="1">
        <v>2.69</v>
      </c>
      <c r="G68" s="7">
        <f>SUM(D68+E68)/500*F68</f>
        <v>8.07</v>
      </c>
    </row>
    <row r="69" spans="1:7" ht="15.75" x14ac:dyDescent="0.25">
      <c r="A69" s="1"/>
      <c r="B69" s="1"/>
      <c r="C69" s="1" t="s">
        <v>40</v>
      </c>
      <c r="D69" s="1">
        <v>1150</v>
      </c>
      <c r="E69" s="1">
        <v>350</v>
      </c>
      <c r="F69" s="1">
        <v>2</v>
      </c>
      <c r="G69" s="7">
        <f>SUM(D69+E69)/500*F69</f>
        <v>6</v>
      </c>
    </row>
    <row r="70" spans="1:7" ht="15.75" x14ac:dyDescent="0.25">
      <c r="A70" s="1"/>
      <c r="B70" s="10"/>
      <c r="C70" s="39" t="s">
        <v>6</v>
      </c>
      <c r="D70" s="10">
        <v>1150</v>
      </c>
      <c r="E70" s="10">
        <v>350</v>
      </c>
      <c r="F70" s="39">
        <v>1.2</v>
      </c>
      <c r="G70" s="44">
        <f>SUM(D70+E70+D71+E71)/500*F70/2</f>
        <v>3.48</v>
      </c>
    </row>
    <row r="71" spans="1:7" ht="15.75" x14ac:dyDescent="0.25">
      <c r="A71" s="1"/>
      <c r="B71" s="10"/>
      <c r="C71" s="40"/>
      <c r="D71" s="10">
        <v>1000</v>
      </c>
      <c r="E71" s="10">
        <v>400</v>
      </c>
      <c r="F71" s="40"/>
      <c r="G71" s="45"/>
    </row>
    <row r="72" spans="1:7" ht="15.75" x14ac:dyDescent="0.25">
      <c r="A72" s="1"/>
      <c r="B72" s="10"/>
      <c r="C72" s="1" t="s">
        <v>7</v>
      </c>
      <c r="D72" s="1">
        <v>1000</v>
      </c>
      <c r="E72" s="1">
        <v>400</v>
      </c>
      <c r="F72" s="1">
        <v>9.6999999999999993</v>
      </c>
      <c r="G72" s="7">
        <f>SUM(D72+E72)/500*F72</f>
        <v>27.159999999999997</v>
      </c>
    </row>
    <row r="73" spans="1:7" ht="15.75" x14ac:dyDescent="0.25">
      <c r="A73" s="1"/>
      <c r="B73" s="1"/>
      <c r="C73" s="39" t="s">
        <v>6</v>
      </c>
      <c r="D73" s="10">
        <v>1000</v>
      </c>
      <c r="E73" s="10">
        <v>400</v>
      </c>
      <c r="F73" s="39">
        <v>0.4</v>
      </c>
      <c r="G73" s="44">
        <f>SUM(D73+E73+D74+E74)/500*F73/2</f>
        <v>1.1000000000000001</v>
      </c>
    </row>
    <row r="74" spans="1:7" ht="15.75" x14ac:dyDescent="0.25">
      <c r="A74" s="1"/>
      <c r="B74" s="1"/>
      <c r="C74" s="40"/>
      <c r="D74" s="10">
        <v>950</v>
      </c>
      <c r="E74" s="10">
        <v>400</v>
      </c>
      <c r="F74" s="40"/>
      <c r="G74" s="45"/>
    </row>
    <row r="75" spans="1:7" ht="15.75" x14ac:dyDescent="0.25">
      <c r="A75" s="1"/>
      <c r="B75" s="1"/>
      <c r="C75" s="1" t="s">
        <v>7</v>
      </c>
      <c r="D75" s="1">
        <v>950</v>
      </c>
      <c r="E75" s="1">
        <v>400</v>
      </c>
      <c r="F75" s="1">
        <v>1.393</v>
      </c>
      <c r="G75" s="7">
        <f>SUM(D75+E75)/500*F75</f>
        <v>3.7611000000000003</v>
      </c>
    </row>
    <row r="76" spans="1:7" ht="15.75" x14ac:dyDescent="0.25">
      <c r="A76" s="1"/>
      <c r="B76" s="1"/>
      <c r="C76" s="39" t="s">
        <v>6</v>
      </c>
      <c r="D76" s="10">
        <v>950</v>
      </c>
      <c r="E76" s="10">
        <v>400</v>
      </c>
      <c r="F76" s="39">
        <v>0.4</v>
      </c>
      <c r="G76" s="44">
        <f>SUM(D76+E76+D77+E77)/500*F76/2</f>
        <v>1.06</v>
      </c>
    </row>
    <row r="77" spans="1:7" ht="15.75" x14ac:dyDescent="0.25">
      <c r="A77" s="1"/>
      <c r="B77" s="1"/>
      <c r="C77" s="40"/>
      <c r="D77" s="10">
        <v>900</v>
      </c>
      <c r="E77" s="10">
        <v>400</v>
      </c>
      <c r="F77" s="40"/>
      <c r="G77" s="45"/>
    </row>
    <row r="78" spans="1:7" ht="15.75" x14ac:dyDescent="0.25">
      <c r="A78" s="1"/>
      <c r="B78" s="1"/>
      <c r="C78" s="1" t="s">
        <v>7</v>
      </c>
      <c r="D78" s="1">
        <v>900</v>
      </c>
      <c r="E78" s="1">
        <v>400</v>
      </c>
      <c r="F78" s="1">
        <v>13</v>
      </c>
      <c r="G78" s="7">
        <f>SUM(D78+E78)/500*F78</f>
        <v>33.800000000000004</v>
      </c>
    </row>
    <row r="79" spans="1:7" ht="15.75" x14ac:dyDescent="0.25">
      <c r="A79" s="1"/>
      <c r="B79" s="1"/>
      <c r="C79" s="1" t="s">
        <v>40</v>
      </c>
      <c r="D79" s="1">
        <v>900</v>
      </c>
      <c r="E79" s="1">
        <v>400</v>
      </c>
      <c r="F79" s="1">
        <v>2.0419999999999998</v>
      </c>
      <c r="G79" s="7">
        <f>SUM(D79+E79)/500*F79</f>
        <v>5.3091999999999997</v>
      </c>
    </row>
    <row r="80" spans="1:7" ht="15.75" x14ac:dyDescent="0.25">
      <c r="A80" s="1"/>
      <c r="B80" s="1"/>
      <c r="C80" s="1" t="s">
        <v>7</v>
      </c>
      <c r="D80" s="1">
        <v>900</v>
      </c>
      <c r="E80" s="1">
        <v>400</v>
      </c>
      <c r="F80" s="1">
        <v>6.1050000000000004</v>
      </c>
      <c r="G80" s="7">
        <f>SUM(D80+E80)/500*F80</f>
        <v>15.873000000000001</v>
      </c>
    </row>
    <row r="81" spans="1:7" ht="15.75" x14ac:dyDescent="0.25">
      <c r="A81" s="1"/>
      <c r="B81" s="1"/>
      <c r="C81" s="1" t="s">
        <v>8</v>
      </c>
      <c r="D81" s="1">
        <v>900</v>
      </c>
      <c r="E81" s="1">
        <v>400</v>
      </c>
      <c r="F81" s="1" t="s">
        <v>0</v>
      </c>
      <c r="G81" s="11">
        <f>SUM(D81*E81)/1000000</f>
        <v>0.36</v>
      </c>
    </row>
    <row r="82" spans="1:7" ht="15.75" x14ac:dyDescent="0.25">
      <c r="A82" s="1"/>
      <c r="B82" s="10" t="s">
        <v>23</v>
      </c>
      <c r="C82" s="1" t="s">
        <v>40</v>
      </c>
      <c r="D82" s="1">
        <v>250</v>
      </c>
      <c r="E82" s="1">
        <v>150</v>
      </c>
      <c r="F82" s="1">
        <v>0.55000000000000004</v>
      </c>
      <c r="G82" s="7">
        <f>SUM(D82+E82)/500*F82</f>
        <v>0.44000000000000006</v>
      </c>
    </row>
    <row r="83" spans="1:7" ht="15.75" x14ac:dyDescent="0.25">
      <c r="A83" s="1"/>
      <c r="B83" s="1"/>
      <c r="C83" s="1" t="s">
        <v>7</v>
      </c>
      <c r="D83" s="1">
        <v>250</v>
      </c>
      <c r="E83" s="1">
        <v>150</v>
      </c>
      <c r="F83" s="1">
        <v>0.6</v>
      </c>
      <c r="G83" s="7">
        <f t="shared" ref="G83:G84" si="3">SUM(D83+E83)/500*F83</f>
        <v>0.48</v>
      </c>
    </row>
    <row r="84" spans="1:7" ht="15.75" x14ac:dyDescent="0.25">
      <c r="A84" s="1"/>
      <c r="B84" s="1"/>
      <c r="C84" s="1" t="s">
        <v>41</v>
      </c>
      <c r="D84" s="1">
        <v>250</v>
      </c>
      <c r="E84" s="1">
        <v>150</v>
      </c>
      <c r="F84" s="1">
        <v>0.75</v>
      </c>
      <c r="G84" s="7">
        <f t="shared" si="3"/>
        <v>0.60000000000000009</v>
      </c>
    </row>
    <row r="85" spans="1:7" ht="15.75" x14ac:dyDescent="0.25">
      <c r="A85" s="1"/>
      <c r="B85" s="10" t="s">
        <v>0</v>
      </c>
      <c r="C85" s="1" t="s">
        <v>7</v>
      </c>
      <c r="D85" s="1">
        <v>250</v>
      </c>
      <c r="E85" s="1">
        <v>150</v>
      </c>
      <c r="F85" s="1">
        <v>1.86</v>
      </c>
      <c r="G85" s="7">
        <f>SUM(D85+E85)/500*F85</f>
        <v>1.4880000000000002</v>
      </c>
    </row>
    <row r="86" spans="1:7" ht="15.75" x14ac:dyDescent="0.25">
      <c r="A86" s="1"/>
      <c r="B86" s="1"/>
      <c r="C86" s="1" t="s">
        <v>8</v>
      </c>
      <c r="D86" s="1">
        <v>250</v>
      </c>
      <c r="E86" s="1">
        <v>150</v>
      </c>
      <c r="F86" s="1" t="s">
        <v>0</v>
      </c>
      <c r="G86" s="11">
        <f>SUM(D86*E86)/1000000</f>
        <v>3.7499999999999999E-2</v>
      </c>
    </row>
    <row r="87" spans="1:7" ht="15.75" x14ac:dyDescent="0.25">
      <c r="A87" s="1"/>
      <c r="B87" s="18" t="s">
        <v>24</v>
      </c>
      <c r="C87" s="1" t="s">
        <v>7</v>
      </c>
      <c r="D87" s="1">
        <v>300</v>
      </c>
      <c r="E87" s="1">
        <v>100</v>
      </c>
      <c r="F87" s="1">
        <v>1.5329999999999999</v>
      </c>
      <c r="G87" s="7">
        <f>SUM(D87+E87)/500*F87</f>
        <v>1.2263999999999999</v>
      </c>
    </row>
    <row r="88" spans="1:7" ht="15.75" x14ac:dyDescent="0.25">
      <c r="A88" s="1"/>
      <c r="B88" s="18"/>
      <c r="C88" s="1" t="s">
        <v>40</v>
      </c>
      <c r="D88" s="1">
        <v>300</v>
      </c>
      <c r="E88" s="1">
        <v>100</v>
      </c>
      <c r="F88" s="1">
        <v>0.70699999999999996</v>
      </c>
      <c r="G88" s="7">
        <f>SUM(D88+E88)/500*F88</f>
        <v>0.56559999999999999</v>
      </c>
    </row>
    <row r="89" spans="1:7" ht="15.75" x14ac:dyDescent="0.25">
      <c r="A89" s="1"/>
      <c r="B89" s="18"/>
      <c r="C89" s="1" t="s">
        <v>7</v>
      </c>
      <c r="D89" s="1">
        <v>300</v>
      </c>
      <c r="E89" s="1">
        <v>200</v>
      </c>
      <c r="F89" s="1">
        <v>4.5129999999999999</v>
      </c>
      <c r="G89" s="7">
        <f t="shared" ref="G89" si="4">SUM(D89+E89)/500*F89</f>
        <v>4.5129999999999999</v>
      </c>
    </row>
    <row r="90" spans="1:7" ht="15.75" x14ac:dyDescent="0.25">
      <c r="A90" s="1"/>
      <c r="B90" s="18"/>
      <c r="C90" s="1" t="s">
        <v>8</v>
      </c>
      <c r="D90" s="1">
        <v>300</v>
      </c>
      <c r="E90" s="1">
        <v>200</v>
      </c>
      <c r="F90" s="1" t="s">
        <v>0</v>
      </c>
      <c r="G90" s="11">
        <f>SUM(D90*E90)/1000000</f>
        <v>0.06</v>
      </c>
    </row>
    <row r="91" spans="1:7" ht="15.75" x14ac:dyDescent="0.25">
      <c r="A91" s="1"/>
      <c r="B91" s="18" t="s">
        <v>25</v>
      </c>
      <c r="C91" s="1" t="s">
        <v>7</v>
      </c>
      <c r="D91" s="1">
        <v>250</v>
      </c>
      <c r="E91" s="1">
        <v>150</v>
      </c>
      <c r="F91" s="1">
        <v>1.5089999999999999</v>
      </c>
      <c r="G91" s="7">
        <f>SUM(D91+E91)/500*F91</f>
        <v>1.2072000000000001</v>
      </c>
    </row>
    <row r="92" spans="1:7" ht="15.75" x14ac:dyDescent="0.25">
      <c r="A92" s="1"/>
      <c r="B92" s="18"/>
      <c r="C92" s="1" t="s">
        <v>40</v>
      </c>
      <c r="D92" s="1">
        <v>250</v>
      </c>
      <c r="E92" s="1">
        <v>150</v>
      </c>
      <c r="F92" s="1">
        <v>0.55000000000000004</v>
      </c>
      <c r="G92" s="7">
        <f>SUM(D92+E92)/500*F92</f>
        <v>0.44000000000000006</v>
      </c>
    </row>
    <row r="93" spans="1:7" ht="15.75" x14ac:dyDescent="0.25">
      <c r="A93" s="1"/>
      <c r="B93" s="18"/>
      <c r="C93" s="1" t="s">
        <v>7</v>
      </c>
      <c r="D93" s="1">
        <v>250</v>
      </c>
      <c r="E93" s="1">
        <v>150</v>
      </c>
      <c r="F93" s="1">
        <v>3.7759999999999998</v>
      </c>
      <c r="G93" s="7">
        <f t="shared" ref="G93" si="5">SUM(D93+E93)/500*F93</f>
        <v>3.0207999999999999</v>
      </c>
    </row>
    <row r="94" spans="1:7" ht="15.75" x14ac:dyDescent="0.25">
      <c r="A94" s="1"/>
      <c r="B94" s="18"/>
      <c r="C94" s="1" t="s">
        <v>40</v>
      </c>
      <c r="D94" s="1">
        <v>250</v>
      </c>
      <c r="E94" s="1">
        <v>150</v>
      </c>
      <c r="F94" s="1">
        <v>0.55000000000000004</v>
      </c>
      <c r="G94" s="7">
        <f>SUM(D94+E94)/500*F94</f>
        <v>0.44000000000000006</v>
      </c>
    </row>
    <row r="95" spans="1:7" ht="15.75" x14ac:dyDescent="0.25">
      <c r="A95" s="1"/>
      <c r="B95" s="18"/>
      <c r="C95" s="1" t="s">
        <v>7</v>
      </c>
      <c r="D95" s="1">
        <v>250</v>
      </c>
      <c r="E95" s="1">
        <v>150</v>
      </c>
      <c r="F95" s="1">
        <v>1.421</v>
      </c>
      <c r="G95" s="7">
        <f t="shared" ref="G95" si="6">SUM(D95+E95)/500*F95</f>
        <v>1.1368</v>
      </c>
    </row>
    <row r="96" spans="1:7" ht="15.75" x14ac:dyDescent="0.25">
      <c r="A96" s="1"/>
      <c r="B96" s="18"/>
      <c r="C96" s="1" t="s">
        <v>8</v>
      </c>
      <c r="D96" s="1">
        <v>250</v>
      </c>
      <c r="E96" s="1">
        <v>150</v>
      </c>
      <c r="F96" s="1" t="s">
        <v>0</v>
      </c>
      <c r="G96" s="11">
        <f>SUM(D96*E96)/1000000</f>
        <v>3.7499999999999999E-2</v>
      </c>
    </row>
    <row r="97" spans="1:7" ht="15.75" x14ac:dyDescent="0.25">
      <c r="A97" s="1"/>
      <c r="B97" s="18" t="s">
        <v>26</v>
      </c>
      <c r="C97" s="1" t="s">
        <v>40</v>
      </c>
      <c r="D97" s="1">
        <v>250</v>
      </c>
      <c r="E97" s="1">
        <v>150</v>
      </c>
      <c r="F97" s="1">
        <v>0.55000000000000004</v>
      </c>
      <c r="G97" s="7">
        <f>SUM(D97+E97)/500*F97</f>
        <v>0.44000000000000006</v>
      </c>
    </row>
    <row r="98" spans="1:7" ht="15.75" x14ac:dyDescent="0.25">
      <c r="A98" s="1"/>
      <c r="B98" s="18"/>
      <c r="C98" s="1" t="s">
        <v>7</v>
      </c>
      <c r="D98" s="1">
        <v>250</v>
      </c>
      <c r="E98" s="1">
        <v>150</v>
      </c>
      <c r="F98" s="1">
        <v>1.288</v>
      </c>
      <c r="G98" s="7">
        <f>SUM(D98+E98)/500*F98</f>
        <v>1.0304</v>
      </c>
    </row>
    <row r="99" spans="1:7" ht="15.75" x14ac:dyDescent="0.25">
      <c r="A99" s="1"/>
      <c r="B99" s="18"/>
      <c r="C99" s="1" t="s">
        <v>40</v>
      </c>
      <c r="D99" s="1">
        <v>250</v>
      </c>
      <c r="E99" s="1">
        <v>150</v>
      </c>
      <c r="F99" s="1">
        <v>0.55000000000000004</v>
      </c>
      <c r="G99" s="7">
        <f>SUM(D99+E99)/500*F99</f>
        <v>0.44000000000000006</v>
      </c>
    </row>
    <row r="100" spans="1:7" ht="15.75" x14ac:dyDescent="0.25">
      <c r="A100" s="1"/>
      <c r="B100" s="18"/>
      <c r="C100" s="1" t="s">
        <v>7</v>
      </c>
      <c r="D100" s="1">
        <v>250</v>
      </c>
      <c r="E100" s="1">
        <v>150</v>
      </c>
      <c r="F100" s="1">
        <v>1.097</v>
      </c>
      <c r="G100" s="7">
        <f>SUM(D100+E100)/500*F100</f>
        <v>0.87760000000000005</v>
      </c>
    </row>
    <row r="101" spans="1:7" ht="15.75" x14ac:dyDescent="0.25">
      <c r="A101" s="1"/>
      <c r="B101" s="18"/>
      <c r="C101" s="1" t="s">
        <v>8</v>
      </c>
      <c r="D101" s="1">
        <v>250</v>
      </c>
      <c r="E101" s="1">
        <v>150</v>
      </c>
      <c r="F101" s="1" t="s">
        <v>0</v>
      </c>
      <c r="G101" s="11">
        <f>SUM(D101*E101)/1000000</f>
        <v>3.7499999999999999E-2</v>
      </c>
    </row>
    <row r="102" spans="1:7" ht="15.75" x14ac:dyDescent="0.25">
      <c r="A102" s="41" t="s">
        <v>9</v>
      </c>
      <c r="B102" s="42"/>
      <c r="C102" s="42"/>
      <c r="D102" s="42"/>
      <c r="E102" s="42"/>
      <c r="F102" s="43"/>
      <c r="G102" s="8">
        <f>SUM(G52:G101)</f>
        <v>152.71199999999996</v>
      </c>
    </row>
    <row r="103" spans="1:7" ht="15.75" x14ac:dyDescent="0.25">
      <c r="A103" s="1"/>
      <c r="B103" s="10" t="s">
        <v>43</v>
      </c>
      <c r="C103" s="1" t="s">
        <v>40</v>
      </c>
      <c r="D103" s="1">
        <v>300</v>
      </c>
      <c r="E103" s="1">
        <v>150</v>
      </c>
      <c r="F103" s="1">
        <v>0.78600000000000003</v>
      </c>
      <c r="G103" s="7">
        <f t="shared" ref="G103:G108" si="7">SUM(D103+E103)/500*F103</f>
        <v>0.70740000000000003</v>
      </c>
    </row>
    <row r="104" spans="1:7" ht="15.75" x14ac:dyDescent="0.25">
      <c r="A104" s="1"/>
      <c r="B104" s="10" t="s">
        <v>0</v>
      </c>
      <c r="C104" s="1" t="s">
        <v>7</v>
      </c>
      <c r="D104" s="1">
        <v>300</v>
      </c>
      <c r="E104" s="1">
        <v>150</v>
      </c>
      <c r="F104" s="1">
        <v>1.3080000000000001</v>
      </c>
      <c r="G104" s="7">
        <f t="shared" si="7"/>
        <v>1.1772</v>
      </c>
    </row>
    <row r="105" spans="1:7" ht="15.75" x14ac:dyDescent="0.25">
      <c r="A105" s="1"/>
      <c r="B105" s="15" t="s">
        <v>0</v>
      </c>
      <c r="C105" s="1" t="s">
        <v>40</v>
      </c>
      <c r="D105" s="1">
        <v>300</v>
      </c>
      <c r="E105" s="1">
        <v>150</v>
      </c>
      <c r="F105" s="1">
        <v>0.78600000000000003</v>
      </c>
      <c r="G105" s="7">
        <f t="shared" si="7"/>
        <v>0.70740000000000003</v>
      </c>
    </row>
    <row r="106" spans="1:7" ht="15.75" x14ac:dyDescent="0.25">
      <c r="A106" s="1"/>
      <c r="B106" s="15"/>
      <c r="C106" s="1" t="s">
        <v>7</v>
      </c>
      <c r="D106" s="1">
        <v>300</v>
      </c>
      <c r="E106" s="1">
        <v>150</v>
      </c>
      <c r="F106" s="1">
        <v>1.0149999999999999</v>
      </c>
      <c r="G106" s="7">
        <f t="shared" si="7"/>
        <v>0.91349999999999998</v>
      </c>
    </row>
    <row r="107" spans="1:7" ht="15.75" x14ac:dyDescent="0.25">
      <c r="A107" s="1"/>
      <c r="B107" s="1"/>
      <c r="C107" s="1" t="s">
        <v>40</v>
      </c>
      <c r="D107" s="1">
        <v>300</v>
      </c>
      <c r="E107" s="1">
        <v>150</v>
      </c>
      <c r="F107" s="1">
        <v>0.78600000000000003</v>
      </c>
      <c r="G107" s="7">
        <f t="shared" si="7"/>
        <v>0.70740000000000003</v>
      </c>
    </row>
    <row r="108" spans="1:7" ht="15.75" x14ac:dyDescent="0.25">
      <c r="A108" s="1"/>
      <c r="B108" s="10" t="s">
        <v>0</v>
      </c>
      <c r="C108" s="1" t="s">
        <v>7</v>
      </c>
      <c r="D108" s="1">
        <v>300</v>
      </c>
      <c r="E108" s="1">
        <v>150</v>
      </c>
      <c r="F108" s="1">
        <v>1.2270000000000001</v>
      </c>
      <c r="G108" s="7">
        <f t="shared" si="7"/>
        <v>1.1043000000000001</v>
      </c>
    </row>
    <row r="109" spans="1:7" ht="15.75" x14ac:dyDescent="0.25">
      <c r="A109" s="1"/>
      <c r="B109" s="1"/>
      <c r="C109" s="1" t="s">
        <v>8</v>
      </c>
      <c r="D109" s="1">
        <v>300</v>
      </c>
      <c r="E109" s="1">
        <v>150</v>
      </c>
      <c r="F109" s="1" t="s">
        <v>0</v>
      </c>
      <c r="G109" s="11">
        <f>SUM(D109*E109)/1000000</f>
        <v>4.4999999999999998E-2</v>
      </c>
    </row>
    <row r="110" spans="1:7" ht="15.75" x14ac:dyDescent="0.25">
      <c r="A110" s="13"/>
      <c r="B110" s="18" t="s">
        <v>28</v>
      </c>
      <c r="C110" s="1" t="s">
        <v>40</v>
      </c>
      <c r="D110" s="1">
        <v>300</v>
      </c>
      <c r="E110" s="1">
        <v>200</v>
      </c>
      <c r="F110" s="1">
        <v>0.78600000000000003</v>
      </c>
      <c r="G110" s="7">
        <f t="shared" ref="G110:G115" si="8">SUM(D110+E110)/500*F110</f>
        <v>0.78600000000000003</v>
      </c>
    </row>
    <row r="111" spans="1:7" ht="15.75" x14ac:dyDescent="0.25">
      <c r="A111" s="13"/>
      <c r="B111" s="1" t="s">
        <v>0</v>
      </c>
      <c r="C111" s="1" t="s">
        <v>7</v>
      </c>
      <c r="D111" s="1">
        <v>300</v>
      </c>
      <c r="E111" s="1">
        <v>200</v>
      </c>
      <c r="F111" s="1">
        <v>1.3149999999999999</v>
      </c>
      <c r="G111" s="7">
        <f t="shared" si="8"/>
        <v>1.3149999999999999</v>
      </c>
    </row>
    <row r="112" spans="1:7" ht="15.75" x14ac:dyDescent="0.25">
      <c r="A112" s="13"/>
      <c r="B112" s="1"/>
      <c r="C112" s="1" t="s">
        <v>40</v>
      </c>
      <c r="D112" s="1">
        <v>300</v>
      </c>
      <c r="E112" s="1">
        <v>200</v>
      </c>
      <c r="F112" s="1">
        <v>0.78600000000000003</v>
      </c>
      <c r="G112" s="7">
        <f t="shared" si="8"/>
        <v>0.78600000000000003</v>
      </c>
    </row>
    <row r="113" spans="1:7" ht="15.75" x14ac:dyDescent="0.25">
      <c r="A113" s="13"/>
      <c r="B113" s="1"/>
      <c r="C113" s="1" t="s">
        <v>7</v>
      </c>
      <c r="D113" s="1">
        <v>300</v>
      </c>
      <c r="E113" s="1">
        <v>200</v>
      </c>
      <c r="F113" s="1">
        <v>3.35</v>
      </c>
      <c r="G113" s="7">
        <f t="shared" si="8"/>
        <v>3.35</v>
      </c>
    </row>
    <row r="114" spans="1:7" ht="15.75" x14ac:dyDescent="0.25">
      <c r="A114" s="13"/>
      <c r="B114" s="10" t="s">
        <v>0</v>
      </c>
      <c r="C114" s="1" t="s">
        <v>40</v>
      </c>
      <c r="D114" s="1">
        <v>300</v>
      </c>
      <c r="E114" s="1">
        <v>200</v>
      </c>
      <c r="F114" s="1">
        <v>0.78600000000000003</v>
      </c>
      <c r="G114" s="7">
        <f t="shared" si="8"/>
        <v>0.78600000000000003</v>
      </c>
    </row>
    <row r="115" spans="1:7" ht="15.75" x14ac:dyDescent="0.25">
      <c r="A115" s="1"/>
      <c r="B115" s="1"/>
      <c r="C115" s="1" t="s">
        <v>7</v>
      </c>
      <c r="D115" s="1">
        <v>300</v>
      </c>
      <c r="E115" s="1">
        <v>200</v>
      </c>
      <c r="F115" s="1">
        <v>1.98</v>
      </c>
      <c r="G115" s="7">
        <f t="shared" si="8"/>
        <v>1.98</v>
      </c>
    </row>
    <row r="116" spans="1:7" ht="15.75" x14ac:dyDescent="0.25">
      <c r="A116" s="1"/>
      <c r="B116" s="1"/>
      <c r="C116" s="1" t="s">
        <v>8</v>
      </c>
      <c r="D116" s="1">
        <v>300</v>
      </c>
      <c r="E116" s="1">
        <v>200</v>
      </c>
      <c r="F116" s="1" t="s">
        <v>0</v>
      </c>
      <c r="G116" s="11">
        <f>SUM(D116*E116)/1000000</f>
        <v>0.06</v>
      </c>
    </row>
    <row r="117" spans="1:7" ht="15.75" x14ac:dyDescent="0.25">
      <c r="A117" s="14"/>
      <c r="B117" s="18" t="s">
        <v>44</v>
      </c>
      <c r="C117" s="1" t="s">
        <v>7</v>
      </c>
      <c r="D117" s="1">
        <v>250</v>
      </c>
      <c r="E117" s="1">
        <v>150</v>
      </c>
      <c r="F117" s="1">
        <v>0.76400000000000001</v>
      </c>
      <c r="G117" s="7">
        <f>SUM(D117+E117)/500*F117</f>
        <v>0.61120000000000008</v>
      </c>
    </row>
    <row r="118" spans="1:7" ht="15.75" x14ac:dyDescent="0.25">
      <c r="A118" s="14"/>
      <c r="B118" s="1" t="s">
        <v>0</v>
      </c>
      <c r="C118" s="1" t="s">
        <v>40</v>
      </c>
      <c r="D118" s="1">
        <v>250</v>
      </c>
      <c r="E118" s="1">
        <v>150</v>
      </c>
      <c r="F118" s="1">
        <v>0.58899999999999997</v>
      </c>
      <c r="G118" s="7">
        <f>SUM(D118+E118)/500*F118</f>
        <v>0.47120000000000001</v>
      </c>
    </row>
    <row r="119" spans="1:7" ht="15.75" x14ac:dyDescent="0.25">
      <c r="A119" s="14"/>
      <c r="B119" s="1"/>
      <c r="C119" s="1" t="s">
        <v>7</v>
      </c>
      <c r="D119" s="1">
        <v>250</v>
      </c>
      <c r="E119" s="1">
        <v>150</v>
      </c>
      <c r="F119" s="1">
        <v>7.1059999999999999</v>
      </c>
      <c r="G119" s="7">
        <f>SUM(D119+E119)/500*F119</f>
        <v>5.6848000000000001</v>
      </c>
    </row>
    <row r="120" spans="1:7" ht="15.75" x14ac:dyDescent="0.25">
      <c r="A120" s="1"/>
      <c r="B120" s="1"/>
      <c r="C120" s="1" t="s">
        <v>8</v>
      </c>
      <c r="D120" s="1">
        <v>250</v>
      </c>
      <c r="E120" s="1">
        <v>150</v>
      </c>
      <c r="F120" s="1" t="s">
        <v>0</v>
      </c>
      <c r="G120" s="11">
        <f>SUM(D120*E120)/1000000</f>
        <v>3.7499999999999999E-2</v>
      </c>
    </row>
    <row r="121" spans="1:7" ht="15.75" x14ac:dyDescent="0.25">
      <c r="A121" s="14"/>
      <c r="B121" s="18" t="s">
        <v>45</v>
      </c>
      <c r="C121" s="1" t="s">
        <v>7</v>
      </c>
      <c r="D121" s="1">
        <v>1000</v>
      </c>
      <c r="E121" s="1">
        <v>350</v>
      </c>
      <c r="F121" s="1">
        <v>0.45</v>
      </c>
      <c r="G121" s="7">
        <f>SUM(D121+E121)/500*F121</f>
        <v>1.2150000000000001</v>
      </c>
    </row>
    <row r="122" spans="1:7" ht="15.75" x14ac:dyDescent="0.25">
      <c r="A122" s="14"/>
      <c r="B122" s="1" t="s">
        <v>0</v>
      </c>
      <c r="C122" s="1" t="s">
        <v>7</v>
      </c>
      <c r="D122" s="1">
        <v>1000</v>
      </c>
      <c r="E122" s="1">
        <v>350</v>
      </c>
      <c r="F122" s="1">
        <v>4.5679999999999996</v>
      </c>
      <c r="G122" s="7">
        <f>SUM(D122+E122)/500*F122</f>
        <v>12.333600000000001</v>
      </c>
    </row>
    <row r="123" spans="1:7" ht="15.75" x14ac:dyDescent="0.25">
      <c r="A123" s="14"/>
      <c r="B123" s="1"/>
      <c r="C123" s="1" t="s">
        <v>7</v>
      </c>
      <c r="D123" s="1">
        <v>400</v>
      </c>
      <c r="E123" s="1">
        <v>350</v>
      </c>
      <c r="F123" s="1">
        <v>1.2</v>
      </c>
      <c r="G123" s="7">
        <f>SUM(D123+E123)/500*F123</f>
        <v>1.7999999999999998</v>
      </c>
    </row>
    <row r="124" spans="1:7" ht="15.75" x14ac:dyDescent="0.25">
      <c r="A124" s="14"/>
      <c r="B124" s="1"/>
      <c r="C124" s="1" t="s">
        <v>7</v>
      </c>
      <c r="D124" s="1">
        <v>400</v>
      </c>
      <c r="E124" s="1">
        <v>350</v>
      </c>
      <c r="F124" s="1">
        <v>4.5819999999999999</v>
      </c>
      <c r="G124" s="7">
        <f t="shared" ref="G124:G127" si="9">SUM(D124+E124)/500*F124</f>
        <v>6.8729999999999993</v>
      </c>
    </row>
    <row r="125" spans="1:7" ht="15.75" x14ac:dyDescent="0.25">
      <c r="A125" s="14"/>
      <c r="B125" s="1"/>
      <c r="C125" s="1" t="s">
        <v>8</v>
      </c>
      <c r="D125" s="1">
        <v>400</v>
      </c>
      <c r="E125" s="1">
        <v>350</v>
      </c>
      <c r="F125" s="1" t="s">
        <v>0</v>
      </c>
      <c r="G125" s="11">
        <f>SUM(D125*E125)/1000000</f>
        <v>0.14000000000000001</v>
      </c>
    </row>
    <row r="126" spans="1:7" ht="15.75" x14ac:dyDescent="0.25">
      <c r="A126" s="14"/>
      <c r="B126" s="1"/>
      <c r="C126" s="1" t="s">
        <v>7</v>
      </c>
      <c r="D126" s="1">
        <v>600</v>
      </c>
      <c r="E126" s="1">
        <v>350</v>
      </c>
      <c r="F126" s="1">
        <v>1.6</v>
      </c>
      <c r="G126" s="7">
        <f t="shared" si="9"/>
        <v>3.04</v>
      </c>
    </row>
    <row r="127" spans="1:7" ht="15.75" x14ac:dyDescent="0.25">
      <c r="A127" s="14"/>
      <c r="B127" s="1"/>
      <c r="C127" s="1" t="s">
        <v>7</v>
      </c>
      <c r="D127" s="1">
        <v>600</v>
      </c>
      <c r="E127" s="1">
        <v>350</v>
      </c>
      <c r="F127" s="1">
        <v>1.869</v>
      </c>
      <c r="G127" s="7">
        <f t="shared" si="9"/>
        <v>3.5510999999999999</v>
      </c>
    </row>
    <row r="128" spans="1:7" ht="15.75" x14ac:dyDescent="0.25">
      <c r="A128" s="14"/>
      <c r="B128" s="1"/>
      <c r="C128" s="39" t="s">
        <v>6</v>
      </c>
      <c r="D128" s="18">
        <v>600</v>
      </c>
      <c r="E128" s="18">
        <v>350</v>
      </c>
      <c r="F128" s="39">
        <v>0.45</v>
      </c>
      <c r="G128" s="44">
        <f>SUM(D128+E128+D129+E129)/500*F128/2</f>
        <v>0.76500000000000001</v>
      </c>
    </row>
    <row r="129" spans="1:7" ht="15.75" x14ac:dyDescent="0.25">
      <c r="A129" s="14"/>
      <c r="B129" s="1"/>
      <c r="C129" s="40"/>
      <c r="D129" s="18">
        <v>400</v>
      </c>
      <c r="E129" s="18">
        <v>350</v>
      </c>
      <c r="F129" s="40"/>
      <c r="G129" s="45"/>
    </row>
    <row r="130" spans="1:7" ht="15.75" x14ac:dyDescent="0.25">
      <c r="A130" s="14"/>
      <c r="B130" s="1"/>
      <c r="C130" s="1" t="s">
        <v>7</v>
      </c>
      <c r="D130" s="1">
        <v>400</v>
      </c>
      <c r="E130" s="1">
        <v>350</v>
      </c>
      <c r="F130" s="1">
        <v>8.4380000000000006</v>
      </c>
      <c r="G130" s="7">
        <f>SUM(D130+E130)/500*F130</f>
        <v>12.657</v>
      </c>
    </row>
    <row r="131" spans="1:7" ht="15.75" x14ac:dyDescent="0.25">
      <c r="A131" s="14"/>
      <c r="B131" s="1"/>
      <c r="C131" s="1" t="s">
        <v>8</v>
      </c>
      <c r="D131" s="1">
        <v>400</v>
      </c>
      <c r="E131" s="1">
        <v>350</v>
      </c>
      <c r="F131" s="1" t="s">
        <v>0</v>
      </c>
      <c r="G131" s="11">
        <f>SUM(D131*E131)/1000000</f>
        <v>0.14000000000000001</v>
      </c>
    </row>
    <row r="132" spans="1:7" ht="15.75" x14ac:dyDescent="0.25">
      <c r="A132" s="14"/>
      <c r="B132" s="18" t="s">
        <v>46</v>
      </c>
      <c r="C132" s="1" t="s">
        <v>7</v>
      </c>
      <c r="D132" s="1">
        <v>850</v>
      </c>
      <c r="E132" s="1">
        <v>500</v>
      </c>
      <c r="F132" s="1">
        <v>1.716</v>
      </c>
      <c r="G132" s="7">
        <f>SUM(D132+E132)/500*F132</f>
        <v>4.6332000000000004</v>
      </c>
    </row>
    <row r="133" spans="1:7" ht="15.75" x14ac:dyDescent="0.25">
      <c r="A133" s="14"/>
      <c r="B133" s="1" t="s">
        <v>0</v>
      </c>
      <c r="C133" s="1" t="s">
        <v>7</v>
      </c>
      <c r="D133" s="1">
        <v>400</v>
      </c>
      <c r="E133" s="1">
        <v>250</v>
      </c>
      <c r="F133" s="1">
        <v>3.1120000000000001</v>
      </c>
      <c r="G133" s="7">
        <f>SUM(D133+E133)/500*F133</f>
        <v>4.0456000000000003</v>
      </c>
    </row>
    <row r="134" spans="1:7" ht="15.75" x14ac:dyDescent="0.25">
      <c r="A134" s="1"/>
      <c r="B134" s="1"/>
      <c r="C134" s="1" t="s">
        <v>40</v>
      </c>
      <c r="D134" s="1">
        <v>400</v>
      </c>
      <c r="E134" s="1">
        <v>250</v>
      </c>
      <c r="F134" s="1">
        <v>0.78500000000000003</v>
      </c>
      <c r="G134" s="7">
        <f>SUM(D134+E134)/500*F134</f>
        <v>1.0205000000000002</v>
      </c>
    </row>
    <row r="135" spans="1:7" ht="15.75" x14ac:dyDescent="0.25">
      <c r="A135" s="14"/>
      <c r="B135" s="1"/>
      <c r="C135" s="1" t="s">
        <v>7</v>
      </c>
      <c r="D135" s="1">
        <v>400</v>
      </c>
      <c r="E135" s="1">
        <v>250</v>
      </c>
      <c r="F135" s="1">
        <v>1.131</v>
      </c>
      <c r="G135" s="7">
        <f t="shared" ref="G135" si="10">SUM(D135+E135)/500*F135</f>
        <v>1.4703000000000002</v>
      </c>
    </row>
    <row r="136" spans="1:7" ht="15.75" x14ac:dyDescent="0.25">
      <c r="A136" s="14"/>
      <c r="B136" s="1"/>
      <c r="C136" s="1" t="s">
        <v>40</v>
      </c>
      <c r="D136" s="1">
        <v>400</v>
      </c>
      <c r="E136" s="1">
        <v>250</v>
      </c>
      <c r="F136" s="1">
        <v>0.78500000000000003</v>
      </c>
      <c r="G136" s="7">
        <f>SUM(D136+E136)/500*F136</f>
        <v>1.0205000000000002</v>
      </c>
    </row>
    <row r="137" spans="1:7" ht="15.75" x14ac:dyDescent="0.25">
      <c r="A137" s="14"/>
      <c r="B137" s="1"/>
      <c r="C137" s="1" t="s">
        <v>7</v>
      </c>
      <c r="D137" s="1">
        <v>400</v>
      </c>
      <c r="E137" s="1">
        <v>250</v>
      </c>
      <c r="F137" s="1">
        <v>4.1369999999999996</v>
      </c>
      <c r="G137" s="7">
        <f t="shared" ref="G137" si="11">SUM(D137+E137)/500*F137</f>
        <v>5.3780999999999999</v>
      </c>
    </row>
    <row r="138" spans="1:7" ht="15.75" x14ac:dyDescent="0.25">
      <c r="A138" s="14"/>
      <c r="B138" s="1"/>
      <c r="C138" s="1" t="s">
        <v>8</v>
      </c>
      <c r="D138" s="1">
        <v>400</v>
      </c>
      <c r="E138" s="1">
        <v>250</v>
      </c>
      <c r="F138" s="1" t="s">
        <v>0</v>
      </c>
      <c r="G138" s="11">
        <f>SUM(D138*E138)/1000000</f>
        <v>0.1</v>
      </c>
    </row>
    <row r="139" spans="1:7" ht="15.75" x14ac:dyDescent="0.25">
      <c r="A139" s="14"/>
      <c r="B139" s="18" t="s">
        <v>47</v>
      </c>
      <c r="C139" s="1" t="s">
        <v>7</v>
      </c>
      <c r="D139" s="1">
        <v>250</v>
      </c>
      <c r="E139" s="1">
        <v>200</v>
      </c>
      <c r="F139" s="1">
        <v>2.3610000000000002</v>
      </c>
      <c r="G139" s="7">
        <f>SUM(D139+E139)/500*F139</f>
        <v>2.1249000000000002</v>
      </c>
    </row>
    <row r="140" spans="1:7" ht="15.75" x14ac:dyDescent="0.25">
      <c r="A140" s="14"/>
      <c r="B140" s="1" t="s">
        <v>0</v>
      </c>
      <c r="C140" s="39" t="s">
        <v>6</v>
      </c>
      <c r="D140" s="18">
        <v>250</v>
      </c>
      <c r="E140" s="18">
        <v>200</v>
      </c>
      <c r="F140" s="39">
        <v>0.37</v>
      </c>
      <c r="G140" s="44">
        <f>SUM(D140+E140+D141+E141)/500*F140/2</f>
        <v>0.35149999999999998</v>
      </c>
    </row>
    <row r="141" spans="1:7" ht="15.75" x14ac:dyDescent="0.25">
      <c r="A141" s="1"/>
      <c r="B141" s="1"/>
      <c r="C141" s="40"/>
      <c r="D141" s="18">
        <v>300</v>
      </c>
      <c r="E141" s="18">
        <v>200</v>
      </c>
      <c r="F141" s="40"/>
      <c r="G141" s="45"/>
    </row>
    <row r="142" spans="1:7" ht="15.75" x14ac:dyDescent="0.25">
      <c r="A142" s="14"/>
      <c r="B142" s="18" t="s">
        <v>48</v>
      </c>
      <c r="C142" s="1" t="s">
        <v>7</v>
      </c>
      <c r="D142" s="1">
        <v>550</v>
      </c>
      <c r="E142" s="1">
        <v>250</v>
      </c>
      <c r="F142" s="1">
        <v>1.2030000000000001</v>
      </c>
      <c r="G142" s="7">
        <f t="shared" ref="G142" si="12">SUM(D142+E142)/500*F142</f>
        <v>1.9248000000000003</v>
      </c>
    </row>
    <row r="143" spans="1:7" ht="15.75" x14ac:dyDescent="0.25">
      <c r="A143" s="14"/>
      <c r="B143" s="1"/>
      <c r="C143" s="39" t="s">
        <v>6</v>
      </c>
      <c r="D143" s="18">
        <v>550</v>
      </c>
      <c r="E143" s="18">
        <v>250</v>
      </c>
      <c r="F143" s="39">
        <v>0.38</v>
      </c>
      <c r="G143" s="44">
        <f>SUM(D143+E143+D144+E144)/500*F143/2</f>
        <v>0.58900000000000008</v>
      </c>
    </row>
    <row r="144" spans="1:7" ht="15.75" x14ac:dyDescent="0.25">
      <c r="A144" s="14"/>
      <c r="B144" s="1"/>
      <c r="C144" s="40"/>
      <c r="D144" s="18">
        <v>500</v>
      </c>
      <c r="E144" s="18">
        <v>250</v>
      </c>
      <c r="F144" s="40"/>
      <c r="G144" s="45"/>
    </row>
    <row r="145" spans="1:7" ht="15.75" x14ac:dyDescent="0.25">
      <c r="A145" s="1"/>
      <c r="B145" s="1"/>
      <c r="C145" s="1" t="s">
        <v>40</v>
      </c>
      <c r="D145" s="1">
        <v>500</v>
      </c>
      <c r="E145" s="1">
        <v>250</v>
      </c>
      <c r="F145" s="1">
        <v>0.98</v>
      </c>
      <c r="G145" s="7">
        <f>SUM(D145+E145)/500*F145</f>
        <v>1.47</v>
      </c>
    </row>
    <row r="146" spans="1:7" ht="15.75" x14ac:dyDescent="0.25">
      <c r="A146" s="1"/>
      <c r="B146" s="1"/>
      <c r="C146" s="1" t="s">
        <v>7</v>
      </c>
      <c r="D146" s="1">
        <v>500</v>
      </c>
      <c r="E146" s="1">
        <v>250</v>
      </c>
      <c r="F146" s="1">
        <v>2.9569999999999999</v>
      </c>
      <c r="G146" s="7">
        <f>SUM(D146+E146)/500*F146</f>
        <v>4.4354999999999993</v>
      </c>
    </row>
    <row r="147" spans="1:7" ht="15.75" x14ac:dyDescent="0.25">
      <c r="A147" s="1"/>
      <c r="B147" s="1"/>
      <c r="C147" s="1" t="s">
        <v>8</v>
      </c>
      <c r="D147" s="1">
        <v>500</v>
      </c>
      <c r="E147" s="1">
        <v>250</v>
      </c>
      <c r="F147" s="1" t="s">
        <v>0</v>
      </c>
      <c r="G147" s="11">
        <f>SUM(D147*E147)/1000000</f>
        <v>0.125</v>
      </c>
    </row>
    <row r="148" spans="1:7" ht="15.75" x14ac:dyDescent="0.25">
      <c r="A148" s="1"/>
      <c r="B148" s="18" t="s">
        <v>49</v>
      </c>
      <c r="C148" s="1" t="s">
        <v>7</v>
      </c>
      <c r="D148" s="1">
        <v>500</v>
      </c>
      <c r="E148" s="1">
        <v>200</v>
      </c>
      <c r="F148" s="1">
        <v>1.1639999999999999</v>
      </c>
      <c r="G148" s="7">
        <f t="shared" ref="G148" si="13">SUM(D148+E148)/500*F148</f>
        <v>1.6295999999999997</v>
      </c>
    </row>
    <row r="149" spans="1:7" ht="15.75" x14ac:dyDescent="0.25">
      <c r="A149" s="1"/>
      <c r="B149" s="1"/>
      <c r="C149" s="1" t="s">
        <v>40</v>
      </c>
      <c r="D149" s="1">
        <v>500</v>
      </c>
      <c r="E149" s="1">
        <v>200</v>
      </c>
      <c r="F149" s="1">
        <v>1.0209999999999999</v>
      </c>
      <c r="G149" s="7">
        <f>SUM(D149+E149)/500*F149</f>
        <v>1.4293999999999998</v>
      </c>
    </row>
    <row r="150" spans="1:7" ht="15.75" x14ac:dyDescent="0.25">
      <c r="A150" s="1"/>
      <c r="B150" s="1"/>
      <c r="C150" s="1" t="s">
        <v>7</v>
      </c>
      <c r="D150" s="1">
        <v>500</v>
      </c>
      <c r="E150" s="1">
        <v>200</v>
      </c>
      <c r="F150" s="1">
        <v>1.573</v>
      </c>
      <c r="G150" s="7">
        <f t="shared" ref="G150" si="14">SUM(D150+E150)/500*F150</f>
        <v>2.2021999999999999</v>
      </c>
    </row>
    <row r="151" spans="1:7" ht="15.75" x14ac:dyDescent="0.25">
      <c r="A151" s="1"/>
      <c r="B151" s="1"/>
      <c r="C151" s="1" t="s">
        <v>8</v>
      </c>
      <c r="D151" s="1">
        <v>500</v>
      </c>
      <c r="E151" s="1">
        <v>200</v>
      </c>
      <c r="F151" s="1" t="s">
        <v>0</v>
      </c>
      <c r="G151" s="11">
        <f>SUM(D151*E151)/1000000</f>
        <v>0.1</v>
      </c>
    </row>
    <row r="152" spans="1:7" ht="15.75" x14ac:dyDescent="0.25">
      <c r="A152" s="1"/>
      <c r="B152" s="1"/>
      <c r="C152" s="1" t="s">
        <v>7</v>
      </c>
      <c r="D152" s="1">
        <v>500</v>
      </c>
      <c r="E152" s="1">
        <v>150</v>
      </c>
      <c r="F152" s="1">
        <v>3.33</v>
      </c>
      <c r="G152" s="7">
        <f t="shared" ref="G152" si="15">SUM(D152+E152)/500*F152</f>
        <v>4.3290000000000006</v>
      </c>
    </row>
    <row r="153" spans="1:7" ht="15.75" x14ac:dyDescent="0.25">
      <c r="A153" s="41" t="s">
        <v>9</v>
      </c>
      <c r="B153" s="42"/>
      <c r="C153" s="42"/>
      <c r="D153" s="42"/>
      <c r="E153" s="42"/>
      <c r="F153" s="43"/>
      <c r="G153" s="8">
        <f>SUM(G103:G152)</f>
        <v>102.12369999999999</v>
      </c>
    </row>
    <row r="154" spans="1:7" ht="15.75" x14ac:dyDescent="0.25">
      <c r="A154" s="1"/>
      <c r="B154" s="1"/>
      <c r="C154" s="1" t="s">
        <v>40</v>
      </c>
      <c r="D154" s="1">
        <v>500</v>
      </c>
      <c r="E154" s="1">
        <v>150</v>
      </c>
      <c r="F154" s="1">
        <v>1.0209999999999999</v>
      </c>
      <c r="G154" s="7">
        <f>SUM(D154+E154)/500*F154</f>
        <v>1.3272999999999999</v>
      </c>
    </row>
    <row r="155" spans="1:7" ht="15.75" x14ac:dyDescent="0.25">
      <c r="A155" s="1"/>
      <c r="B155" s="1"/>
      <c r="C155" s="1" t="s">
        <v>7</v>
      </c>
      <c r="D155" s="1">
        <v>500</v>
      </c>
      <c r="E155" s="1">
        <v>150</v>
      </c>
      <c r="F155" s="1">
        <v>0.80600000000000005</v>
      </c>
      <c r="G155" s="7">
        <f t="shared" ref="G155" si="16">SUM(D155+E155)/500*F155</f>
        <v>1.0478000000000001</v>
      </c>
    </row>
    <row r="156" spans="1:7" ht="15.75" x14ac:dyDescent="0.25">
      <c r="A156" s="1"/>
      <c r="B156" s="1"/>
      <c r="C156" s="1" t="s">
        <v>8</v>
      </c>
      <c r="D156" s="1">
        <v>500</v>
      </c>
      <c r="E156" s="1">
        <v>150</v>
      </c>
      <c r="F156" s="1" t="s">
        <v>0</v>
      </c>
      <c r="G156" s="11">
        <f>SUM(D156*E156)/1000000</f>
        <v>7.4999999999999997E-2</v>
      </c>
    </row>
    <row r="157" spans="1:7" ht="15.75" x14ac:dyDescent="0.25">
      <c r="A157" s="1"/>
      <c r="B157" s="18" t="s">
        <v>42</v>
      </c>
      <c r="C157" s="1" t="s">
        <v>7</v>
      </c>
      <c r="D157" s="1">
        <v>300</v>
      </c>
      <c r="E157" s="1">
        <v>250</v>
      </c>
      <c r="F157" s="1">
        <v>0.15</v>
      </c>
      <c r="G157" s="7">
        <f t="shared" ref="G157" si="17">SUM(D157+E157)/500*F157</f>
        <v>0.16500000000000001</v>
      </c>
    </row>
    <row r="158" spans="1:7" ht="15.75" x14ac:dyDescent="0.25">
      <c r="A158" s="1"/>
      <c r="B158" s="1"/>
      <c r="C158" s="1" t="s">
        <v>40</v>
      </c>
      <c r="D158" s="1">
        <v>300</v>
      </c>
      <c r="E158" s="1">
        <v>250</v>
      </c>
      <c r="F158" s="1">
        <v>0.628</v>
      </c>
      <c r="G158" s="7">
        <f>SUM(D158+E158)/500*F158</f>
        <v>0.69080000000000008</v>
      </c>
    </row>
    <row r="159" spans="1:7" ht="15.75" x14ac:dyDescent="0.25">
      <c r="A159" s="1"/>
      <c r="B159" s="1"/>
      <c r="C159" s="1" t="s">
        <v>7</v>
      </c>
      <c r="D159" s="1">
        <v>300</v>
      </c>
      <c r="E159" s="1">
        <v>250</v>
      </c>
      <c r="F159" s="1">
        <v>1.18</v>
      </c>
      <c r="G159" s="7">
        <f t="shared" ref="G159" si="18">SUM(D159+E159)/500*F159</f>
        <v>1.298</v>
      </c>
    </row>
    <row r="160" spans="1:7" ht="15.75" x14ac:dyDescent="0.25">
      <c r="A160" s="1"/>
      <c r="B160" s="1"/>
      <c r="C160" s="1" t="s">
        <v>8</v>
      </c>
      <c r="D160" s="1">
        <v>300</v>
      </c>
      <c r="E160" s="1">
        <v>250</v>
      </c>
      <c r="F160" s="1" t="s">
        <v>0</v>
      </c>
      <c r="G160" s="11">
        <f>SUM(D160*E160)/1000000</f>
        <v>7.4999999999999997E-2</v>
      </c>
    </row>
    <row r="161" spans="1:7" ht="15.75" x14ac:dyDescent="0.25">
      <c r="A161" s="1"/>
      <c r="B161" s="1"/>
      <c r="C161" s="1" t="s">
        <v>7</v>
      </c>
      <c r="D161" s="1">
        <v>400</v>
      </c>
      <c r="E161" s="1">
        <v>250</v>
      </c>
      <c r="F161" s="1">
        <v>2.8690000000000002</v>
      </c>
      <c r="G161" s="7">
        <f t="shared" ref="G161" si="19">SUM(D161+E161)/500*F161</f>
        <v>3.7297000000000002</v>
      </c>
    </row>
    <row r="162" spans="1:7" ht="15.75" x14ac:dyDescent="0.25">
      <c r="A162" s="1"/>
      <c r="B162" s="1"/>
      <c r="C162" s="1" t="s">
        <v>8</v>
      </c>
      <c r="D162" s="1">
        <v>400</v>
      </c>
      <c r="E162" s="1">
        <v>250</v>
      </c>
      <c r="F162" s="1" t="s">
        <v>0</v>
      </c>
      <c r="G162" s="11">
        <f>SUM(D162*E162)/1000000</f>
        <v>0.1</v>
      </c>
    </row>
    <row r="163" spans="1:7" ht="15.75" x14ac:dyDescent="0.25">
      <c r="A163" s="41" t="s">
        <v>9</v>
      </c>
      <c r="B163" s="42"/>
      <c r="C163" s="42"/>
      <c r="D163" s="42"/>
      <c r="E163" s="42"/>
      <c r="F163" s="43"/>
      <c r="G163" s="8">
        <f>SUM(G154:G162)</f>
        <v>8.5085999999999995</v>
      </c>
    </row>
    <row r="164" spans="1:7" ht="15.75" x14ac:dyDescent="0.25">
      <c r="A164" s="1"/>
      <c r="B164" s="5" t="s">
        <v>51</v>
      </c>
      <c r="C164" s="1" t="s">
        <v>30</v>
      </c>
      <c r="D164" s="1">
        <v>1100</v>
      </c>
      <c r="E164" s="1">
        <v>300</v>
      </c>
      <c r="F164" s="1">
        <v>0.4</v>
      </c>
      <c r="G164" s="7">
        <f>SUM(D164+E164)/500*F164</f>
        <v>1.1199999999999999</v>
      </c>
    </row>
    <row r="165" spans="1:7" ht="15.75" x14ac:dyDescent="0.25">
      <c r="A165" s="19"/>
      <c r="B165" s="19" t="s">
        <v>0</v>
      </c>
      <c r="C165" s="1" t="s">
        <v>30</v>
      </c>
      <c r="D165" s="1">
        <v>1100</v>
      </c>
      <c r="E165" s="1">
        <v>300</v>
      </c>
      <c r="F165" s="1">
        <v>0.4</v>
      </c>
      <c r="G165" s="7">
        <f>SUM(D165+E165)/500*F165</f>
        <v>1.1199999999999999</v>
      </c>
    </row>
    <row r="166" spans="1:7" ht="15.75" x14ac:dyDescent="0.25">
      <c r="A166" s="1"/>
      <c r="B166" s="18" t="s">
        <v>0</v>
      </c>
      <c r="C166" s="1" t="s">
        <v>7</v>
      </c>
      <c r="D166" s="1">
        <v>500</v>
      </c>
      <c r="E166" s="1">
        <v>350</v>
      </c>
      <c r="F166" s="1">
        <v>4.1120000000000001</v>
      </c>
      <c r="G166" s="7">
        <f>SUM(D166+E166)/500*F166</f>
        <v>6.9904000000000002</v>
      </c>
    </row>
    <row r="167" spans="1:7" ht="15.75" x14ac:dyDescent="0.25">
      <c r="A167" s="1"/>
      <c r="B167" s="18"/>
      <c r="C167" s="39" t="s">
        <v>6</v>
      </c>
      <c r="D167" s="18">
        <v>500</v>
      </c>
      <c r="E167" s="18">
        <v>350</v>
      </c>
      <c r="F167" s="39">
        <v>0.55000000000000004</v>
      </c>
      <c r="G167" s="44">
        <f>SUM(D167+E167+D168+E168)/500*F167/2</f>
        <v>0.93500000000000005</v>
      </c>
    </row>
    <row r="168" spans="1:7" ht="15.75" x14ac:dyDescent="0.25">
      <c r="A168" s="1"/>
      <c r="B168" s="18" t="s">
        <v>0</v>
      </c>
      <c r="C168" s="40"/>
      <c r="D168" s="18">
        <v>650</v>
      </c>
      <c r="E168" s="18">
        <v>200</v>
      </c>
      <c r="F168" s="40"/>
      <c r="G168" s="45"/>
    </row>
    <row r="169" spans="1:7" ht="15.75" x14ac:dyDescent="0.25">
      <c r="A169" s="1"/>
      <c r="B169" s="18" t="s">
        <v>50</v>
      </c>
      <c r="C169" s="1" t="s">
        <v>30</v>
      </c>
      <c r="D169" s="1">
        <v>1100</v>
      </c>
      <c r="E169" s="1">
        <v>300</v>
      </c>
      <c r="F169" s="1">
        <v>0.27500000000000002</v>
      </c>
      <c r="G169" s="7">
        <f>SUM(D169+E169)/500*F169</f>
        <v>0.77</v>
      </c>
    </row>
    <row r="170" spans="1:7" ht="15.75" x14ac:dyDescent="0.25">
      <c r="A170" s="1"/>
      <c r="B170" s="18"/>
      <c r="C170" s="1" t="s">
        <v>30</v>
      </c>
      <c r="D170" s="1">
        <v>1100</v>
      </c>
      <c r="E170" s="1">
        <v>300</v>
      </c>
      <c r="F170" s="1">
        <v>0.27500000000000002</v>
      </c>
      <c r="G170" s="7">
        <f>SUM(D170+E170)/500*F170</f>
        <v>0.77</v>
      </c>
    </row>
    <row r="171" spans="1:7" ht="15.75" x14ac:dyDescent="0.25">
      <c r="A171" s="1"/>
      <c r="B171" s="18"/>
      <c r="C171" s="1" t="s">
        <v>27</v>
      </c>
      <c r="D171" s="1">
        <v>500</v>
      </c>
      <c r="E171" s="1">
        <v>350</v>
      </c>
      <c r="F171" s="1">
        <v>4.1879999999999997</v>
      </c>
      <c r="G171" s="7">
        <f>SUM(D171+E171)/500*F171</f>
        <v>7.1195999999999993</v>
      </c>
    </row>
    <row r="172" spans="1:7" ht="15.75" x14ac:dyDescent="0.25">
      <c r="A172" s="1"/>
      <c r="B172" s="18"/>
      <c r="C172" s="39" t="s">
        <v>6</v>
      </c>
      <c r="D172" s="18">
        <v>500</v>
      </c>
      <c r="E172" s="18">
        <v>350</v>
      </c>
      <c r="F172" s="39">
        <v>0.55000000000000004</v>
      </c>
      <c r="G172" s="44">
        <f>SUM(D172+E172+D173+E173)/500*F172/2</f>
        <v>0.93500000000000005</v>
      </c>
    </row>
    <row r="173" spans="1:7" ht="15.75" x14ac:dyDescent="0.25">
      <c r="A173" s="1"/>
      <c r="B173" s="18" t="s">
        <v>0</v>
      </c>
      <c r="C173" s="40"/>
      <c r="D173" s="18">
        <v>650</v>
      </c>
      <c r="E173" s="18">
        <v>200</v>
      </c>
      <c r="F173" s="40"/>
      <c r="G173" s="45"/>
    </row>
    <row r="174" spans="1:7" ht="15.75" x14ac:dyDescent="0.25">
      <c r="A174" s="41" t="s">
        <v>9</v>
      </c>
      <c r="B174" s="42"/>
      <c r="C174" s="42"/>
      <c r="D174" s="42"/>
      <c r="E174" s="42"/>
      <c r="F174" s="43"/>
      <c r="G174" s="8">
        <f>SUM(G164:G173)</f>
        <v>19.759999999999998</v>
      </c>
    </row>
    <row r="175" spans="1:7" ht="15.75" x14ac:dyDescent="0.25">
      <c r="A175" s="14"/>
      <c r="B175" s="5" t="s">
        <v>52</v>
      </c>
      <c r="C175" s="39" t="s">
        <v>6</v>
      </c>
      <c r="D175" s="18">
        <v>1100</v>
      </c>
      <c r="E175" s="18">
        <v>300</v>
      </c>
      <c r="F175" s="39">
        <v>0.4</v>
      </c>
      <c r="G175" s="44">
        <f>SUM(D175+E175+D176+E176)/500*F175/2</f>
        <v>0.88000000000000012</v>
      </c>
    </row>
    <row r="176" spans="1:7" ht="15.75" x14ac:dyDescent="0.25">
      <c r="A176" s="14"/>
      <c r="B176" s="19" t="s">
        <v>0</v>
      </c>
      <c r="C176" s="40"/>
      <c r="D176" s="18">
        <v>550</v>
      </c>
      <c r="E176" s="18">
        <v>250</v>
      </c>
      <c r="F176" s="40"/>
      <c r="G176" s="45"/>
    </row>
    <row r="177" spans="1:7" ht="15.75" x14ac:dyDescent="0.25">
      <c r="A177" s="14"/>
      <c r="B177" s="18" t="s">
        <v>0</v>
      </c>
      <c r="C177" s="1" t="s">
        <v>7</v>
      </c>
      <c r="D177" s="1">
        <v>550</v>
      </c>
      <c r="E177" s="1">
        <v>250</v>
      </c>
      <c r="F177" s="1">
        <v>0.93600000000000005</v>
      </c>
      <c r="G177" s="7">
        <f>SUM(D177+E177)/500*F177</f>
        <v>1.4976000000000003</v>
      </c>
    </row>
    <row r="178" spans="1:7" ht="15.75" x14ac:dyDescent="0.25">
      <c r="A178" s="14"/>
      <c r="B178" s="18"/>
      <c r="C178" s="39" t="s">
        <v>6</v>
      </c>
      <c r="D178" s="18">
        <v>550</v>
      </c>
      <c r="E178" s="18">
        <v>250</v>
      </c>
      <c r="F178" s="39">
        <v>0.3</v>
      </c>
      <c r="G178" s="44">
        <f>SUM(D178+E178+D179+E179)/500*F178/2</f>
        <v>0.44999999999999996</v>
      </c>
    </row>
    <row r="179" spans="1:7" ht="15.75" x14ac:dyDescent="0.25">
      <c r="A179" s="14"/>
      <c r="B179" s="18" t="s">
        <v>0</v>
      </c>
      <c r="C179" s="40"/>
      <c r="D179" s="18">
        <v>450</v>
      </c>
      <c r="E179" s="18">
        <v>250</v>
      </c>
      <c r="F179" s="40"/>
      <c r="G179" s="45"/>
    </row>
    <row r="180" spans="1:7" ht="15.75" x14ac:dyDescent="0.25">
      <c r="A180" s="14"/>
      <c r="B180" s="18" t="s">
        <v>0</v>
      </c>
      <c r="C180" s="1" t="s">
        <v>7</v>
      </c>
      <c r="D180" s="1">
        <v>450</v>
      </c>
      <c r="E180" s="1">
        <v>250</v>
      </c>
      <c r="F180" s="1">
        <v>6.9859999999999998</v>
      </c>
      <c r="G180" s="7">
        <f>SUM(D180+E180)/500*F180</f>
        <v>9.7803999999999984</v>
      </c>
    </row>
    <row r="181" spans="1:7" ht="15.75" x14ac:dyDescent="0.25">
      <c r="A181" s="1"/>
      <c r="B181" s="1"/>
      <c r="C181" s="1" t="s">
        <v>8</v>
      </c>
      <c r="D181" s="1">
        <v>450</v>
      </c>
      <c r="E181" s="1">
        <v>250</v>
      </c>
      <c r="F181" s="1" t="s">
        <v>0</v>
      </c>
      <c r="G181" s="11">
        <f>SUM(D181*E181)/1000000</f>
        <v>0.1125</v>
      </c>
    </row>
    <row r="182" spans="1:7" ht="15.75" x14ac:dyDescent="0.25">
      <c r="A182" s="41" t="s">
        <v>9</v>
      </c>
      <c r="B182" s="42"/>
      <c r="C182" s="42"/>
      <c r="D182" s="42"/>
      <c r="E182" s="42"/>
      <c r="F182" s="43"/>
      <c r="G182" s="8">
        <f>SUM(G175:G181)</f>
        <v>12.720499999999999</v>
      </c>
    </row>
    <row r="183" spans="1:7" ht="15.75" x14ac:dyDescent="0.25">
      <c r="A183" s="1"/>
      <c r="B183" s="5" t="s">
        <v>53</v>
      </c>
      <c r="C183" s="1" t="s">
        <v>54</v>
      </c>
      <c r="D183" s="1">
        <v>400</v>
      </c>
      <c r="E183" s="1">
        <v>250</v>
      </c>
      <c r="F183" s="1">
        <v>0.42699999999999999</v>
      </c>
      <c r="G183" s="7">
        <f t="shared" ref="G183" si="20">SUM(D183+E183)/500*F183</f>
        <v>0.55510000000000004</v>
      </c>
    </row>
    <row r="184" spans="1:7" ht="15.75" x14ac:dyDescent="0.25">
      <c r="A184" s="1"/>
      <c r="B184" s="1">
        <v>1</v>
      </c>
      <c r="C184" s="39" t="s">
        <v>6</v>
      </c>
      <c r="D184" s="18">
        <v>400</v>
      </c>
      <c r="E184" s="18">
        <v>250</v>
      </c>
      <c r="F184" s="39">
        <v>0.2</v>
      </c>
      <c r="G184" s="44">
        <f>SUM(D184+E184+D185+E185)/500*F184/2</f>
        <v>0.24</v>
      </c>
    </row>
    <row r="185" spans="1:7" ht="15.75" x14ac:dyDescent="0.25">
      <c r="A185" s="1"/>
      <c r="B185" s="1"/>
      <c r="C185" s="40"/>
      <c r="D185" s="18">
        <v>350</v>
      </c>
      <c r="E185" s="18">
        <v>200</v>
      </c>
      <c r="F185" s="40"/>
      <c r="G185" s="45"/>
    </row>
    <row r="186" spans="1:7" ht="15.75" x14ac:dyDescent="0.25">
      <c r="A186" s="1"/>
      <c r="B186" s="1"/>
      <c r="C186" s="1" t="s">
        <v>54</v>
      </c>
      <c r="D186" s="1">
        <v>350</v>
      </c>
      <c r="E186" s="1">
        <v>200</v>
      </c>
      <c r="F186" s="1">
        <v>0.35799999999999998</v>
      </c>
      <c r="G186" s="7">
        <f t="shared" ref="G186" si="21">SUM(D186+E186)/500*F186</f>
        <v>0.39380000000000004</v>
      </c>
    </row>
    <row r="187" spans="1:7" ht="15.75" x14ac:dyDescent="0.25">
      <c r="A187" s="1"/>
      <c r="B187" s="1"/>
      <c r="C187" s="1" t="s">
        <v>40</v>
      </c>
      <c r="D187" s="1">
        <v>350</v>
      </c>
      <c r="E187" s="1">
        <v>200</v>
      </c>
      <c r="F187" s="1">
        <v>0.70699999999999996</v>
      </c>
      <c r="G187" s="7">
        <f>SUM(D187+E187)/500*F187</f>
        <v>0.77770000000000006</v>
      </c>
    </row>
    <row r="188" spans="1:7" ht="15.75" x14ac:dyDescent="0.25">
      <c r="A188" s="1"/>
      <c r="B188" s="1"/>
      <c r="C188" s="1" t="s">
        <v>54</v>
      </c>
      <c r="D188" s="1">
        <v>350</v>
      </c>
      <c r="E188" s="1">
        <v>200</v>
      </c>
      <c r="F188" s="1">
        <v>2.2890000000000001</v>
      </c>
      <c r="G188" s="7">
        <f t="shared" ref="G188" si="22">SUM(D188+E188)/500*F188</f>
        <v>2.5179000000000005</v>
      </c>
    </row>
    <row r="189" spans="1:7" ht="15.75" x14ac:dyDescent="0.25">
      <c r="A189" s="1"/>
      <c r="B189" s="1"/>
      <c r="C189" s="39" t="s">
        <v>6</v>
      </c>
      <c r="D189" s="18">
        <v>350</v>
      </c>
      <c r="E189" s="18">
        <v>200</v>
      </c>
      <c r="F189" s="39">
        <v>0.3</v>
      </c>
      <c r="G189" s="44">
        <f>SUM(D189+E189+D190+E190)/500*F189/2</f>
        <v>0.27</v>
      </c>
    </row>
    <row r="190" spans="1:7" ht="15.75" x14ac:dyDescent="0.25">
      <c r="A190" s="1"/>
      <c r="B190" s="1"/>
      <c r="C190" s="40"/>
      <c r="D190" s="18">
        <v>200</v>
      </c>
      <c r="E190" s="18">
        <v>150</v>
      </c>
      <c r="F190" s="40"/>
      <c r="G190" s="45"/>
    </row>
    <row r="191" spans="1:7" ht="15.75" x14ac:dyDescent="0.25">
      <c r="A191" s="1"/>
      <c r="B191" s="1"/>
      <c r="C191" s="1" t="s">
        <v>54</v>
      </c>
      <c r="D191" s="1">
        <v>200</v>
      </c>
      <c r="E191" s="1">
        <v>150</v>
      </c>
      <c r="F191" s="1">
        <v>0.33</v>
      </c>
      <c r="G191" s="7">
        <f t="shared" ref="G191" si="23">SUM(D191+E191)/500*F191</f>
        <v>0.23099999999999998</v>
      </c>
    </row>
    <row r="192" spans="1:7" ht="15.75" x14ac:dyDescent="0.25">
      <c r="A192" s="1"/>
      <c r="B192" s="1"/>
      <c r="C192" s="1" t="s">
        <v>40</v>
      </c>
      <c r="D192" s="1">
        <v>200</v>
      </c>
      <c r="E192" s="1">
        <v>150</v>
      </c>
      <c r="F192" s="1">
        <v>0.55000000000000004</v>
      </c>
      <c r="G192" s="7">
        <f>SUM(D192+E192)/500*F192</f>
        <v>0.38500000000000001</v>
      </c>
    </row>
    <row r="193" spans="1:7" ht="15.75" x14ac:dyDescent="0.25">
      <c r="A193" s="1"/>
      <c r="B193" s="1"/>
      <c r="C193" s="1" t="s">
        <v>54</v>
      </c>
      <c r="D193" s="1">
        <v>200</v>
      </c>
      <c r="E193" s="1">
        <v>150</v>
      </c>
      <c r="F193" s="1">
        <v>5.4619999999999997</v>
      </c>
      <c r="G193" s="7">
        <f t="shared" ref="G193" si="24">SUM(D193+E193)/500*F193</f>
        <v>3.8233999999999995</v>
      </c>
    </row>
    <row r="194" spans="1:7" ht="15.75" x14ac:dyDescent="0.25">
      <c r="A194" s="1"/>
      <c r="B194" s="1"/>
      <c r="C194" s="1" t="s">
        <v>40</v>
      </c>
      <c r="D194" s="1">
        <v>200</v>
      </c>
      <c r="E194" s="1">
        <v>150</v>
      </c>
      <c r="F194" s="1">
        <v>0.4</v>
      </c>
      <c r="G194" s="7">
        <f>SUM(D194+E194)/500*F194</f>
        <v>0.27999999999999997</v>
      </c>
    </row>
    <row r="195" spans="1:7" ht="15.75" x14ac:dyDescent="0.25">
      <c r="A195" s="1"/>
      <c r="B195" s="1"/>
      <c r="C195" s="1" t="s">
        <v>54</v>
      </c>
      <c r="D195" s="1">
        <v>200</v>
      </c>
      <c r="E195" s="1">
        <v>150</v>
      </c>
      <c r="F195" s="1">
        <v>0.41099999999999998</v>
      </c>
      <c r="G195" s="7">
        <f t="shared" ref="G195" si="25">SUM(D195+E195)/500*F195</f>
        <v>0.28769999999999996</v>
      </c>
    </row>
    <row r="196" spans="1:7" ht="15.75" x14ac:dyDescent="0.25">
      <c r="A196" s="1"/>
      <c r="B196" s="1"/>
      <c r="C196" s="1" t="s">
        <v>8</v>
      </c>
      <c r="D196" s="1">
        <v>200</v>
      </c>
      <c r="E196" s="1">
        <v>150</v>
      </c>
      <c r="F196" s="1" t="s">
        <v>0</v>
      </c>
      <c r="G196" s="11">
        <f>SUM(D196*E196)/1000000</f>
        <v>0.03</v>
      </c>
    </row>
    <row r="197" spans="1:7" ht="15.75" x14ac:dyDescent="0.25">
      <c r="A197" s="1"/>
      <c r="B197" s="1">
        <v>2</v>
      </c>
      <c r="C197" s="1" t="s">
        <v>54</v>
      </c>
      <c r="D197" s="1">
        <v>200</v>
      </c>
      <c r="E197" s="1">
        <v>150</v>
      </c>
      <c r="F197" s="1">
        <v>0.92600000000000005</v>
      </c>
      <c r="G197" s="7">
        <f t="shared" ref="G197" si="26">SUM(D197+E197)/500*F197</f>
        <v>0.6482</v>
      </c>
    </row>
    <row r="198" spans="1:7" ht="15.75" x14ac:dyDescent="0.25">
      <c r="A198" s="1"/>
      <c r="B198" s="1"/>
      <c r="C198" s="1" t="s">
        <v>40</v>
      </c>
      <c r="D198" s="1">
        <v>200</v>
      </c>
      <c r="E198" s="1">
        <v>150</v>
      </c>
      <c r="F198" s="1">
        <v>0.47099999999999997</v>
      </c>
      <c r="G198" s="7">
        <f>SUM(D198+E198)/500*F198</f>
        <v>0.32969999999999994</v>
      </c>
    </row>
    <row r="199" spans="1:7" ht="15.75" x14ac:dyDescent="0.25">
      <c r="A199" s="1"/>
      <c r="B199" s="1"/>
      <c r="C199" s="1" t="s">
        <v>54</v>
      </c>
      <c r="D199" s="1">
        <v>200</v>
      </c>
      <c r="E199" s="1">
        <v>150</v>
      </c>
      <c r="F199" s="1">
        <v>0.35799999999999998</v>
      </c>
      <c r="G199" s="7">
        <f t="shared" ref="G199" si="27">SUM(D199+E199)/500*F199</f>
        <v>0.25059999999999999</v>
      </c>
    </row>
    <row r="200" spans="1:7" ht="15.75" x14ac:dyDescent="0.25">
      <c r="A200" s="1"/>
      <c r="B200" s="1"/>
      <c r="C200" s="39" t="s">
        <v>6</v>
      </c>
      <c r="D200" s="18">
        <v>200</v>
      </c>
      <c r="E200" s="18">
        <v>150</v>
      </c>
      <c r="F200" s="39">
        <v>0.2</v>
      </c>
      <c r="G200" s="44">
        <f>SUM(D200+E200+D201+E201)/500*F200/2</f>
        <v>0.13</v>
      </c>
    </row>
    <row r="201" spans="1:7" ht="15.75" x14ac:dyDescent="0.25">
      <c r="A201" s="1"/>
      <c r="B201" s="1"/>
      <c r="C201" s="40"/>
      <c r="D201" s="18">
        <v>200</v>
      </c>
      <c r="E201" s="18">
        <v>100</v>
      </c>
      <c r="F201" s="40"/>
      <c r="G201" s="45"/>
    </row>
    <row r="202" spans="1:7" ht="15.75" x14ac:dyDescent="0.25">
      <c r="A202" s="1"/>
      <c r="B202" s="1"/>
      <c r="C202" s="1" t="s">
        <v>54</v>
      </c>
      <c r="D202" s="1">
        <v>200</v>
      </c>
      <c r="E202" s="1">
        <v>100</v>
      </c>
      <c r="F202" s="1">
        <v>0.55200000000000005</v>
      </c>
      <c r="G202" s="7">
        <f t="shared" ref="G202" si="28">SUM(D202+E202)/500*F202</f>
        <v>0.33119999999999999</v>
      </c>
    </row>
    <row r="203" spans="1:7" ht="15.75" x14ac:dyDescent="0.25">
      <c r="A203" s="1"/>
      <c r="B203" s="1"/>
      <c r="C203" s="1" t="s">
        <v>40</v>
      </c>
      <c r="D203" s="1">
        <v>200</v>
      </c>
      <c r="E203" s="1">
        <v>100</v>
      </c>
      <c r="F203" s="1">
        <v>0.314</v>
      </c>
      <c r="G203" s="7">
        <f>SUM(D203+E203)/500*F203</f>
        <v>0.18839999999999998</v>
      </c>
    </row>
    <row r="204" spans="1:7" ht="15.75" x14ac:dyDescent="0.25">
      <c r="A204" s="1"/>
      <c r="B204" s="1"/>
      <c r="C204" s="1" t="s">
        <v>54</v>
      </c>
      <c r="D204" s="1">
        <v>200</v>
      </c>
      <c r="E204" s="1">
        <v>100</v>
      </c>
      <c r="F204" s="1">
        <v>0.38300000000000001</v>
      </c>
      <c r="G204" s="7">
        <f t="shared" ref="G204" si="29">SUM(D204+E204)/500*F204</f>
        <v>0.2298</v>
      </c>
    </row>
    <row r="205" spans="1:7" ht="15.75" x14ac:dyDescent="0.25">
      <c r="A205" s="1"/>
      <c r="B205" s="1"/>
      <c r="C205" s="1" t="s">
        <v>8</v>
      </c>
      <c r="D205" s="1">
        <v>200</v>
      </c>
      <c r="E205" s="1">
        <v>150</v>
      </c>
      <c r="F205" s="1" t="s">
        <v>0</v>
      </c>
      <c r="G205" s="11">
        <f>SUM(D205*E205)/1000000</f>
        <v>0.03</v>
      </c>
    </row>
    <row r="206" spans="1:7" ht="15.75" x14ac:dyDescent="0.25">
      <c r="A206" s="1"/>
      <c r="B206" s="1">
        <v>3</v>
      </c>
      <c r="C206" s="1" t="s">
        <v>54</v>
      </c>
      <c r="D206" s="1">
        <v>200</v>
      </c>
      <c r="E206" s="1">
        <v>100</v>
      </c>
      <c r="F206" s="1">
        <v>1.2829999999999999</v>
      </c>
      <c r="G206" s="7">
        <f t="shared" ref="G206" si="30">SUM(D206+E206)/500*F206</f>
        <v>0.76979999999999993</v>
      </c>
    </row>
    <row r="207" spans="1:7" ht="15.75" x14ac:dyDescent="0.25">
      <c r="A207" s="1"/>
      <c r="B207" s="1"/>
      <c r="C207" s="1" t="s">
        <v>8</v>
      </c>
      <c r="D207" s="1">
        <v>200</v>
      </c>
      <c r="E207" s="1">
        <v>100</v>
      </c>
      <c r="F207" s="1" t="s">
        <v>0</v>
      </c>
      <c r="G207" s="11">
        <f>SUM(D207*E207)/1000000</f>
        <v>0.02</v>
      </c>
    </row>
    <row r="208" spans="1:7" ht="15.75" x14ac:dyDescent="0.25">
      <c r="A208" s="1"/>
      <c r="B208" s="1">
        <v>4</v>
      </c>
      <c r="C208" s="1" t="s">
        <v>54</v>
      </c>
      <c r="D208" s="1">
        <v>250</v>
      </c>
      <c r="E208" s="1">
        <v>150</v>
      </c>
      <c r="F208" s="1">
        <v>0.86899999999999999</v>
      </c>
      <c r="G208" s="7">
        <f>SUM(D208+E208)/500*F208</f>
        <v>0.69520000000000004</v>
      </c>
    </row>
    <row r="209" spans="1:7" ht="15.75" x14ac:dyDescent="0.25">
      <c r="A209" s="1"/>
      <c r="B209" s="1"/>
      <c r="C209" s="1" t="s">
        <v>40</v>
      </c>
      <c r="D209" s="1">
        <v>250</v>
      </c>
      <c r="E209" s="1">
        <v>150</v>
      </c>
      <c r="F209" s="1">
        <v>0.628</v>
      </c>
      <c r="G209" s="7">
        <f t="shared" ref="G209" si="31">SUM(D209+E209)/500*F209</f>
        <v>0.50240000000000007</v>
      </c>
    </row>
    <row r="210" spans="1:7" ht="15.75" x14ac:dyDescent="0.25">
      <c r="A210" s="1"/>
      <c r="B210" s="1"/>
      <c r="C210" s="1" t="s">
        <v>54</v>
      </c>
      <c r="D210" s="1">
        <v>250</v>
      </c>
      <c r="E210" s="1">
        <v>150</v>
      </c>
      <c r="F210" s="1">
        <v>0.63500000000000001</v>
      </c>
      <c r="G210" s="7">
        <f t="shared" ref="G210" si="32">SUM(D210+E210)/500*F210</f>
        <v>0.50800000000000001</v>
      </c>
    </row>
    <row r="211" spans="1:7" ht="15.75" x14ac:dyDescent="0.25">
      <c r="A211" s="1"/>
      <c r="B211" s="1"/>
      <c r="C211" s="1" t="s">
        <v>8</v>
      </c>
      <c r="D211" s="1">
        <v>250</v>
      </c>
      <c r="E211" s="1">
        <v>150</v>
      </c>
      <c r="F211" s="1" t="s">
        <v>0</v>
      </c>
      <c r="G211" s="11">
        <f>SUM(D211*E211)/1000000</f>
        <v>3.7499999999999999E-2</v>
      </c>
    </row>
    <row r="212" spans="1:7" ht="15.75" x14ac:dyDescent="0.25">
      <c r="A212" s="1"/>
      <c r="B212" s="1">
        <v>5</v>
      </c>
      <c r="C212" s="1" t="s">
        <v>54</v>
      </c>
      <c r="D212" s="1">
        <v>200</v>
      </c>
      <c r="E212" s="1">
        <v>100</v>
      </c>
      <c r="F212" s="1">
        <v>0.86399999999999999</v>
      </c>
      <c r="G212" s="7">
        <f>SUM(D212+E212)/500*F212</f>
        <v>0.51839999999999997</v>
      </c>
    </row>
    <row r="213" spans="1:7" ht="15.75" x14ac:dyDescent="0.25">
      <c r="A213" s="1"/>
      <c r="B213" s="1"/>
      <c r="C213" s="1" t="s">
        <v>8</v>
      </c>
      <c r="D213" s="1">
        <v>200</v>
      </c>
      <c r="E213" s="1">
        <v>100</v>
      </c>
      <c r="F213" s="1" t="s">
        <v>0</v>
      </c>
      <c r="G213" s="11">
        <f>SUM(D213*E213)/1000000</f>
        <v>0.02</v>
      </c>
    </row>
    <row r="214" spans="1:7" ht="15.75" x14ac:dyDescent="0.25">
      <c r="A214" s="1"/>
      <c r="B214" s="1"/>
      <c r="C214" s="1" t="s">
        <v>54</v>
      </c>
      <c r="D214" s="1">
        <v>250</v>
      </c>
      <c r="E214" s="1">
        <v>150</v>
      </c>
      <c r="F214" s="1">
        <v>0.63500000000000001</v>
      </c>
      <c r="G214" s="7">
        <f t="shared" ref="G214" si="33">SUM(D214+E214)/500*F214</f>
        <v>0.50800000000000001</v>
      </c>
    </row>
    <row r="215" spans="1:7" ht="15.75" x14ac:dyDescent="0.25">
      <c r="A215" s="1"/>
      <c r="B215" s="1" t="s">
        <v>59</v>
      </c>
      <c r="C215" s="1" t="s">
        <v>54</v>
      </c>
      <c r="D215" s="1">
        <v>150</v>
      </c>
      <c r="E215" s="1">
        <v>150</v>
      </c>
      <c r="F215" s="1">
        <v>0.3</v>
      </c>
      <c r="G215" s="7">
        <f>SUM(D215+E215)/500*F215*8</f>
        <v>1.44</v>
      </c>
    </row>
    <row r="216" spans="1:7" ht="15.75" x14ac:dyDescent="0.25">
      <c r="A216" s="1"/>
      <c r="B216" s="1" t="s">
        <v>60</v>
      </c>
      <c r="C216" s="1" t="s">
        <v>54</v>
      </c>
      <c r="D216" s="1">
        <v>100</v>
      </c>
      <c r="E216" s="1">
        <v>100</v>
      </c>
      <c r="F216" s="1">
        <v>0.3</v>
      </c>
      <c r="G216" s="7">
        <v>9.4200000000000006E-2</v>
      </c>
    </row>
    <row r="217" spans="1:7" ht="15.75" x14ac:dyDescent="0.25">
      <c r="A217" s="41" t="s">
        <v>9</v>
      </c>
      <c r="B217" s="42"/>
      <c r="C217" s="42"/>
      <c r="D217" s="42"/>
      <c r="E217" s="42"/>
      <c r="F217" s="43"/>
      <c r="G217" s="8">
        <f>SUM(G183:G216)</f>
        <v>17.042999999999999</v>
      </c>
    </row>
    <row r="218" spans="1:7" ht="15.75" x14ac:dyDescent="0.25">
      <c r="A218" s="1"/>
      <c r="B218" s="1" t="s">
        <v>31</v>
      </c>
      <c r="C218" s="1" t="s">
        <v>55</v>
      </c>
      <c r="D218" s="1">
        <v>1000</v>
      </c>
      <c r="E218" s="1">
        <v>200</v>
      </c>
      <c r="F218" s="1">
        <v>0.43</v>
      </c>
      <c r="G218" s="7">
        <f>SUM(D218+E218)/500*F218*5</f>
        <v>5.16</v>
      </c>
    </row>
    <row r="219" spans="1:7" ht="15.75" x14ac:dyDescent="0.25">
      <c r="A219" s="1"/>
      <c r="B219" s="1" t="s">
        <v>35</v>
      </c>
      <c r="C219" s="1" t="s">
        <v>30</v>
      </c>
      <c r="D219" s="1">
        <v>300</v>
      </c>
      <c r="E219" s="1">
        <v>250</v>
      </c>
      <c r="F219" s="1">
        <v>3.5</v>
      </c>
      <c r="G219" s="7">
        <f>SUM(D219+E219)/500*F219</f>
        <v>3.8500000000000005</v>
      </c>
    </row>
    <row r="220" spans="1:7" ht="15.75" x14ac:dyDescent="0.25">
      <c r="A220" s="16"/>
      <c r="B220" s="16"/>
      <c r="C220" s="1" t="s">
        <v>8</v>
      </c>
      <c r="D220" s="1">
        <v>300</v>
      </c>
      <c r="E220" s="1">
        <v>250</v>
      </c>
      <c r="F220" s="1" t="s">
        <v>0</v>
      </c>
      <c r="G220" s="11">
        <f>SUM(D220*E220)/1000000*2</f>
        <v>0.15</v>
      </c>
    </row>
    <row r="221" spans="1:7" ht="15.75" x14ac:dyDescent="0.25">
      <c r="A221" s="1"/>
      <c r="B221" s="1" t="s">
        <v>32</v>
      </c>
      <c r="C221" s="1" t="s">
        <v>55</v>
      </c>
      <c r="D221" s="1">
        <v>500</v>
      </c>
      <c r="E221" s="1">
        <v>300</v>
      </c>
      <c r="F221" s="1">
        <v>0.375</v>
      </c>
      <c r="G221" s="7">
        <f>SUM(D221+E221)/500*F221*2</f>
        <v>1.2000000000000002</v>
      </c>
    </row>
    <row r="222" spans="1:7" ht="15.75" x14ac:dyDescent="0.25">
      <c r="A222" s="1"/>
      <c r="B222" s="1" t="s">
        <v>32</v>
      </c>
      <c r="C222" s="1" t="s">
        <v>33</v>
      </c>
      <c r="D222" s="1">
        <v>350</v>
      </c>
      <c r="E222" s="1">
        <v>350</v>
      </c>
      <c r="F222" s="1">
        <v>0.15</v>
      </c>
      <c r="G222" s="7">
        <f>SUM(0.375*3.145*0.15)*2</f>
        <v>0.35381250000000003</v>
      </c>
    </row>
    <row r="223" spans="1:7" ht="15.75" x14ac:dyDescent="0.25">
      <c r="A223" s="1"/>
      <c r="B223" s="1" t="s">
        <v>31</v>
      </c>
      <c r="C223" s="1" t="s">
        <v>55</v>
      </c>
      <c r="D223" s="1">
        <v>1000</v>
      </c>
      <c r="E223" s="1">
        <v>200</v>
      </c>
      <c r="F223" s="1">
        <v>0.43</v>
      </c>
      <c r="G223" s="7">
        <f>SUM(D223+E223)/500*F223*5</f>
        <v>5.16</v>
      </c>
    </row>
    <row r="224" spans="1:7" ht="15.75" x14ac:dyDescent="0.25">
      <c r="A224" s="1"/>
      <c r="B224" s="1" t="s">
        <v>35</v>
      </c>
      <c r="C224" s="1" t="s">
        <v>33</v>
      </c>
      <c r="D224" s="1">
        <v>300</v>
      </c>
      <c r="E224" s="1">
        <v>300</v>
      </c>
      <c r="F224" s="1">
        <v>0.15</v>
      </c>
      <c r="G224" s="7">
        <f>SUM(0.3*3.145*0.15)</f>
        <v>0.14152499999999998</v>
      </c>
    </row>
    <row r="225" spans="1:7" ht="15.75" x14ac:dyDescent="0.25">
      <c r="A225" s="1"/>
      <c r="B225" s="1" t="s">
        <v>32</v>
      </c>
      <c r="C225" s="1" t="s">
        <v>56</v>
      </c>
      <c r="D225" s="1">
        <v>225</v>
      </c>
      <c r="E225" s="1">
        <v>225</v>
      </c>
      <c r="F225" s="1">
        <v>0.3</v>
      </c>
      <c r="G225" s="7">
        <f>SUM(D225+E225)/500*F225*2</f>
        <v>0.54</v>
      </c>
    </row>
    <row r="226" spans="1:7" ht="15.75" x14ac:dyDescent="0.25">
      <c r="A226" s="1"/>
      <c r="B226" s="1" t="s">
        <v>35</v>
      </c>
      <c r="C226" s="1" t="s">
        <v>30</v>
      </c>
      <c r="D226" s="1">
        <v>300</v>
      </c>
      <c r="E226" s="1">
        <v>250</v>
      </c>
      <c r="F226" s="1">
        <v>1.1000000000000001</v>
      </c>
      <c r="G226" s="7">
        <f>SUM(D226+E226)/500*F226</f>
        <v>1.2100000000000002</v>
      </c>
    </row>
    <row r="227" spans="1:7" ht="15.75" x14ac:dyDescent="0.25">
      <c r="A227" s="1"/>
      <c r="B227" s="19"/>
      <c r="C227" s="1" t="s">
        <v>8</v>
      </c>
      <c r="D227" s="1">
        <v>300</v>
      </c>
      <c r="E227" s="1">
        <v>250</v>
      </c>
      <c r="F227" s="1" t="s">
        <v>0</v>
      </c>
      <c r="G227" s="11">
        <f>SUM(D227*E227)/1000000*2</f>
        <v>0.15</v>
      </c>
    </row>
    <row r="228" spans="1:7" ht="15.75" x14ac:dyDescent="0.25">
      <c r="A228" s="1"/>
      <c r="B228" s="1" t="s">
        <v>35</v>
      </c>
      <c r="C228" s="1" t="s">
        <v>30</v>
      </c>
      <c r="D228" s="1">
        <v>300</v>
      </c>
      <c r="E228" s="1">
        <v>250</v>
      </c>
      <c r="F228" s="1">
        <v>2.2000000000000002</v>
      </c>
      <c r="G228" s="7">
        <f>SUM(D228+E228)/500*F228</f>
        <v>2.4200000000000004</v>
      </c>
    </row>
    <row r="229" spans="1:7" ht="15.75" x14ac:dyDescent="0.25">
      <c r="A229" s="1"/>
      <c r="B229" s="19"/>
      <c r="C229" s="1" t="s">
        <v>8</v>
      </c>
      <c r="D229" s="1">
        <v>300</v>
      </c>
      <c r="E229" s="1">
        <v>250</v>
      </c>
      <c r="F229" s="1" t="s">
        <v>0</v>
      </c>
      <c r="G229" s="11">
        <f>SUM(D229*E229)/1000000*2</f>
        <v>0.15</v>
      </c>
    </row>
    <row r="230" spans="1:7" ht="15.75" x14ac:dyDescent="0.25">
      <c r="A230" s="1"/>
      <c r="B230" s="1" t="s">
        <v>35</v>
      </c>
      <c r="C230" s="1" t="s">
        <v>30</v>
      </c>
      <c r="D230" s="1">
        <v>300</v>
      </c>
      <c r="E230" s="1">
        <v>250</v>
      </c>
      <c r="F230" s="1">
        <v>1.25</v>
      </c>
      <c r="G230" s="7">
        <f>SUM(D230+E230)/500*F230</f>
        <v>1.375</v>
      </c>
    </row>
    <row r="231" spans="1:7" ht="15.75" x14ac:dyDescent="0.25">
      <c r="A231" s="1"/>
      <c r="B231" s="19"/>
      <c r="C231" s="1" t="s">
        <v>8</v>
      </c>
      <c r="D231" s="1">
        <v>300</v>
      </c>
      <c r="E231" s="1">
        <v>250</v>
      </c>
      <c r="F231" s="1" t="s">
        <v>0</v>
      </c>
      <c r="G231" s="11">
        <f>SUM(D231*E231)/1000000*2</f>
        <v>0.15</v>
      </c>
    </row>
    <row r="232" spans="1:7" ht="15.75" x14ac:dyDescent="0.25">
      <c r="A232" s="1"/>
      <c r="B232" s="1" t="s">
        <v>35</v>
      </c>
      <c r="C232" s="1" t="s">
        <v>30</v>
      </c>
      <c r="D232" s="1">
        <v>300</v>
      </c>
      <c r="E232" s="1">
        <v>250</v>
      </c>
      <c r="F232" s="1">
        <v>1.05</v>
      </c>
      <c r="G232" s="7">
        <f>SUM(D232+E232)/500*F232</f>
        <v>1.1550000000000002</v>
      </c>
    </row>
    <row r="233" spans="1:7" ht="15.75" x14ac:dyDescent="0.25">
      <c r="A233" s="1"/>
      <c r="B233" s="19"/>
      <c r="C233" s="1" t="s">
        <v>8</v>
      </c>
      <c r="D233" s="1">
        <v>300</v>
      </c>
      <c r="E233" s="1">
        <v>250</v>
      </c>
      <c r="F233" s="1" t="s">
        <v>0</v>
      </c>
      <c r="G233" s="11">
        <f>SUM(D233*E233)/1000000*2</f>
        <v>0.15</v>
      </c>
    </row>
    <row r="234" spans="1:7" ht="15.75" x14ac:dyDescent="0.25">
      <c r="A234" s="1"/>
      <c r="B234" s="1" t="s">
        <v>35</v>
      </c>
      <c r="C234" s="1" t="s">
        <v>30</v>
      </c>
      <c r="D234" s="1">
        <v>300</v>
      </c>
      <c r="E234" s="1">
        <v>250</v>
      </c>
      <c r="F234" s="1">
        <v>1.65</v>
      </c>
      <c r="G234" s="7">
        <f>SUM(D234+E234)/500*F234</f>
        <v>1.8149999999999999</v>
      </c>
    </row>
    <row r="235" spans="1:7" ht="15.75" x14ac:dyDescent="0.25">
      <c r="A235" s="1"/>
      <c r="B235" s="19"/>
      <c r="C235" s="1" t="s">
        <v>8</v>
      </c>
      <c r="D235" s="1">
        <v>300</v>
      </c>
      <c r="E235" s="1">
        <v>250</v>
      </c>
      <c r="F235" s="1" t="s">
        <v>0</v>
      </c>
      <c r="G235" s="11">
        <f>SUM(D235*E235)/1000000*2</f>
        <v>0.15</v>
      </c>
    </row>
    <row r="236" spans="1:7" ht="15.75" x14ac:dyDescent="0.25">
      <c r="A236" s="1"/>
      <c r="B236" s="1" t="s">
        <v>35</v>
      </c>
      <c r="C236" s="1" t="s">
        <v>30</v>
      </c>
      <c r="D236" s="1">
        <v>300</v>
      </c>
      <c r="E236" s="1">
        <v>250</v>
      </c>
      <c r="F236" s="1">
        <v>1.65</v>
      </c>
      <c r="G236" s="7">
        <f>SUM(D236+E236)/500*F236</f>
        <v>1.8149999999999999</v>
      </c>
    </row>
    <row r="237" spans="1:7" ht="15.75" x14ac:dyDescent="0.25">
      <c r="A237" s="1"/>
      <c r="B237" s="19"/>
      <c r="C237" s="1" t="s">
        <v>8</v>
      </c>
      <c r="D237" s="1">
        <v>300</v>
      </c>
      <c r="E237" s="1">
        <v>250</v>
      </c>
      <c r="F237" s="1" t="s">
        <v>0</v>
      </c>
      <c r="G237" s="11">
        <f>SUM(D237*E237)/1000000*2</f>
        <v>0.15</v>
      </c>
    </row>
    <row r="238" spans="1:7" ht="15.75" x14ac:dyDescent="0.25">
      <c r="A238" s="1"/>
      <c r="B238" s="1" t="s">
        <v>35</v>
      </c>
      <c r="C238" s="1" t="s">
        <v>30</v>
      </c>
      <c r="D238" s="1">
        <v>300</v>
      </c>
      <c r="E238" s="1">
        <v>250</v>
      </c>
      <c r="F238" s="1">
        <v>2.1</v>
      </c>
      <c r="G238" s="7">
        <f>SUM(D238+E238)/500*F238</f>
        <v>2.3100000000000005</v>
      </c>
    </row>
    <row r="239" spans="1:7" ht="15.75" x14ac:dyDescent="0.25">
      <c r="A239" s="1"/>
      <c r="B239" s="19"/>
      <c r="C239" s="1" t="s">
        <v>8</v>
      </c>
      <c r="D239" s="1">
        <v>300</v>
      </c>
      <c r="E239" s="1">
        <v>250</v>
      </c>
      <c r="F239" s="1" t="s">
        <v>0</v>
      </c>
      <c r="G239" s="11">
        <f>SUM(D239*E239)/1000000*2</f>
        <v>0.15</v>
      </c>
    </row>
    <row r="240" spans="1:7" ht="15.75" x14ac:dyDescent="0.25">
      <c r="A240" s="1"/>
      <c r="B240" s="1" t="s">
        <v>57</v>
      </c>
      <c r="C240" s="1" t="s">
        <v>55</v>
      </c>
      <c r="D240" s="1">
        <v>900</v>
      </c>
      <c r="E240" s="1">
        <v>300</v>
      </c>
      <c r="F240" s="1">
        <v>0.375</v>
      </c>
      <c r="G240" s="7">
        <f>SUM(D240+E240)/500*F240*3</f>
        <v>2.6999999999999997</v>
      </c>
    </row>
    <row r="241" spans="1:11" ht="15.75" x14ac:dyDescent="0.25">
      <c r="A241" s="1"/>
      <c r="B241" s="1" t="s">
        <v>35</v>
      </c>
      <c r="C241" s="1" t="s">
        <v>30</v>
      </c>
      <c r="D241" s="1">
        <v>300</v>
      </c>
      <c r="E241" s="1">
        <v>250</v>
      </c>
      <c r="F241" s="1">
        <v>3.5</v>
      </c>
      <c r="G241" s="7">
        <f>SUM(D241+E241)/500*F241</f>
        <v>3.8500000000000005</v>
      </c>
    </row>
    <row r="242" spans="1:11" ht="15.75" x14ac:dyDescent="0.25">
      <c r="A242" s="1"/>
      <c r="B242" s="19"/>
      <c r="C242" s="1" t="s">
        <v>8</v>
      </c>
      <c r="D242" s="1">
        <v>300</v>
      </c>
      <c r="E242" s="1">
        <v>250</v>
      </c>
      <c r="F242" s="1" t="s">
        <v>0</v>
      </c>
      <c r="G242" s="11">
        <f>SUM(D242*E242)/1000000*2</f>
        <v>0.15</v>
      </c>
    </row>
    <row r="243" spans="1:11" ht="15.75" x14ac:dyDescent="0.25">
      <c r="A243" s="1"/>
      <c r="B243" s="1" t="s">
        <v>34</v>
      </c>
      <c r="C243" s="1" t="s">
        <v>58</v>
      </c>
      <c r="D243" s="1">
        <v>450</v>
      </c>
      <c r="E243" s="1">
        <v>450</v>
      </c>
      <c r="F243" s="1">
        <v>0.3</v>
      </c>
      <c r="G243" s="7">
        <f>SUM(D243+E243)/500*F243*4</f>
        <v>2.16</v>
      </c>
    </row>
    <row r="244" spans="1:11" ht="15.75" x14ac:dyDescent="0.25">
      <c r="A244" s="1"/>
      <c r="B244" s="1" t="s">
        <v>32</v>
      </c>
      <c r="C244" s="1" t="s">
        <v>33</v>
      </c>
      <c r="D244" s="1">
        <v>350</v>
      </c>
      <c r="E244" s="1">
        <v>350</v>
      </c>
      <c r="F244" s="1">
        <v>0.15</v>
      </c>
      <c r="G244" s="7">
        <f>SUM(0.375*3.145*0.15)*2</f>
        <v>0.35381250000000003</v>
      </c>
    </row>
    <row r="245" spans="1:11" ht="15.75" x14ac:dyDescent="0.25">
      <c r="A245" s="1"/>
      <c r="B245" s="1" t="s">
        <v>32</v>
      </c>
      <c r="C245" s="1" t="s">
        <v>58</v>
      </c>
      <c r="D245" s="1">
        <v>375</v>
      </c>
      <c r="E245" s="1">
        <v>375</v>
      </c>
      <c r="F245" s="1">
        <v>0.3</v>
      </c>
      <c r="G245" s="7">
        <f>SUM(D245+E245)/500*F245*4</f>
        <v>1.7999999999999998</v>
      </c>
    </row>
    <row r="246" spans="1:11" ht="15.75" x14ac:dyDescent="0.25">
      <c r="A246" s="41" t="s">
        <v>9</v>
      </c>
      <c r="B246" s="42"/>
      <c r="C246" s="42"/>
      <c r="D246" s="42"/>
      <c r="E246" s="42"/>
      <c r="F246" s="43"/>
      <c r="G246" s="8">
        <f>SUM(G218:G245)</f>
        <v>40.719149999999992</v>
      </c>
    </row>
    <row r="247" spans="1:11" ht="15.75" x14ac:dyDescent="0.25">
      <c r="A247" s="41" t="s">
        <v>29</v>
      </c>
      <c r="B247" s="42"/>
      <c r="C247" s="42"/>
      <c r="D247" s="42"/>
      <c r="E247" s="42"/>
      <c r="F247" s="43"/>
      <c r="G247" s="17">
        <f>SUM(G246,G217,G182,G174,G163,G153,G102,G51)</f>
        <v>611.4863499999999</v>
      </c>
      <c r="H247" t="s">
        <v>0</v>
      </c>
      <c r="I247" s="52" t="s">
        <v>61</v>
      </c>
      <c r="J247" s="52"/>
      <c r="K247" s="52"/>
    </row>
  </sheetData>
  <mergeCells count="89">
    <mergeCell ref="A153:F153"/>
    <mergeCell ref="I247:K247"/>
    <mergeCell ref="G140:G141"/>
    <mergeCell ref="C143:C144"/>
    <mergeCell ref="F143:F144"/>
    <mergeCell ref="G143:G144"/>
    <mergeCell ref="C140:C141"/>
    <mergeCell ref="A246:F246"/>
    <mergeCell ref="A247:F247"/>
    <mergeCell ref="C167:C168"/>
    <mergeCell ref="F167:F168"/>
    <mergeCell ref="F140:F141"/>
    <mergeCell ref="C178:C179"/>
    <mergeCell ref="F178:F179"/>
    <mergeCell ref="G178:G179"/>
    <mergeCell ref="A163:F163"/>
    <mergeCell ref="G172:G173"/>
    <mergeCell ref="A174:F174"/>
    <mergeCell ref="G167:G168"/>
    <mergeCell ref="F175:F176"/>
    <mergeCell ref="G175:G176"/>
    <mergeCell ref="C172:C173"/>
    <mergeCell ref="G70:G71"/>
    <mergeCell ref="C73:C74"/>
    <mergeCell ref="F73:F74"/>
    <mergeCell ref="G73:G74"/>
    <mergeCell ref="C76:C77"/>
    <mergeCell ref="F76:F77"/>
    <mergeCell ref="G76:G77"/>
    <mergeCell ref="C70:C71"/>
    <mergeCell ref="F70:F71"/>
    <mergeCell ref="F57:F58"/>
    <mergeCell ref="G57:G58"/>
    <mergeCell ref="A1:G1"/>
    <mergeCell ref="A2:G2"/>
    <mergeCell ref="A3:G3"/>
    <mergeCell ref="A6:G6"/>
    <mergeCell ref="B7:B8"/>
    <mergeCell ref="C7:G7"/>
    <mergeCell ref="C20:C21"/>
    <mergeCell ref="F20:F21"/>
    <mergeCell ref="G20:G21"/>
    <mergeCell ref="A51:F51"/>
    <mergeCell ref="G31:G32"/>
    <mergeCell ref="F53:F54"/>
    <mergeCell ref="M7:P7"/>
    <mergeCell ref="C34:C35"/>
    <mergeCell ref="F34:F35"/>
    <mergeCell ref="G34:G35"/>
    <mergeCell ref="C42:C43"/>
    <mergeCell ref="F42:F43"/>
    <mergeCell ref="G42:G43"/>
    <mergeCell ref="C25:C26"/>
    <mergeCell ref="F25:F26"/>
    <mergeCell ref="G25:G26"/>
    <mergeCell ref="C28:C29"/>
    <mergeCell ref="F28:F29"/>
    <mergeCell ref="G28:G29"/>
    <mergeCell ref="C31:C32"/>
    <mergeCell ref="F31:F32"/>
    <mergeCell ref="C45:C46"/>
    <mergeCell ref="F45:F46"/>
    <mergeCell ref="G45:G46"/>
    <mergeCell ref="C128:C129"/>
    <mergeCell ref="F128:F129"/>
    <mergeCell ref="G128:G129"/>
    <mergeCell ref="A102:F102"/>
    <mergeCell ref="G66:G67"/>
    <mergeCell ref="C66:C67"/>
    <mergeCell ref="F66:F67"/>
    <mergeCell ref="C49:C50"/>
    <mergeCell ref="F49:F50"/>
    <mergeCell ref="G49:G50"/>
    <mergeCell ref="C53:C54"/>
    <mergeCell ref="G53:G54"/>
    <mergeCell ref="C57:C58"/>
    <mergeCell ref="G184:G185"/>
    <mergeCell ref="G189:G190"/>
    <mergeCell ref="F189:F190"/>
    <mergeCell ref="C189:C190"/>
    <mergeCell ref="C200:C201"/>
    <mergeCell ref="F200:F201"/>
    <mergeCell ref="G200:G201"/>
    <mergeCell ref="F172:F173"/>
    <mergeCell ref="A217:F217"/>
    <mergeCell ref="A182:F182"/>
    <mergeCell ref="C184:C185"/>
    <mergeCell ref="F184:F185"/>
    <mergeCell ref="C175:C176"/>
  </mergeCells>
  <phoneticPr fontId="9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8" orientation="portrait" r:id="rId1"/>
  <rowBreaks count="5" manualBreakCount="5">
    <brk id="51" max="6" man="1"/>
    <brk id="102" max="6" man="1"/>
    <brk id="163" max="6" man="1"/>
    <brk id="182" max="6" man="1"/>
    <brk id="21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view="pageBreakPreview" zoomScale="60" zoomScaleNormal="100" workbookViewId="0">
      <selection sqref="A1:E21"/>
    </sheetView>
  </sheetViews>
  <sheetFormatPr defaultRowHeight="15" x14ac:dyDescent="0.25"/>
  <cols>
    <col min="3" max="3" width="26" customWidth="1"/>
    <col min="4" max="4" width="13.85546875" customWidth="1"/>
    <col min="5" max="5" width="14.85546875" customWidth="1"/>
    <col min="6" max="6" width="12.85546875" customWidth="1"/>
    <col min="7" max="7" width="15.5703125" customWidth="1"/>
    <col min="9" max="9" width="14.140625" customWidth="1"/>
    <col min="10" max="10" width="14.85546875" customWidth="1"/>
  </cols>
  <sheetData>
    <row r="1" spans="1:12" ht="36" x14ac:dyDescent="0.55000000000000004">
      <c r="A1" s="47" t="s">
        <v>10</v>
      </c>
      <c r="B1" s="47"/>
      <c r="C1" s="47"/>
      <c r="D1" s="47"/>
      <c r="E1" s="47"/>
      <c r="F1" s="24"/>
      <c r="G1" s="24"/>
    </row>
    <row r="2" spans="1:12" ht="21" x14ac:dyDescent="0.35">
      <c r="A2" s="48" t="s">
        <v>1</v>
      </c>
      <c r="B2" s="48"/>
      <c r="C2" s="48"/>
      <c r="D2" s="48"/>
      <c r="E2" s="48"/>
      <c r="F2" s="25"/>
      <c r="G2" s="25"/>
    </row>
    <row r="3" spans="1:12" ht="18.75" x14ac:dyDescent="0.3">
      <c r="A3" s="49" t="s">
        <v>36</v>
      </c>
      <c r="B3" s="49"/>
      <c r="C3" s="49"/>
      <c r="D3" s="49"/>
      <c r="E3" s="49"/>
      <c r="F3" s="26"/>
      <c r="G3" s="26"/>
    </row>
    <row r="4" spans="1:12" x14ac:dyDescent="0.25">
      <c r="C4" s="2"/>
      <c r="D4" s="2"/>
      <c r="E4" s="3" t="s">
        <v>94</v>
      </c>
      <c r="F4" s="2"/>
    </row>
    <row r="5" spans="1:12" x14ac:dyDescent="0.25">
      <c r="C5" s="2"/>
      <c r="D5" s="2"/>
      <c r="E5" s="2"/>
      <c r="F5" s="2"/>
      <c r="G5" s="4"/>
    </row>
    <row r="6" spans="1:12" ht="23.25" x14ac:dyDescent="0.35">
      <c r="A6" s="58" t="s">
        <v>62</v>
      </c>
      <c r="B6" s="58"/>
      <c r="C6" s="58"/>
      <c r="D6" s="58"/>
      <c r="E6" s="23"/>
      <c r="F6" s="23"/>
      <c r="G6" s="23"/>
      <c r="K6" t="s">
        <v>82</v>
      </c>
    </row>
    <row r="7" spans="1:12" ht="15.75" x14ac:dyDescent="0.25">
      <c r="A7" s="27" t="s">
        <v>2</v>
      </c>
      <c r="B7" s="51" t="s">
        <v>3</v>
      </c>
      <c r="C7" s="53" t="s">
        <v>5</v>
      </c>
      <c r="D7" s="55" t="s">
        <v>63</v>
      </c>
      <c r="G7" s="27" t="s">
        <v>2</v>
      </c>
      <c r="H7" s="51" t="s">
        <v>3</v>
      </c>
      <c r="I7" s="57" t="s">
        <v>5</v>
      </c>
      <c r="J7" s="6" t="s">
        <v>74</v>
      </c>
      <c r="K7" s="21" t="s">
        <v>93</v>
      </c>
    </row>
    <row r="8" spans="1:12" ht="15.75" x14ac:dyDescent="0.25">
      <c r="A8" s="27" t="s">
        <v>4</v>
      </c>
      <c r="B8" s="51"/>
      <c r="C8" s="54"/>
      <c r="D8" s="56"/>
      <c r="G8" s="27" t="s">
        <v>4</v>
      </c>
      <c r="H8" s="51"/>
      <c r="I8" s="57"/>
      <c r="J8" s="6" t="s">
        <v>75</v>
      </c>
      <c r="L8">
        <v>64.8</v>
      </c>
    </row>
    <row r="9" spans="1:12" ht="15.75" x14ac:dyDescent="0.25">
      <c r="A9" s="1">
        <v>1</v>
      </c>
      <c r="B9" s="27" t="s">
        <v>0</v>
      </c>
      <c r="C9" s="21" t="s">
        <v>64</v>
      </c>
      <c r="D9" s="22">
        <f>SUM(J9+J10+J11+J12+J91+J149)/1000</f>
        <v>40.764000000000003</v>
      </c>
      <c r="G9" s="28"/>
      <c r="H9" s="29">
        <v>1</v>
      </c>
      <c r="I9" s="28" t="s">
        <v>77</v>
      </c>
      <c r="J9" s="30">
        <v>234</v>
      </c>
    </row>
    <row r="10" spans="1:12" ht="15.75" x14ac:dyDescent="0.25">
      <c r="A10" s="1">
        <v>1</v>
      </c>
      <c r="B10" s="27" t="s">
        <v>0</v>
      </c>
      <c r="C10" s="21" t="s">
        <v>65</v>
      </c>
      <c r="D10" s="22">
        <f>SUM(J13+J123+J124+J150)/1000</f>
        <v>14.291</v>
      </c>
      <c r="G10" s="28"/>
      <c r="H10" s="29">
        <v>1</v>
      </c>
      <c r="I10" s="28" t="s">
        <v>77</v>
      </c>
      <c r="J10" s="30">
        <v>441</v>
      </c>
    </row>
    <row r="11" spans="1:12" ht="15.75" x14ac:dyDescent="0.25">
      <c r="A11" s="1">
        <v>2</v>
      </c>
      <c r="B11" s="27" t="s">
        <v>0</v>
      </c>
      <c r="C11" s="21" t="s">
        <v>66</v>
      </c>
      <c r="D11" s="22">
        <f>SUM(J14+J15+J92+J110+J111+J125+J151)/1000</f>
        <v>21.326000000000001</v>
      </c>
      <c r="G11" s="28"/>
      <c r="H11" s="29">
        <v>1</v>
      </c>
      <c r="I11" s="28" t="s">
        <v>77</v>
      </c>
      <c r="J11" s="30">
        <v>3409</v>
      </c>
    </row>
    <row r="12" spans="1:12" ht="15.75" x14ac:dyDescent="0.25">
      <c r="A12" s="1">
        <v>3</v>
      </c>
      <c r="B12" s="27" t="s">
        <v>0</v>
      </c>
      <c r="C12" s="21" t="s">
        <v>67</v>
      </c>
      <c r="D12" s="22">
        <f>SUM(J16+J32+J42+J49+J59+J77+J78+J79+J84+J85+J86+J105+J112+J127+J137+J138+J143+J144+J152)/1000</f>
        <v>40.661000000000001</v>
      </c>
      <c r="G12" s="28"/>
      <c r="H12" s="29">
        <v>1</v>
      </c>
      <c r="I12" s="28" t="s">
        <v>77</v>
      </c>
      <c r="J12" s="30">
        <v>25179</v>
      </c>
    </row>
    <row r="13" spans="1:12" ht="15.75" x14ac:dyDescent="0.25">
      <c r="A13" s="1">
        <v>4</v>
      </c>
      <c r="B13" s="27" t="s">
        <v>0</v>
      </c>
      <c r="C13" s="21" t="s">
        <v>68</v>
      </c>
      <c r="D13" s="22">
        <f>SUM(J17+J24+J27+J30+J33+J36+J37+J43+J50+J53+J54+J60+J80+J87+J93+J129+J133+J139+J145+J153)/1000</f>
        <v>43.726999999999997</v>
      </c>
      <c r="G13" s="28"/>
      <c r="H13" s="29">
        <v>2</v>
      </c>
      <c r="I13" s="28" t="s">
        <v>78</v>
      </c>
      <c r="J13" s="30">
        <v>2654</v>
      </c>
    </row>
    <row r="14" spans="1:12" ht="15.75" x14ac:dyDescent="0.25">
      <c r="A14" s="1">
        <v>5</v>
      </c>
      <c r="B14" s="27" t="s">
        <v>0</v>
      </c>
      <c r="C14" s="21" t="s">
        <v>69</v>
      </c>
      <c r="D14" s="22">
        <f>SUM(J18+J19+J20+J21+J22+J23+J25+J26+J28+J29+J31+J34+J35+J38+J39+J40+J41+J44+J45+J46+J47+J48+J51+J52+J55+J56+J57+J58+J61+J62+J63+J64+J65+J66+J67+J68+J69+J70+J71+J72+J73+J74+J75+J76+J81+J82+J83+J88+J89+J90+J94+J95+J96+J97+J98+J99+J100+J101+J102+J103+J104+J106+J107+J108+J109+J113+J114+J115+J116+J117+J118+J119+J120+J121+J122+J126+J128+J130+J131+J132+J134+J135+J136+J140+J141+J142+J146+J147+J154)/1000</f>
        <v>171.977</v>
      </c>
      <c r="G14" s="28"/>
      <c r="H14" s="29">
        <v>3</v>
      </c>
      <c r="I14" s="28" t="s">
        <v>79</v>
      </c>
      <c r="J14" s="30">
        <v>3187</v>
      </c>
    </row>
    <row r="15" spans="1:12" ht="15.75" x14ac:dyDescent="0.25">
      <c r="A15" s="1">
        <v>6</v>
      </c>
      <c r="B15" s="31" t="s">
        <v>0</v>
      </c>
      <c r="C15" s="21" t="s">
        <v>93</v>
      </c>
      <c r="D15" s="22">
        <v>64.8</v>
      </c>
      <c r="G15" s="28"/>
      <c r="H15" s="29">
        <v>3</v>
      </c>
      <c r="I15" s="28" t="s">
        <v>79</v>
      </c>
      <c r="J15" s="30">
        <v>3699</v>
      </c>
    </row>
    <row r="16" spans="1:12" x14ac:dyDescent="0.25">
      <c r="G16" s="28"/>
      <c r="H16" s="29">
        <v>4</v>
      </c>
      <c r="I16" s="28" t="s">
        <v>80</v>
      </c>
      <c r="J16" s="30">
        <v>1631</v>
      </c>
    </row>
    <row r="17" spans="1:10" ht="23.25" x14ac:dyDescent="0.35">
      <c r="A17" s="50"/>
      <c r="B17" s="50"/>
      <c r="C17" s="50"/>
      <c r="D17" s="50"/>
      <c r="G17" s="28"/>
      <c r="H17" s="29">
        <v>5</v>
      </c>
      <c r="I17" s="28" t="s">
        <v>81</v>
      </c>
      <c r="J17" s="30">
        <v>2996</v>
      </c>
    </row>
    <row r="18" spans="1:10" ht="15.75" x14ac:dyDescent="0.25">
      <c r="A18" s="27" t="s">
        <v>2</v>
      </c>
      <c r="B18" s="51" t="s">
        <v>3</v>
      </c>
      <c r="C18" s="53" t="s">
        <v>5</v>
      </c>
      <c r="D18" s="55" t="s">
        <v>70</v>
      </c>
      <c r="G18" s="28"/>
      <c r="H18" s="29">
        <v>6</v>
      </c>
      <c r="I18" s="28" t="s">
        <v>76</v>
      </c>
      <c r="J18" s="30">
        <v>2075</v>
      </c>
    </row>
    <row r="19" spans="1:10" ht="15.75" x14ac:dyDescent="0.25">
      <c r="A19" s="27" t="s">
        <v>4</v>
      </c>
      <c r="B19" s="51"/>
      <c r="C19" s="54"/>
      <c r="D19" s="56"/>
      <c r="G19" s="28"/>
      <c r="H19" s="29">
        <v>6</v>
      </c>
      <c r="I19" s="28" t="s">
        <v>76</v>
      </c>
      <c r="J19" s="30">
        <v>2619</v>
      </c>
    </row>
    <row r="20" spans="1:10" ht="15.75" x14ac:dyDescent="0.25">
      <c r="A20" s="1">
        <v>1</v>
      </c>
      <c r="B20" s="27" t="s">
        <v>0</v>
      </c>
      <c r="C20" s="21" t="s">
        <v>71</v>
      </c>
      <c r="D20" s="27">
        <v>48</v>
      </c>
      <c r="G20" s="28"/>
      <c r="H20" s="29">
        <v>6</v>
      </c>
      <c r="I20" s="28" t="s">
        <v>76</v>
      </c>
      <c r="J20" s="30">
        <v>759</v>
      </c>
    </row>
    <row r="21" spans="1:10" ht="15.75" x14ac:dyDescent="0.25">
      <c r="A21" s="1">
        <v>2</v>
      </c>
      <c r="B21" s="27" t="s">
        <v>0</v>
      </c>
      <c r="C21" s="21" t="s">
        <v>72</v>
      </c>
      <c r="D21" s="27">
        <v>60</v>
      </c>
      <c r="G21" s="28"/>
      <c r="H21" s="29">
        <v>6</v>
      </c>
      <c r="I21" s="28" t="s">
        <v>76</v>
      </c>
      <c r="J21" s="30">
        <v>458</v>
      </c>
    </row>
    <row r="22" spans="1:10" x14ac:dyDescent="0.25">
      <c r="G22" s="28"/>
      <c r="H22" s="29">
        <v>7</v>
      </c>
      <c r="I22" s="28" t="s">
        <v>76</v>
      </c>
      <c r="J22" s="30">
        <v>2606</v>
      </c>
    </row>
    <row r="23" spans="1:10" ht="23.25" x14ac:dyDescent="0.35">
      <c r="A23" s="50"/>
      <c r="B23" s="50"/>
      <c r="C23" s="50"/>
      <c r="D23" s="50"/>
      <c r="G23" s="28"/>
      <c r="H23" s="29">
        <v>7</v>
      </c>
      <c r="I23" s="28" t="s">
        <v>76</v>
      </c>
      <c r="J23" s="30">
        <v>4075</v>
      </c>
    </row>
    <row r="24" spans="1:10" ht="15.75" x14ac:dyDescent="0.25">
      <c r="A24" s="27" t="s">
        <v>2</v>
      </c>
      <c r="B24" s="51" t="s">
        <v>3</v>
      </c>
      <c r="C24" s="53" t="s">
        <v>5</v>
      </c>
      <c r="D24" s="55" t="s">
        <v>70</v>
      </c>
      <c r="G24" s="28"/>
      <c r="H24" s="29">
        <v>8</v>
      </c>
      <c r="I24" s="28" t="s">
        <v>81</v>
      </c>
      <c r="J24" s="30">
        <v>1579</v>
      </c>
    </row>
    <row r="25" spans="1:10" ht="15.75" x14ac:dyDescent="0.25">
      <c r="A25" s="27" t="s">
        <v>4</v>
      </c>
      <c r="B25" s="51"/>
      <c r="C25" s="54"/>
      <c r="D25" s="56"/>
      <c r="G25" s="28"/>
      <c r="H25" s="29">
        <v>9</v>
      </c>
      <c r="I25" s="28" t="s">
        <v>76</v>
      </c>
      <c r="J25" s="30">
        <v>5328</v>
      </c>
    </row>
    <row r="26" spans="1:10" ht="15.75" x14ac:dyDescent="0.25">
      <c r="A26" s="1">
        <v>1</v>
      </c>
      <c r="B26" s="27" t="s">
        <v>0</v>
      </c>
      <c r="C26" s="21" t="s">
        <v>73</v>
      </c>
      <c r="D26" s="27" t="s">
        <v>0</v>
      </c>
      <c r="G26" s="28"/>
      <c r="H26" s="29">
        <v>9</v>
      </c>
      <c r="I26" s="28" t="s">
        <v>76</v>
      </c>
      <c r="J26" s="30">
        <v>461</v>
      </c>
    </row>
    <row r="27" spans="1:10" x14ac:dyDescent="0.25">
      <c r="G27" s="28"/>
      <c r="H27" s="29">
        <v>10</v>
      </c>
      <c r="I27" s="28" t="s">
        <v>81</v>
      </c>
      <c r="J27" s="30">
        <v>1641</v>
      </c>
    </row>
    <row r="28" spans="1:10" x14ac:dyDescent="0.25">
      <c r="G28" s="28"/>
      <c r="H28" s="29">
        <v>10</v>
      </c>
      <c r="I28" s="28" t="s">
        <v>76</v>
      </c>
      <c r="J28" s="30">
        <v>5353</v>
      </c>
    </row>
    <row r="29" spans="1:10" x14ac:dyDescent="0.25">
      <c r="G29" s="28"/>
      <c r="H29" s="29">
        <v>10</v>
      </c>
      <c r="I29" s="28" t="s">
        <v>76</v>
      </c>
      <c r="J29" s="30">
        <v>497</v>
      </c>
    </row>
    <row r="30" spans="1:10" x14ac:dyDescent="0.25">
      <c r="G30" s="28"/>
      <c r="H30" s="29">
        <v>11</v>
      </c>
      <c r="I30" s="28" t="s">
        <v>81</v>
      </c>
      <c r="J30" s="30">
        <v>1641</v>
      </c>
    </row>
    <row r="31" spans="1:10" x14ac:dyDescent="0.25">
      <c r="G31" s="28"/>
      <c r="H31" s="29">
        <v>11</v>
      </c>
      <c r="I31" s="28" t="s">
        <v>76</v>
      </c>
      <c r="J31" s="30">
        <v>4877</v>
      </c>
    </row>
    <row r="32" spans="1:10" x14ac:dyDescent="0.25">
      <c r="G32" s="28"/>
      <c r="H32" s="29">
        <v>12</v>
      </c>
      <c r="I32" s="28" t="s">
        <v>80</v>
      </c>
      <c r="J32" s="30">
        <v>1565</v>
      </c>
    </row>
    <row r="33" spans="7:10" x14ac:dyDescent="0.25">
      <c r="G33" s="28"/>
      <c r="H33" s="29">
        <v>12</v>
      </c>
      <c r="I33" s="28" t="s">
        <v>81</v>
      </c>
      <c r="J33" s="30">
        <v>2712</v>
      </c>
    </row>
    <row r="34" spans="7:10" x14ac:dyDescent="0.25">
      <c r="G34" s="28"/>
      <c r="H34" s="29">
        <v>12</v>
      </c>
      <c r="I34" s="28" t="s">
        <v>76</v>
      </c>
      <c r="J34" s="30">
        <v>3580</v>
      </c>
    </row>
    <row r="35" spans="7:10" x14ac:dyDescent="0.25">
      <c r="G35" s="28"/>
      <c r="H35" s="29">
        <v>12</v>
      </c>
      <c r="I35" s="28" t="s">
        <v>76</v>
      </c>
      <c r="J35" s="30">
        <v>1494</v>
      </c>
    </row>
    <row r="36" spans="7:10" x14ac:dyDescent="0.25">
      <c r="G36" s="28"/>
      <c r="H36" s="29">
        <v>13</v>
      </c>
      <c r="I36" s="28" t="s">
        <v>81</v>
      </c>
      <c r="J36" s="30">
        <v>1565</v>
      </c>
    </row>
    <row r="37" spans="7:10" x14ac:dyDescent="0.25">
      <c r="G37" s="28"/>
      <c r="H37" s="29">
        <v>13</v>
      </c>
      <c r="I37" s="28" t="s">
        <v>81</v>
      </c>
      <c r="J37" s="30">
        <v>2712</v>
      </c>
    </row>
    <row r="38" spans="7:10" x14ac:dyDescent="0.25">
      <c r="G38" s="28"/>
      <c r="H38" s="29">
        <v>13</v>
      </c>
      <c r="I38" s="28" t="s">
        <v>76</v>
      </c>
      <c r="J38" s="30">
        <v>2223</v>
      </c>
    </row>
    <row r="39" spans="7:10" x14ac:dyDescent="0.25">
      <c r="G39" s="28"/>
      <c r="H39" s="29">
        <v>13</v>
      </c>
      <c r="I39" s="28" t="s">
        <v>76</v>
      </c>
      <c r="J39" s="30">
        <v>476</v>
      </c>
    </row>
    <row r="40" spans="7:10" x14ac:dyDescent="0.25">
      <c r="G40" s="28"/>
      <c r="H40" s="29">
        <v>13</v>
      </c>
      <c r="I40" s="28" t="s">
        <v>76</v>
      </c>
      <c r="J40" s="30">
        <v>472</v>
      </c>
    </row>
    <row r="41" spans="7:10" x14ac:dyDescent="0.25">
      <c r="G41" s="28"/>
      <c r="H41" s="29">
        <v>13</v>
      </c>
      <c r="I41" s="28" t="s">
        <v>76</v>
      </c>
      <c r="J41" s="30">
        <v>468</v>
      </c>
    </row>
    <row r="42" spans="7:10" x14ac:dyDescent="0.25">
      <c r="G42" s="28"/>
      <c r="H42" s="29">
        <v>14</v>
      </c>
      <c r="I42" s="28" t="s">
        <v>80</v>
      </c>
      <c r="J42" s="30">
        <v>1565</v>
      </c>
    </row>
    <row r="43" spans="7:10" x14ac:dyDescent="0.25">
      <c r="G43" s="28"/>
      <c r="H43" s="29">
        <v>14</v>
      </c>
      <c r="I43" s="28" t="s">
        <v>81</v>
      </c>
      <c r="J43" s="30">
        <v>2712</v>
      </c>
    </row>
    <row r="44" spans="7:10" x14ac:dyDescent="0.25">
      <c r="G44" s="28"/>
      <c r="H44" s="29">
        <v>14</v>
      </c>
      <c r="I44" s="28" t="s">
        <v>76</v>
      </c>
      <c r="J44" s="30">
        <v>3580</v>
      </c>
    </row>
    <row r="45" spans="7:10" x14ac:dyDescent="0.25">
      <c r="G45" s="28"/>
      <c r="H45" s="29">
        <v>14</v>
      </c>
      <c r="I45" s="28" t="s">
        <v>76</v>
      </c>
      <c r="J45" s="30">
        <v>1494</v>
      </c>
    </row>
    <row r="46" spans="7:10" x14ac:dyDescent="0.25">
      <c r="G46" s="28"/>
      <c r="H46" s="29">
        <v>14</v>
      </c>
      <c r="I46" s="28" t="s">
        <v>76</v>
      </c>
      <c r="J46" s="30">
        <v>475</v>
      </c>
    </row>
    <row r="47" spans="7:10" x14ac:dyDescent="0.25">
      <c r="G47" s="28"/>
      <c r="H47" s="29">
        <v>14</v>
      </c>
      <c r="I47" s="28" t="s">
        <v>76</v>
      </c>
      <c r="J47" s="30">
        <v>472</v>
      </c>
    </row>
    <row r="48" spans="7:10" x14ac:dyDescent="0.25">
      <c r="G48" s="28"/>
      <c r="H48" s="29">
        <v>14</v>
      </c>
      <c r="I48" s="28" t="s">
        <v>76</v>
      </c>
      <c r="J48" s="30">
        <v>468</v>
      </c>
    </row>
    <row r="49" spans="7:10" x14ac:dyDescent="0.25">
      <c r="G49" s="28"/>
      <c r="H49" s="29">
        <v>15</v>
      </c>
      <c r="I49" s="28" t="s">
        <v>80</v>
      </c>
      <c r="J49" s="30">
        <v>1558</v>
      </c>
    </row>
    <row r="50" spans="7:10" x14ac:dyDescent="0.25">
      <c r="G50" s="28"/>
      <c r="H50" s="29">
        <v>15</v>
      </c>
      <c r="I50" s="28" t="s">
        <v>81</v>
      </c>
      <c r="J50" s="30">
        <v>2712</v>
      </c>
    </row>
    <row r="51" spans="7:10" x14ac:dyDescent="0.25">
      <c r="G51" s="28"/>
      <c r="H51" s="29">
        <v>15</v>
      </c>
      <c r="I51" s="28" t="s">
        <v>76</v>
      </c>
      <c r="J51" s="30">
        <v>3580</v>
      </c>
    </row>
    <row r="52" spans="7:10" x14ac:dyDescent="0.25">
      <c r="G52" s="28"/>
      <c r="H52" s="29">
        <v>15</v>
      </c>
      <c r="I52" s="28" t="s">
        <v>76</v>
      </c>
      <c r="J52" s="30">
        <v>1494</v>
      </c>
    </row>
    <row r="53" spans="7:10" x14ac:dyDescent="0.25">
      <c r="G53" s="28"/>
      <c r="H53" s="29">
        <v>16</v>
      </c>
      <c r="I53" s="28" t="s">
        <v>81</v>
      </c>
      <c r="J53" s="30">
        <v>1575</v>
      </c>
    </row>
    <row r="54" spans="7:10" x14ac:dyDescent="0.25">
      <c r="G54" s="28"/>
      <c r="H54" s="29">
        <v>16</v>
      </c>
      <c r="I54" s="28" t="s">
        <v>81</v>
      </c>
      <c r="J54" s="30">
        <v>2712</v>
      </c>
    </row>
    <row r="55" spans="7:10" x14ac:dyDescent="0.25">
      <c r="G55" s="28"/>
      <c r="H55" s="29">
        <v>16</v>
      </c>
      <c r="I55" s="28" t="s">
        <v>76</v>
      </c>
      <c r="J55" s="30">
        <v>2213</v>
      </c>
    </row>
    <row r="56" spans="7:10" x14ac:dyDescent="0.25">
      <c r="G56" s="28"/>
      <c r="H56" s="29">
        <v>16</v>
      </c>
      <c r="I56" s="28" t="s">
        <v>76</v>
      </c>
      <c r="J56" s="30">
        <v>475</v>
      </c>
    </row>
    <row r="57" spans="7:10" x14ac:dyDescent="0.25">
      <c r="G57" s="28"/>
      <c r="H57" s="29">
        <v>16</v>
      </c>
      <c r="I57" s="28" t="s">
        <v>76</v>
      </c>
      <c r="J57" s="30">
        <v>471</v>
      </c>
    </row>
    <row r="58" spans="7:10" x14ac:dyDescent="0.25">
      <c r="G58" s="28"/>
      <c r="H58" s="29">
        <v>16</v>
      </c>
      <c r="I58" s="28" t="s">
        <v>76</v>
      </c>
      <c r="J58" s="30">
        <v>467</v>
      </c>
    </row>
    <row r="59" spans="7:10" x14ac:dyDescent="0.25">
      <c r="G59" s="28"/>
      <c r="H59" s="29">
        <v>17</v>
      </c>
      <c r="I59" s="28" t="s">
        <v>80</v>
      </c>
      <c r="J59" s="30">
        <v>1558</v>
      </c>
    </row>
    <row r="60" spans="7:10" x14ac:dyDescent="0.25">
      <c r="G60" s="28"/>
      <c r="H60" s="29">
        <v>17</v>
      </c>
      <c r="I60" s="28" t="s">
        <v>81</v>
      </c>
      <c r="J60" s="30">
        <v>2712</v>
      </c>
    </row>
    <row r="61" spans="7:10" x14ac:dyDescent="0.25">
      <c r="G61" s="28"/>
      <c r="H61" s="29">
        <v>17</v>
      </c>
      <c r="I61" s="28" t="s">
        <v>76</v>
      </c>
      <c r="J61" s="30">
        <v>3580</v>
      </c>
    </row>
    <row r="62" spans="7:10" x14ac:dyDescent="0.25">
      <c r="G62" s="28"/>
      <c r="H62" s="29">
        <v>17</v>
      </c>
      <c r="I62" s="28" t="s">
        <v>76</v>
      </c>
      <c r="J62" s="30">
        <v>1494</v>
      </c>
    </row>
    <row r="63" spans="7:10" x14ac:dyDescent="0.25">
      <c r="G63" s="28"/>
      <c r="H63" s="29">
        <v>18</v>
      </c>
      <c r="I63" s="28" t="s">
        <v>76</v>
      </c>
      <c r="J63" s="30">
        <v>1647</v>
      </c>
    </row>
    <row r="64" spans="7:10" x14ac:dyDescent="0.25">
      <c r="G64" s="28"/>
      <c r="H64" s="29">
        <v>19</v>
      </c>
      <c r="I64" s="28" t="s">
        <v>76</v>
      </c>
      <c r="J64" s="30">
        <v>1632</v>
      </c>
    </row>
    <row r="65" spans="7:10" x14ac:dyDescent="0.25">
      <c r="G65" s="28"/>
      <c r="H65" s="29">
        <v>19</v>
      </c>
      <c r="I65" s="28" t="s">
        <v>76</v>
      </c>
      <c r="J65" s="30">
        <v>900</v>
      </c>
    </row>
    <row r="66" spans="7:10" x14ac:dyDescent="0.25">
      <c r="G66" s="28"/>
      <c r="H66" s="29">
        <v>20</v>
      </c>
      <c r="I66" s="28" t="s">
        <v>76</v>
      </c>
      <c r="J66" s="30">
        <v>2176</v>
      </c>
    </row>
    <row r="67" spans="7:10" x14ac:dyDescent="0.25">
      <c r="G67" s="28"/>
      <c r="H67" s="29">
        <v>20</v>
      </c>
      <c r="I67" s="28" t="s">
        <v>76</v>
      </c>
      <c r="J67" s="30">
        <v>606</v>
      </c>
    </row>
    <row r="68" spans="7:10" x14ac:dyDescent="0.25">
      <c r="G68" s="28"/>
      <c r="H68" s="29">
        <v>21</v>
      </c>
      <c r="I68" s="28" t="s">
        <v>76</v>
      </c>
      <c r="J68" s="30">
        <v>1138</v>
      </c>
    </row>
    <row r="69" spans="7:10" x14ac:dyDescent="0.25">
      <c r="G69" s="28"/>
      <c r="H69" s="29">
        <v>21</v>
      </c>
      <c r="I69" s="28" t="s">
        <v>76</v>
      </c>
      <c r="J69" s="30">
        <v>900</v>
      </c>
    </row>
    <row r="70" spans="7:10" x14ac:dyDescent="0.25">
      <c r="G70" s="28"/>
      <c r="H70" s="29">
        <v>22</v>
      </c>
      <c r="I70" s="28" t="s">
        <v>76</v>
      </c>
      <c r="J70" s="30">
        <v>1640</v>
      </c>
    </row>
    <row r="71" spans="7:10" x14ac:dyDescent="0.25">
      <c r="G71" s="28"/>
      <c r="H71" s="29">
        <v>23</v>
      </c>
      <c r="I71" s="28" t="s">
        <v>76</v>
      </c>
      <c r="J71" s="30">
        <v>1627</v>
      </c>
    </row>
    <row r="72" spans="7:10" x14ac:dyDescent="0.25">
      <c r="G72" s="28"/>
      <c r="H72" s="29">
        <v>23</v>
      </c>
      <c r="I72" s="28" t="s">
        <v>76</v>
      </c>
      <c r="J72" s="30">
        <v>287</v>
      </c>
    </row>
    <row r="73" spans="7:10" x14ac:dyDescent="0.25">
      <c r="G73" s="28"/>
      <c r="H73" s="29">
        <v>24</v>
      </c>
      <c r="I73" s="28" t="s">
        <v>76</v>
      </c>
      <c r="J73" s="30">
        <v>1627</v>
      </c>
    </row>
    <row r="74" spans="7:10" x14ac:dyDescent="0.25">
      <c r="G74" s="28"/>
      <c r="H74" s="29">
        <v>24</v>
      </c>
      <c r="I74" s="28" t="s">
        <v>76</v>
      </c>
      <c r="J74" s="30">
        <v>287</v>
      </c>
    </row>
    <row r="75" spans="7:10" x14ac:dyDescent="0.25">
      <c r="G75" s="28"/>
      <c r="H75" s="29">
        <v>25</v>
      </c>
      <c r="I75" s="28" t="s">
        <v>76</v>
      </c>
      <c r="J75" s="30">
        <v>1617</v>
      </c>
    </row>
    <row r="76" spans="7:10" x14ac:dyDescent="0.25">
      <c r="G76" s="28"/>
      <c r="H76" s="29">
        <v>25</v>
      </c>
      <c r="I76" s="28" t="s">
        <v>76</v>
      </c>
      <c r="J76" s="30">
        <v>287</v>
      </c>
    </row>
    <row r="77" spans="7:10" x14ac:dyDescent="0.25">
      <c r="G77" s="28"/>
      <c r="H77" s="29">
        <v>26</v>
      </c>
      <c r="I77" s="28" t="s">
        <v>80</v>
      </c>
      <c r="J77" s="30">
        <v>3370</v>
      </c>
    </row>
    <row r="78" spans="7:10" x14ac:dyDescent="0.25">
      <c r="G78" s="28"/>
      <c r="H78" s="29">
        <v>26</v>
      </c>
      <c r="I78" s="28" t="s">
        <v>80</v>
      </c>
      <c r="J78" s="30">
        <v>1921</v>
      </c>
    </row>
    <row r="79" spans="7:10" x14ac:dyDescent="0.25">
      <c r="G79" s="28"/>
      <c r="H79" s="29">
        <v>26</v>
      </c>
      <c r="I79" s="28" t="s">
        <v>80</v>
      </c>
      <c r="J79" s="30">
        <v>1246</v>
      </c>
    </row>
    <row r="80" spans="7:10" x14ac:dyDescent="0.25">
      <c r="G80" s="28"/>
      <c r="H80" s="29">
        <v>26</v>
      </c>
      <c r="I80" s="28" t="s">
        <v>81</v>
      </c>
      <c r="J80" s="30">
        <v>2893</v>
      </c>
    </row>
    <row r="81" spans="7:10" x14ac:dyDescent="0.25">
      <c r="G81" s="28"/>
      <c r="H81" s="29">
        <v>26</v>
      </c>
      <c r="I81" s="28" t="s">
        <v>76</v>
      </c>
      <c r="J81" s="30">
        <v>4313</v>
      </c>
    </row>
    <row r="82" spans="7:10" x14ac:dyDescent="0.25">
      <c r="G82" s="28"/>
      <c r="H82" s="29">
        <v>26</v>
      </c>
      <c r="I82" s="28" t="s">
        <v>76</v>
      </c>
      <c r="J82" s="30">
        <v>582</v>
      </c>
    </row>
    <row r="83" spans="7:10" x14ac:dyDescent="0.25">
      <c r="G83" s="28"/>
      <c r="H83" s="29">
        <v>26</v>
      </c>
      <c r="I83" s="28" t="s">
        <v>76</v>
      </c>
      <c r="J83" s="30">
        <v>356</v>
      </c>
    </row>
    <row r="84" spans="7:10" x14ac:dyDescent="0.25">
      <c r="G84" s="28"/>
      <c r="H84" s="29">
        <v>27</v>
      </c>
      <c r="I84" s="28" t="s">
        <v>80</v>
      </c>
      <c r="J84" s="30">
        <v>1214</v>
      </c>
    </row>
    <row r="85" spans="7:10" x14ac:dyDescent="0.25">
      <c r="G85" s="28"/>
      <c r="H85" s="29">
        <v>27</v>
      </c>
      <c r="I85" s="28" t="s">
        <v>80</v>
      </c>
      <c r="J85" s="30">
        <v>813</v>
      </c>
    </row>
    <row r="86" spans="7:10" x14ac:dyDescent="0.25">
      <c r="G86" s="28"/>
      <c r="H86" s="29">
        <v>27</v>
      </c>
      <c r="I86" s="28" t="s">
        <v>80</v>
      </c>
      <c r="J86" s="30">
        <v>3971</v>
      </c>
    </row>
    <row r="87" spans="7:10" x14ac:dyDescent="0.25">
      <c r="G87" s="28"/>
      <c r="H87" s="29">
        <v>27</v>
      </c>
      <c r="I87" s="28" t="s">
        <v>81</v>
      </c>
      <c r="J87" s="30">
        <v>2815</v>
      </c>
    </row>
    <row r="88" spans="7:10" x14ac:dyDescent="0.25">
      <c r="G88" s="28"/>
      <c r="H88" s="29">
        <v>27</v>
      </c>
      <c r="I88" s="28" t="s">
        <v>76</v>
      </c>
      <c r="J88" s="30">
        <v>3696</v>
      </c>
    </row>
    <row r="89" spans="7:10" x14ac:dyDescent="0.25">
      <c r="G89" s="28"/>
      <c r="H89" s="29">
        <v>27</v>
      </c>
      <c r="I89" s="28" t="s">
        <v>76</v>
      </c>
      <c r="J89" s="30">
        <v>1434</v>
      </c>
    </row>
    <row r="90" spans="7:10" x14ac:dyDescent="0.25">
      <c r="G90" s="28"/>
      <c r="H90" s="29">
        <v>27</v>
      </c>
      <c r="I90" s="28" t="s">
        <v>76</v>
      </c>
      <c r="J90" s="30">
        <v>520</v>
      </c>
    </row>
    <row r="91" spans="7:10" x14ac:dyDescent="0.25">
      <c r="G91" s="28"/>
      <c r="H91" s="29">
        <v>28</v>
      </c>
      <c r="I91" s="28" t="s">
        <v>77</v>
      </c>
      <c r="J91" s="30">
        <v>9101</v>
      </c>
    </row>
    <row r="92" spans="7:10" x14ac:dyDescent="0.25">
      <c r="G92" s="28"/>
      <c r="H92" s="29">
        <v>29</v>
      </c>
      <c r="I92" s="28" t="s">
        <v>79</v>
      </c>
      <c r="J92" s="30">
        <v>7407</v>
      </c>
    </row>
    <row r="93" spans="7:10" x14ac:dyDescent="0.25">
      <c r="G93" s="28"/>
      <c r="H93" s="29">
        <v>30</v>
      </c>
      <c r="I93" s="28" t="s">
        <v>81</v>
      </c>
      <c r="J93" s="30">
        <v>3570</v>
      </c>
    </row>
    <row r="94" spans="7:10" x14ac:dyDescent="0.25">
      <c r="G94" s="28"/>
      <c r="H94" s="29">
        <v>31</v>
      </c>
      <c r="I94" s="28" t="s">
        <v>76</v>
      </c>
      <c r="J94" s="30">
        <v>1661</v>
      </c>
    </row>
    <row r="95" spans="7:10" x14ac:dyDescent="0.25">
      <c r="G95" s="28"/>
      <c r="H95" s="29">
        <v>31</v>
      </c>
      <c r="I95" s="28" t="s">
        <v>76</v>
      </c>
      <c r="J95" s="30">
        <v>838</v>
      </c>
    </row>
    <row r="96" spans="7:10" x14ac:dyDescent="0.25">
      <c r="G96" s="28"/>
      <c r="H96" s="29">
        <v>32</v>
      </c>
      <c r="I96" s="28" t="s">
        <v>76</v>
      </c>
      <c r="J96" s="30">
        <v>963</v>
      </c>
    </row>
    <row r="97" spans="7:10" x14ac:dyDescent="0.25">
      <c r="G97" s="28"/>
      <c r="H97" s="29">
        <v>33</v>
      </c>
      <c r="I97" s="28" t="s">
        <v>76</v>
      </c>
      <c r="J97" s="30">
        <v>2672</v>
      </c>
    </row>
    <row r="98" spans="7:10" x14ac:dyDescent="0.25">
      <c r="G98" s="28"/>
      <c r="H98" s="29">
        <v>33</v>
      </c>
      <c r="I98" s="28" t="s">
        <v>76</v>
      </c>
      <c r="J98" s="30">
        <v>322</v>
      </c>
    </row>
    <row r="99" spans="7:10" x14ac:dyDescent="0.25">
      <c r="G99" s="28"/>
      <c r="H99" s="29">
        <v>34</v>
      </c>
      <c r="I99" s="28" t="s">
        <v>76</v>
      </c>
      <c r="J99" s="30">
        <v>1031</v>
      </c>
    </row>
    <row r="100" spans="7:10" x14ac:dyDescent="0.25">
      <c r="G100" s="28"/>
      <c r="H100" s="29">
        <v>35</v>
      </c>
      <c r="I100" s="28" t="s">
        <v>76</v>
      </c>
      <c r="J100" s="30">
        <v>3766</v>
      </c>
    </row>
    <row r="101" spans="7:10" x14ac:dyDescent="0.25">
      <c r="G101" s="28"/>
      <c r="H101" s="29">
        <v>35</v>
      </c>
      <c r="I101" s="28" t="s">
        <v>76</v>
      </c>
      <c r="J101" s="30">
        <v>899</v>
      </c>
    </row>
    <row r="102" spans="7:10" x14ac:dyDescent="0.25">
      <c r="G102" s="28"/>
      <c r="H102" s="29">
        <v>36</v>
      </c>
      <c r="I102" s="28" t="s">
        <v>76</v>
      </c>
      <c r="J102" s="30">
        <v>534</v>
      </c>
    </row>
    <row r="103" spans="7:10" x14ac:dyDescent="0.25">
      <c r="G103" s="28"/>
      <c r="H103" s="29">
        <v>36</v>
      </c>
      <c r="I103" s="28" t="s">
        <v>76</v>
      </c>
      <c r="J103" s="30">
        <v>1961</v>
      </c>
    </row>
    <row r="104" spans="7:10" x14ac:dyDescent="0.25">
      <c r="G104" s="28"/>
      <c r="H104" s="29">
        <v>37</v>
      </c>
      <c r="I104" s="28" t="s">
        <v>76</v>
      </c>
      <c r="J104" s="30">
        <v>4096</v>
      </c>
    </row>
    <row r="105" spans="7:10" x14ac:dyDescent="0.25">
      <c r="G105" s="28"/>
      <c r="H105" s="29">
        <v>38</v>
      </c>
      <c r="I105" s="28" t="s">
        <v>80</v>
      </c>
      <c r="J105" s="30">
        <v>5939</v>
      </c>
    </row>
    <row r="106" spans="7:10" x14ac:dyDescent="0.25">
      <c r="G106" s="28"/>
      <c r="H106" s="29">
        <v>39</v>
      </c>
      <c r="I106" s="28" t="s">
        <v>76</v>
      </c>
      <c r="J106" s="30">
        <v>4270</v>
      </c>
    </row>
    <row r="107" spans="7:10" x14ac:dyDescent="0.25">
      <c r="G107" s="28"/>
      <c r="H107" s="29">
        <v>40</v>
      </c>
      <c r="I107" s="28" t="s">
        <v>76</v>
      </c>
      <c r="J107" s="30">
        <v>2668</v>
      </c>
    </row>
    <row r="108" spans="7:10" x14ac:dyDescent="0.25">
      <c r="G108" s="28"/>
      <c r="H108" s="29">
        <v>41</v>
      </c>
      <c r="I108" s="28" t="s">
        <v>76</v>
      </c>
      <c r="J108" s="30">
        <v>2668</v>
      </c>
    </row>
    <row r="109" spans="7:10" x14ac:dyDescent="0.25">
      <c r="G109" s="28"/>
      <c r="H109" s="29">
        <v>42</v>
      </c>
      <c r="I109" s="28" t="s">
        <v>76</v>
      </c>
      <c r="J109" s="30">
        <v>547</v>
      </c>
    </row>
    <row r="110" spans="7:10" x14ac:dyDescent="0.25">
      <c r="G110" s="28"/>
      <c r="H110" s="29">
        <v>43</v>
      </c>
      <c r="I110" s="28" t="s">
        <v>79</v>
      </c>
      <c r="J110" s="30">
        <v>1475</v>
      </c>
    </row>
    <row r="111" spans="7:10" x14ac:dyDescent="0.25">
      <c r="G111" s="28"/>
      <c r="H111" s="29">
        <v>43</v>
      </c>
      <c r="I111" s="28" t="s">
        <v>79</v>
      </c>
      <c r="J111" s="30">
        <v>2135</v>
      </c>
    </row>
    <row r="112" spans="7:10" x14ac:dyDescent="0.25">
      <c r="G112" s="28"/>
      <c r="H112" s="29">
        <v>44</v>
      </c>
      <c r="I112" s="28" t="s">
        <v>80</v>
      </c>
      <c r="J112" s="30">
        <v>2144</v>
      </c>
    </row>
    <row r="113" spans="7:10" x14ac:dyDescent="0.25">
      <c r="G113" s="28"/>
      <c r="H113" s="29">
        <v>45</v>
      </c>
      <c r="I113" s="28" t="s">
        <v>76</v>
      </c>
      <c r="J113" s="30">
        <v>3468</v>
      </c>
    </row>
    <row r="114" spans="7:10" x14ac:dyDescent="0.25">
      <c r="G114" s="28"/>
      <c r="H114" s="29">
        <v>45</v>
      </c>
      <c r="I114" s="28" t="s">
        <v>76</v>
      </c>
      <c r="J114" s="30">
        <v>470</v>
      </c>
    </row>
    <row r="115" spans="7:10" x14ac:dyDescent="0.25">
      <c r="G115" s="28"/>
      <c r="H115" s="29">
        <v>46</v>
      </c>
      <c r="I115" s="28" t="s">
        <v>76</v>
      </c>
      <c r="J115" s="30">
        <v>3211</v>
      </c>
    </row>
    <row r="116" spans="7:10" x14ac:dyDescent="0.25">
      <c r="G116" s="28"/>
      <c r="H116" s="29">
        <v>47</v>
      </c>
      <c r="I116" s="28" t="s">
        <v>76</v>
      </c>
      <c r="J116" s="30">
        <v>607</v>
      </c>
    </row>
    <row r="117" spans="7:10" x14ac:dyDescent="0.25">
      <c r="G117" s="28"/>
      <c r="H117" s="29">
        <v>48</v>
      </c>
      <c r="I117" s="28" t="s">
        <v>76</v>
      </c>
      <c r="J117" s="30">
        <v>325</v>
      </c>
    </row>
    <row r="118" spans="7:10" x14ac:dyDescent="0.25">
      <c r="G118" s="28"/>
      <c r="H118" s="29">
        <v>49</v>
      </c>
      <c r="I118" s="28" t="s">
        <v>76</v>
      </c>
      <c r="J118" s="30">
        <v>3137</v>
      </c>
    </row>
    <row r="119" spans="7:10" x14ac:dyDescent="0.25">
      <c r="G119" s="28"/>
      <c r="H119" s="29">
        <v>50</v>
      </c>
      <c r="I119" s="28" t="s">
        <v>76</v>
      </c>
      <c r="J119" s="30">
        <v>4038</v>
      </c>
    </row>
    <row r="120" spans="7:10" x14ac:dyDescent="0.25">
      <c r="G120" s="28"/>
      <c r="H120" s="29">
        <v>50</v>
      </c>
      <c r="I120" s="28" t="s">
        <v>76</v>
      </c>
      <c r="J120" s="30">
        <v>1140</v>
      </c>
    </row>
    <row r="121" spans="7:10" x14ac:dyDescent="0.25">
      <c r="G121" s="28"/>
      <c r="H121" s="29">
        <v>51</v>
      </c>
      <c r="I121" s="28" t="s">
        <v>76</v>
      </c>
      <c r="J121" s="30">
        <v>612</v>
      </c>
    </row>
    <row r="122" spans="7:10" x14ac:dyDescent="0.25">
      <c r="G122" s="28"/>
      <c r="H122" s="29">
        <v>52</v>
      </c>
      <c r="I122" s="28" t="s">
        <v>76</v>
      </c>
      <c r="J122" s="30">
        <v>2598</v>
      </c>
    </row>
    <row r="123" spans="7:10" x14ac:dyDescent="0.25">
      <c r="G123" s="28"/>
      <c r="H123" s="29">
        <v>53</v>
      </c>
      <c r="I123" s="28" t="s">
        <v>78</v>
      </c>
      <c r="J123" s="30">
        <v>4815</v>
      </c>
    </row>
    <row r="124" spans="7:10" x14ac:dyDescent="0.25">
      <c r="G124" s="28"/>
      <c r="H124" s="29">
        <v>53</v>
      </c>
      <c r="I124" s="28" t="s">
        <v>78</v>
      </c>
      <c r="J124" s="30">
        <v>4422</v>
      </c>
    </row>
    <row r="125" spans="7:10" x14ac:dyDescent="0.25">
      <c r="G125" s="28"/>
      <c r="H125" s="29">
        <v>54</v>
      </c>
      <c r="I125" s="28" t="s">
        <v>79</v>
      </c>
      <c r="J125" s="30">
        <v>1923</v>
      </c>
    </row>
    <row r="126" spans="7:10" x14ac:dyDescent="0.25">
      <c r="G126" s="28"/>
      <c r="H126" s="29">
        <v>54</v>
      </c>
      <c r="I126" s="28" t="s">
        <v>76</v>
      </c>
      <c r="J126" s="30">
        <v>458</v>
      </c>
    </row>
    <row r="127" spans="7:10" x14ac:dyDescent="0.25">
      <c r="G127" s="28"/>
      <c r="H127" s="29">
        <v>55</v>
      </c>
      <c r="I127" s="28" t="s">
        <v>80</v>
      </c>
      <c r="J127" s="30">
        <v>3924</v>
      </c>
    </row>
    <row r="128" spans="7:10" x14ac:dyDescent="0.25">
      <c r="G128" s="28"/>
      <c r="H128" s="29">
        <v>55</v>
      </c>
      <c r="I128" s="28" t="s">
        <v>76</v>
      </c>
      <c r="J128" s="30">
        <v>467</v>
      </c>
    </row>
    <row r="129" spans="7:10" x14ac:dyDescent="0.25">
      <c r="G129" s="28"/>
      <c r="H129" s="29">
        <v>56</v>
      </c>
      <c r="I129" s="28" t="s">
        <v>81</v>
      </c>
      <c r="J129" s="30">
        <v>1210</v>
      </c>
    </row>
    <row r="130" spans="7:10" x14ac:dyDescent="0.25">
      <c r="G130" s="28"/>
      <c r="H130" s="29">
        <v>57</v>
      </c>
      <c r="I130" s="28" t="s">
        <v>76</v>
      </c>
      <c r="J130" s="30">
        <v>5214</v>
      </c>
    </row>
    <row r="131" spans="7:10" x14ac:dyDescent="0.25">
      <c r="G131" s="28"/>
      <c r="H131" s="29">
        <v>57</v>
      </c>
      <c r="I131" s="28" t="s">
        <v>76</v>
      </c>
      <c r="J131" s="30">
        <v>1312</v>
      </c>
    </row>
    <row r="132" spans="7:10" x14ac:dyDescent="0.25">
      <c r="G132" s="28"/>
      <c r="H132" s="29">
        <v>58</v>
      </c>
      <c r="I132" s="28" t="s">
        <v>76</v>
      </c>
      <c r="J132" s="30">
        <v>2172</v>
      </c>
    </row>
    <row r="133" spans="7:10" x14ac:dyDescent="0.25">
      <c r="G133" s="28"/>
      <c r="H133" s="29">
        <v>59</v>
      </c>
      <c r="I133" s="28" t="s">
        <v>81</v>
      </c>
      <c r="J133" s="30">
        <v>826</v>
      </c>
    </row>
    <row r="134" spans="7:10" x14ac:dyDescent="0.25">
      <c r="G134" s="28"/>
      <c r="H134" s="29">
        <v>59</v>
      </c>
      <c r="I134" s="28" t="s">
        <v>76</v>
      </c>
      <c r="J134" s="30">
        <v>1713</v>
      </c>
    </row>
    <row r="135" spans="7:10" x14ac:dyDescent="0.25">
      <c r="G135" s="28"/>
      <c r="H135" s="29">
        <v>59</v>
      </c>
      <c r="I135" s="28" t="s">
        <v>76</v>
      </c>
      <c r="J135" s="30">
        <v>853</v>
      </c>
    </row>
    <row r="136" spans="7:10" x14ac:dyDescent="0.25">
      <c r="G136" s="28"/>
      <c r="H136" s="29">
        <v>59</v>
      </c>
      <c r="I136" s="28" t="s">
        <v>76</v>
      </c>
      <c r="J136" s="30">
        <v>997</v>
      </c>
    </row>
    <row r="137" spans="7:10" x14ac:dyDescent="0.25">
      <c r="G137" s="28"/>
      <c r="H137" s="29">
        <v>60</v>
      </c>
      <c r="I137" s="28" t="s">
        <v>80</v>
      </c>
      <c r="J137" s="30">
        <v>4607</v>
      </c>
    </row>
    <row r="138" spans="7:10" x14ac:dyDescent="0.25">
      <c r="G138" s="28"/>
      <c r="H138" s="29">
        <v>60</v>
      </c>
      <c r="I138" s="28" t="s">
        <v>80</v>
      </c>
      <c r="J138" s="30">
        <v>1334</v>
      </c>
    </row>
    <row r="139" spans="7:10" x14ac:dyDescent="0.25">
      <c r="G139" s="28"/>
      <c r="H139" s="29">
        <v>61</v>
      </c>
      <c r="I139" s="28" t="s">
        <v>81</v>
      </c>
      <c r="J139" s="30">
        <v>2527</v>
      </c>
    </row>
    <row r="140" spans="7:10" x14ac:dyDescent="0.25">
      <c r="G140" s="28"/>
      <c r="H140" s="29">
        <v>62</v>
      </c>
      <c r="I140" s="28" t="s">
        <v>76</v>
      </c>
      <c r="J140" s="30">
        <v>2550</v>
      </c>
    </row>
    <row r="141" spans="7:10" x14ac:dyDescent="0.25">
      <c r="G141" s="28"/>
      <c r="H141" s="29">
        <v>63</v>
      </c>
      <c r="I141" s="28" t="s">
        <v>76</v>
      </c>
      <c r="J141" s="30">
        <v>2941</v>
      </c>
    </row>
    <row r="142" spans="7:10" x14ac:dyDescent="0.25">
      <c r="G142" s="28"/>
      <c r="H142" s="29">
        <v>64</v>
      </c>
      <c r="I142" s="28" t="s">
        <v>76</v>
      </c>
      <c r="J142" s="30">
        <v>2941</v>
      </c>
    </row>
    <row r="143" spans="7:10" x14ac:dyDescent="0.25">
      <c r="G143" s="28"/>
      <c r="H143" s="29">
        <v>65</v>
      </c>
      <c r="I143" s="28" t="s">
        <v>80</v>
      </c>
      <c r="J143" s="30">
        <v>236</v>
      </c>
    </row>
    <row r="144" spans="7:10" x14ac:dyDescent="0.25">
      <c r="G144" s="28"/>
      <c r="H144" s="29">
        <v>65</v>
      </c>
      <c r="I144" s="28" t="s">
        <v>80</v>
      </c>
      <c r="J144" s="30">
        <v>565</v>
      </c>
    </row>
    <row r="145" spans="7:10" x14ac:dyDescent="0.25">
      <c r="G145" s="28"/>
      <c r="H145" s="29">
        <v>66</v>
      </c>
      <c r="I145" s="28" t="s">
        <v>81</v>
      </c>
      <c r="J145" s="30">
        <v>1117</v>
      </c>
    </row>
    <row r="146" spans="7:10" x14ac:dyDescent="0.25">
      <c r="G146" s="28"/>
      <c r="H146" s="29">
        <v>67</v>
      </c>
      <c r="I146" s="28" t="s">
        <v>76</v>
      </c>
      <c r="J146" s="30">
        <v>6565</v>
      </c>
    </row>
    <row r="147" spans="7:10" x14ac:dyDescent="0.25">
      <c r="G147" s="28"/>
      <c r="H147" s="29">
        <v>68</v>
      </c>
      <c r="I147" s="28" t="s">
        <v>76</v>
      </c>
      <c r="J147" s="30">
        <v>6936</v>
      </c>
    </row>
    <row r="149" spans="7:10" x14ac:dyDescent="0.25">
      <c r="H149" s="29">
        <v>1</v>
      </c>
      <c r="I149" s="28" t="s">
        <v>77</v>
      </c>
      <c r="J149" s="30">
        <v>2400</v>
      </c>
    </row>
    <row r="150" spans="7:10" x14ac:dyDescent="0.25">
      <c r="H150" s="29">
        <v>2</v>
      </c>
      <c r="I150" s="28" t="s">
        <v>78</v>
      </c>
      <c r="J150" s="30">
        <v>2400</v>
      </c>
    </row>
    <row r="151" spans="7:10" x14ac:dyDescent="0.25">
      <c r="H151" s="29">
        <v>3</v>
      </c>
      <c r="I151" s="28" t="s">
        <v>79</v>
      </c>
      <c r="J151" s="30">
        <v>1500</v>
      </c>
    </row>
    <row r="152" spans="7:10" x14ac:dyDescent="0.25">
      <c r="H152" s="29">
        <v>4</v>
      </c>
      <c r="I152" s="28" t="s">
        <v>80</v>
      </c>
      <c r="J152" s="30">
        <v>1500</v>
      </c>
    </row>
    <row r="153" spans="7:10" x14ac:dyDescent="0.25">
      <c r="H153" s="29">
        <v>5</v>
      </c>
      <c r="I153" s="28" t="s">
        <v>81</v>
      </c>
      <c r="J153" s="30">
        <v>1500</v>
      </c>
    </row>
    <row r="154" spans="7:10" x14ac:dyDescent="0.25">
      <c r="H154" s="29">
        <v>6</v>
      </c>
      <c r="I154" s="28" t="s">
        <v>76</v>
      </c>
      <c r="J154" s="30">
        <v>3000</v>
      </c>
    </row>
  </sheetData>
  <mergeCells count="17">
    <mergeCell ref="A1:E1"/>
    <mergeCell ref="A2:E2"/>
    <mergeCell ref="A3:E3"/>
    <mergeCell ref="A6:D6"/>
    <mergeCell ref="B7:B8"/>
    <mergeCell ref="C7:C8"/>
    <mergeCell ref="D7:D8"/>
    <mergeCell ref="I7:I8"/>
    <mergeCell ref="A17:D17"/>
    <mergeCell ref="B18:B19"/>
    <mergeCell ref="C18:C19"/>
    <mergeCell ref="D18:D19"/>
    <mergeCell ref="A23:D23"/>
    <mergeCell ref="B24:B25"/>
    <mergeCell ref="C24:C25"/>
    <mergeCell ref="D24:D25"/>
    <mergeCell ref="H7:H8"/>
  </mergeCells>
  <pageMargins left="0.7" right="0.7" top="0.75" bottom="0.75" header="0.3" footer="0.3"/>
  <pageSetup orientation="portrait" r:id="rId1"/>
  <rowBreaks count="1" manualBreakCount="1">
    <brk id="21" max="4" man="1"/>
  </rowBreaks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view="pageBreakPreview" zoomScale="60" zoomScaleNormal="100" workbookViewId="0">
      <selection sqref="A1:E4"/>
    </sheetView>
  </sheetViews>
  <sheetFormatPr defaultRowHeight="15" x14ac:dyDescent="0.25"/>
  <cols>
    <col min="3" max="3" width="26" customWidth="1"/>
    <col min="4" max="4" width="13.85546875" customWidth="1"/>
    <col min="5" max="5" width="14.85546875" customWidth="1"/>
    <col min="6" max="6" width="17.140625" customWidth="1"/>
    <col min="7" max="7" width="15.5703125" customWidth="1"/>
    <col min="9" max="9" width="14.140625" customWidth="1"/>
    <col min="10" max="10" width="14.85546875" customWidth="1"/>
  </cols>
  <sheetData>
    <row r="1" spans="1:12" ht="36" x14ac:dyDescent="0.55000000000000004">
      <c r="A1" s="47" t="s">
        <v>10</v>
      </c>
      <c r="B1" s="47"/>
      <c r="C1" s="47"/>
      <c r="D1" s="47"/>
      <c r="E1" s="47"/>
      <c r="F1" s="24"/>
      <c r="G1" s="24"/>
    </row>
    <row r="2" spans="1:12" ht="21" x14ac:dyDescent="0.35">
      <c r="A2" s="48" t="s">
        <v>1</v>
      </c>
      <c r="B2" s="48"/>
      <c r="C2" s="48"/>
      <c r="D2" s="48"/>
      <c r="E2" s="48"/>
      <c r="F2" s="25"/>
      <c r="G2" s="25"/>
    </row>
    <row r="3" spans="1:12" ht="18.75" x14ac:dyDescent="0.3">
      <c r="A3" s="49" t="s">
        <v>36</v>
      </c>
      <c r="B3" s="49"/>
      <c r="C3" s="49"/>
      <c r="D3" s="49"/>
      <c r="E3" s="49"/>
      <c r="F3" s="26"/>
      <c r="G3" s="26"/>
    </row>
    <row r="4" spans="1:12" x14ac:dyDescent="0.25">
      <c r="C4" s="2"/>
      <c r="D4" s="2"/>
      <c r="E4" s="3" t="s">
        <v>94</v>
      </c>
      <c r="F4" s="2"/>
    </row>
    <row r="5" spans="1:12" x14ac:dyDescent="0.25">
      <c r="C5" s="2"/>
      <c r="D5" s="2"/>
      <c r="E5" s="2"/>
      <c r="F5" s="2"/>
      <c r="G5" s="4"/>
    </row>
    <row r="6" spans="1:12" ht="23.25" x14ac:dyDescent="0.35">
      <c r="A6" s="58" t="s">
        <v>83</v>
      </c>
      <c r="B6" s="58"/>
      <c r="C6" s="58"/>
      <c r="D6" s="58"/>
      <c r="E6" s="23"/>
      <c r="F6" s="21" t="s">
        <v>92</v>
      </c>
      <c r="G6" s="21" t="s">
        <v>84</v>
      </c>
      <c r="I6" s="21" t="s">
        <v>86</v>
      </c>
      <c r="K6" t="s">
        <v>82</v>
      </c>
    </row>
    <row r="7" spans="1:12" ht="15.75" x14ac:dyDescent="0.25">
      <c r="A7" s="5" t="s">
        <v>2</v>
      </c>
      <c r="B7" s="51" t="s">
        <v>3</v>
      </c>
      <c r="C7" s="53" t="s">
        <v>5</v>
      </c>
      <c r="D7" s="55" t="s">
        <v>63</v>
      </c>
      <c r="F7">
        <v>843</v>
      </c>
      <c r="G7" s="18">
        <v>1860</v>
      </c>
      <c r="H7" s="51"/>
      <c r="I7" s="32">
        <v>546</v>
      </c>
      <c r="J7" s="21" t="s">
        <v>87</v>
      </c>
    </row>
    <row r="8" spans="1:12" ht="15.75" x14ac:dyDescent="0.25">
      <c r="A8" s="5" t="s">
        <v>4</v>
      </c>
      <c r="B8" s="51"/>
      <c r="C8" s="54"/>
      <c r="D8" s="56"/>
      <c r="F8">
        <v>9025</v>
      </c>
      <c r="G8" s="18">
        <v>6908</v>
      </c>
      <c r="H8" s="51"/>
      <c r="I8" s="32">
        <v>1697</v>
      </c>
      <c r="J8" s="6">
        <v>325</v>
      </c>
      <c r="L8" s="21" t="s">
        <v>88</v>
      </c>
    </row>
    <row r="9" spans="1:12" ht="15.75" x14ac:dyDescent="0.25">
      <c r="A9" s="1">
        <v>1</v>
      </c>
      <c r="B9" s="5" t="s">
        <v>89</v>
      </c>
      <c r="C9" s="21" t="s">
        <v>85</v>
      </c>
      <c r="D9" s="22">
        <v>42.62</v>
      </c>
      <c r="F9">
        <f>SUM(F7:F8)</f>
        <v>9868</v>
      </c>
      <c r="G9" s="28">
        <v>8676</v>
      </c>
      <c r="H9" s="29"/>
      <c r="I9" s="28">
        <v>4404</v>
      </c>
      <c r="J9" s="30">
        <v>3800</v>
      </c>
      <c r="L9">
        <v>1587</v>
      </c>
    </row>
    <row r="10" spans="1:12" ht="15.75" x14ac:dyDescent="0.25">
      <c r="A10" s="1">
        <v>2</v>
      </c>
      <c r="B10" s="5" t="s">
        <v>90</v>
      </c>
      <c r="C10" s="21" t="s">
        <v>86</v>
      </c>
      <c r="D10" s="22">
        <v>38.65</v>
      </c>
      <c r="G10" s="28">
        <v>1590</v>
      </c>
      <c r="H10" s="29"/>
      <c r="I10" s="28">
        <v>8624</v>
      </c>
      <c r="J10" s="30">
        <v>300</v>
      </c>
      <c r="L10">
        <v>3600</v>
      </c>
    </row>
    <row r="11" spans="1:12" ht="15.75" x14ac:dyDescent="0.25">
      <c r="A11" s="1">
        <v>3</v>
      </c>
      <c r="B11" s="5" t="s">
        <v>91</v>
      </c>
      <c r="C11" s="21" t="s">
        <v>92</v>
      </c>
      <c r="D11" s="22">
        <v>22.74</v>
      </c>
      <c r="G11" s="28">
        <v>778</v>
      </c>
      <c r="H11" s="29"/>
      <c r="I11" s="28">
        <v>1431</v>
      </c>
      <c r="J11" s="30">
        <v>4996</v>
      </c>
      <c r="L11">
        <f>SUM(L9:L10)</f>
        <v>5187</v>
      </c>
    </row>
    <row r="12" spans="1:12" ht="15.75" x14ac:dyDescent="0.25">
      <c r="A12" s="1"/>
      <c r="B12" s="5"/>
      <c r="C12" s="21"/>
      <c r="D12" s="22"/>
      <c r="G12" s="28">
        <f>SUM(G7:G11)</f>
        <v>19812</v>
      </c>
      <c r="H12" s="29"/>
      <c r="I12" s="28">
        <v>624</v>
      </c>
      <c r="J12" s="30">
        <v>1171</v>
      </c>
    </row>
    <row r="13" spans="1:12" ht="15.75" x14ac:dyDescent="0.25">
      <c r="A13" s="1"/>
      <c r="B13" s="5"/>
      <c r="C13" s="21"/>
      <c r="D13" s="22"/>
      <c r="G13" s="28"/>
      <c r="H13" s="29"/>
      <c r="I13" s="28">
        <f>SUM(I7:I12)</f>
        <v>17326</v>
      </c>
      <c r="J13" s="30">
        <v>9025</v>
      </c>
    </row>
    <row r="14" spans="1:12" ht="15.75" x14ac:dyDescent="0.25">
      <c r="A14" s="1"/>
      <c r="B14" s="5"/>
      <c r="C14" s="21"/>
      <c r="D14" s="22"/>
      <c r="G14" s="28"/>
      <c r="H14" s="29"/>
      <c r="I14" s="28"/>
      <c r="J14" s="30">
        <v>624</v>
      </c>
    </row>
    <row r="15" spans="1:12" ht="15.75" x14ac:dyDescent="0.25">
      <c r="A15" s="1"/>
      <c r="B15" s="5"/>
      <c r="C15" s="21"/>
      <c r="D15" s="22"/>
      <c r="G15" s="28"/>
      <c r="H15" s="29"/>
      <c r="I15" s="28"/>
      <c r="J15" s="30">
        <v>699</v>
      </c>
    </row>
    <row r="16" spans="1:12" x14ac:dyDescent="0.25">
      <c r="G16" s="28"/>
      <c r="H16" s="29"/>
      <c r="I16" s="28"/>
      <c r="J16" s="30">
        <f>SUM(J8:J15)</f>
        <v>20940</v>
      </c>
    </row>
    <row r="17" spans="1:10" ht="23.25" x14ac:dyDescent="0.35">
      <c r="A17" s="50"/>
      <c r="B17" s="50"/>
      <c r="C17" s="50"/>
      <c r="D17" s="50"/>
      <c r="G17" s="28"/>
      <c r="H17" s="29"/>
      <c r="I17" s="28"/>
      <c r="J17" s="30"/>
    </row>
    <row r="18" spans="1:10" ht="15.75" x14ac:dyDescent="0.25">
      <c r="A18" s="5" t="s">
        <v>2</v>
      </c>
      <c r="B18" s="51" t="s">
        <v>3</v>
      </c>
      <c r="C18" s="53" t="s">
        <v>5</v>
      </c>
      <c r="D18" s="55" t="s">
        <v>63</v>
      </c>
      <c r="G18" s="28"/>
      <c r="H18" s="29"/>
      <c r="I18" s="28"/>
      <c r="J18" s="30"/>
    </row>
    <row r="19" spans="1:10" ht="15.75" x14ac:dyDescent="0.25">
      <c r="A19" s="5" t="s">
        <v>4</v>
      </c>
      <c r="B19" s="51"/>
      <c r="C19" s="54"/>
      <c r="D19" s="56"/>
      <c r="G19" s="28"/>
      <c r="H19" s="29"/>
      <c r="I19" s="28"/>
      <c r="J19" s="30"/>
    </row>
    <row r="20" spans="1:10" ht="15.75" x14ac:dyDescent="0.25">
      <c r="A20" s="1">
        <v>1</v>
      </c>
      <c r="B20" s="5" t="s">
        <v>0</v>
      </c>
      <c r="C20" s="21" t="s">
        <v>87</v>
      </c>
      <c r="D20" s="5">
        <f>J16/1000</f>
        <v>20.94</v>
      </c>
      <c r="G20" s="28"/>
      <c r="H20" s="29"/>
      <c r="I20" s="28"/>
      <c r="J20" s="30"/>
    </row>
    <row r="21" spans="1:10" ht="15.75" x14ac:dyDescent="0.25">
      <c r="A21" s="1">
        <v>2</v>
      </c>
      <c r="B21" s="5" t="s">
        <v>0</v>
      </c>
      <c r="C21" s="21" t="s">
        <v>88</v>
      </c>
      <c r="D21" s="5">
        <f>L11/1000</f>
        <v>5.1870000000000003</v>
      </c>
      <c r="G21" s="28"/>
      <c r="H21" s="29"/>
      <c r="I21" s="28"/>
      <c r="J21" s="30"/>
    </row>
    <row r="22" spans="1:10" x14ac:dyDescent="0.25">
      <c r="G22" s="28"/>
      <c r="H22" s="29"/>
      <c r="I22" s="28"/>
      <c r="J22" s="30"/>
    </row>
    <row r="23" spans="1:10" ht="23.25" x14ac:dyDescent="0.35">
      <c r="A23" s="50"/>
      <c r="B23" s="50"/>
      <c r="C23" s="50"/>
      <c r="D23" s="50"/>
      <c r="G23" s="28"/>
      <c r="H23" s="29"/>
      <c r="I23" s="28"/>
      <c r="J23" s="30"/>
    </row>
    <row r="24" spans="1:10" x14ac:dyDescent="0.25">
      <c r="G24" s="28"/>
      <c r="H24" s="29"/>
      <c r="I24" s="28"/>
      <c r="J24" s="30"/>
    </row>
    <row r="25" spans="1:10" x14ac:dyDescent="0.25">
      <c r="G25" s="28"/>
      <c r="H25" s="29"/>
      <c r="I25" s="28"/>
      <c r="J25" s="30"/>
    </row>
    <row r="26" spans="1:10" x14ac:dyDescent="0.25">
      <c r="G26" s="28"/>
      <c r="H26" s="29"/>
      <c r="I26" s="28"/>
      <c r="J26" s="30"/>
    </row>
    <row r="27" spans="1:10" x14ac:dyDescent="0.25">
      <c r="G27" s="28"/>
      <c r="H27" s="29"/>
      <c r="I27" s="28"/>
      <c r="J27" s="30"/>
    </row>
    <row r="28" spans="1:10" x14ac:dyDescent="0.25">
      <c r="G28" s="28"/>
      <c r="H28" s="29"/>
      <c r="I28" s="28"/>
      <c r="J28" s="30"/>
    </row>
    <row r="29" spans="1:10" x14ac:dyDescent="0.25">
      <c r="G29" s="28"/>
      <c r="H29" s="29"/>
      <c r="I29" s="28"/>
      <c r="J29" s="30"/>
    </row>
    <row r="30" spans="1:10" x14ac:dyDescent="0.25">
      <c r="G30" s="28"/>
      <c r="H30" s="29"/>
      <c r="I30" s="28"/>
      <c r="J30" s="30"/>
    </row>
    <row r="31" spans="1:10" x14ac:dyDescent="0.25">
      <c r="G31" s="28"/>
      <c r="H31" s="29"/>
      <c r="I31" s="28"/>
      <c r="J31" s="30"/>
    </row>
    <row r="32" spans="1:10" x14ac:dyDescent="0.25">
      <c r="G32" s="28"/>
      <c r="H32" s="29"/>
      <c r="I32" s="28"/>
      <c r="J32" s="30"/>
    </row>
    <row r="33" spans="7:10" x14ac:dyDescent="0.25">
      <c r="G33" s="28"/>
      <c r="H33" s="29"/>
      <c r="I33" s="28"/>
      <c r="J33" s="30"/>
    </row>
    <row r="34" spans="7:10" x14ac:dyDescent="0.25">
      <c r="G34" s="28"/>
      <c r="H34" s="29"/>
      <c r="I34" s="28"/>
      <c r="J34" s="30"/>
    </row>
    <row r="35" spans="7:10" x14ac:dyDescent="0.25">
      <c r="G35" s="28"/>
      <c r="H35" s="29"/>
      <c r="I35" s="28"/>
      <c r="J35" s="30"/>
    </row>
    <row r="36" spans="7:10" x14ac:dyDescent="0.25">
      <c r="G36" s="28"/>
      <c r="H36" s="29"/>
      <c r="I36" s="28"/>
      <c r="J36" s="30"/>
    </row>
    <row r="37" spans="7:10" x14ac:dyDescent="0.25">
      <c r="G37" s="28"/>
      <c r="H37" s="29"/>
      <c r="I37" s="28"/>
      <c r="J37" s="30"/>
    </row>
    <row r="38" spans="7:10" x14ac:dyDescent="0.25">
      <c r="G38" s="28"/>
      <c r="H38" s="29"/>
      <c r="I38" s="28"/>
      <c r="J38" s="30"/>
    </row>
    <row r="39" spans="7:10" x14ac:dyDescent="0.25">
      <c r="G39" s="28"/>
      <c r="H39" s="29"/>
      <c r="I39" s="28"/>
      <c r="J39" s="30"/>
    </row>
    <row r="40" spans="7:10" x14ac:dyDescent="0.25">
      <c r="G40" s="28"/>
      <c r="H40" s="29"/>
      <c r="I40" s="28"/>
      <c r="J40" s="30"/>
    </row>
    <row r="41" spans="7:10" x14ac:dyDescent="0.25">
      <c r="G41" s="28"/>
      <c r="H41" s="29"/>
      <c r="I41" s="28"/>
      <c r="J41" s="30"/>
    </row>
    <row r="42" spans="7:10" x14ac:dyDescent="0.25">
      <c r="G42" s="28"/>
      <c r="H42" s="29"/>
      <c r="I42" s="28"/>
      <c r="J42" s="30"/>
    </row>
    <row r="43" spans="7:10" x14ac:dyDescent="0.25">
      <c r="G43" s="28"/>
      <c r="H43" s="29"/>
      <c r="I43" s="28"/>
      <c r="J43" s="30"/>
    </row>
    <row r="44" spans="7:10" x14ac:dyDescent="0.25">
      <c r="G44" s="28"/>
      <c r="H44" s="29"/>
      <c r="I44" s="28"/>
      <c r="J44" s="30"/>
    </row>
    <row r="45" spans="7:10" x14ac:dyDescent="0.25">
      <c r="G45" s="28"/>
      <c r="H45" s="29"/>
      <c r="I45" s="28"/>
      <c r="J45" s="30"/>
    </row>
    <row r="46" spans="7:10" x14ac:dyDescent="0.25">
      <c r="G46" s="28"/>
      <c r="H46" s="29"/>
      <c r="I46" s="28"/>
      <c r="J46" s="30"/>
    </row>
    <row r="47" spans="7:10" x14ac:dyDescent="0.25">
      <c r="G47" s="28"/>
      <c r="H47" s="29"/>
      <c r="I47" s="28"/>
      <c r="J47" s="30"/>
    </row>
    <row r="48" spans="7:10" x14ac:dyDescent="0.25">
      <c r="G48" s="28"/>
      <c r="H48" s="29"/>
      <c r="I48" s="28"/>
      <c r="J48" s="30"/>
    </row>
    <row r="49" spans="7:10" x14ac:dyDescent="0.25">
      <c r="G49" s="28"/>
      <c r="H49" s="29"/>
      <c r="I49" s="28"/>
      <c r="J49" s="30"/>
    </row>
    <row r="50" spans="7:10" x14ac:dyDescent="0.25">
      <c r="G50" s="28"/>
      <c r="H50" s="29"/>
      <c r="I50" s="28"/>
      <c r="J50" s="30"/>
    </row>
    <row r="51" spans="7:10" x14ac:dyDescent="0.25">
      <c r="G51" s="28"/>
      <c r="H51" s="29"/>
      <c r="I51" s="28"/>
      <c r="J51" s="30"/>
    </row>
    <row r="52" spans="7:10" x14ac:dyDescent="0.25">
      <c r="G52" s="28"/>
      <c r="H52" s="29"/>
      <c r="I52" s="28"/>
      <c r="J52" s="30"/>
    </row>
    <row r="53" spans="7:10" x14ac:dyDescent="0.25">
      <c r="G53" s="28"/>
      <c r="H53" s="29"/>
      <c r="I53" s="28"/>
      <c r="J53" s="30"/>
    </row>
    <row r="54" spans="7:10" x14ac:dyDescent="0.25">
      <c r="G54" s="28"/>
      <c r="H54" s="29"/>
      <c r="I54" s="28"/>
      <c r="J54" s="30"/>
    </row>
    <row r="55" spans="7:10" x14ac:dyDescent="0.25">
      <c r="G55" s="28"/>
      <c r="H55" s="29"/>
      <c r="I55" s="28"/>
      <c r="J55" s="30"/>
    </row>
    <row r="56" spans="7:10" x14ac:dyDescent="0.25">
      <c r="G56" s="28"/>
      <c r="H56" s="29"/>
      <c r="I56" s="28"/>
      <c r="J56" s="30"/>
    </row>
    <row r="57" spans="7:10" x14ac:dyDescent="0.25">
      <c r="G57" s="28"/>
      <c r="H57" s="29"/>
      <c r="I57" s="28"/>
      <c r="J57" s="30"/>
    </row>
    <row r="58" spans="7:10" x14ac:dyDescent="0.25">
      <c r="G58" s="28"/>
      <c r="H58" s="29"/>
      <c r="I58" s="28"/>
      <c r="J58" s="30"/>
    </row>
    <row r="59" spans="7:10" x14ac:dyDescent="0.25">
      <c r="G59" s="28"/>
      <c r="H59" s="29"/>
      <c r="I59" s="28"/>
      <c r="J59" s="30"/>
    </row>
    <row r="60" spans="7:10" x14ac:dyDescent="0.25">
      <c r="G60" s="28"/>
      <c r="H60" s="29"/>
      <c r="I60" s="28"/>
      <c r="J60" s="30"/>
    </row>
    <row r="61" spans="7:10" x14ac:dyDescent="0.25">
      <c r="G61" s="28"/>
      <c r="H61" s="29"/>
      <c r="I61" s="28"/>
      <c r="J61" s="30"/>
    </row>
    <row r="62" spans="7:10" x14ac:dyDescent="0.25">
      <c r="G62" s="28"/>
      <c r="H62" s="29"/>
      <c r="I62" s="28"/>
      <c r="J62" s="30"/>
    </row>
    <row r="63" spans="7:10" x14ac:dyDescent="0.25">
      <c r="G63" s="28"/>
      <c r="H63" s="29"/>
      <c r="I63" s="28"/>
      <c r="J63" s="30"/>
    </row>
    <row r="64" spans="7:10" x14ac:dyDescent="0.25">
      <c r="G64" s="28"/>
      <c r="H64" s="29"/>
      <c r="I64" s="28"/>
      <c r="J64" s="30"/>
    </row>
    <row r="65" spans="7:10" x14ac:dyDescent="0.25">
      <c r="G65" s="28"/>
      <c r="H65" s="29"/>
      <c r="I65" s="28"/>
      <c r="J65" s="30"/>
    </row>
    <row r="66" spans="7:10" x14ac:dyDescent="0.25">
      <c r="G66" s="28"/>
      <c r="H66" s="29"/>
      <c r="I66" s="28"/>
      <c r="J66" s="30"/>
    </row>
    <row r="67" spans="7:10" x14ac:dyDescent="0.25">
      <c r="G67" s="28"/>
      <c r="H67" s="29"/>
      <c r="I67" s="28"/>
      <c r="J67" s="30"/>
    </row>
    <row r="68" spans="7:10" x14ac:dyDescent="0.25">
      <c r="G68" s="28"/>
      <c r="H68" s="29"/>
      <c r="I68" s="28"/>
      <c r="J68" s="30"/>
    </row>
    <row r="69" spans="7:10" x14ac:dyDescent="0.25">
      <c r="G69" s="28"/>
      <c r="H69" s="29"/>
      <c r="I69" s="28"/>
      <c r="J69" s="30"/>
    </row>
    <row r="70" spans="7:10" x14ac:dyDescent="0.25">
      <c r="G70" s="28"/>
      <c r="H70" s="29"/>
      <c r="I70" s="28"/>
      <c r="J70" s="30"/>
    </row>
    <row r="71" spans="7:10" x14ac:dyDescent="0.25">
      <c r="G71" s="28"/>
      <c r="H71" s="29"/>
      <c r="I71" s="28"/>
      <c r="J71" s="30"/>
    </row>
    <row r="72" spans="7:10" x14ac:dyDescent="0.25">
      <c r="G72" s="28"/>
      <c r="H72" s="29"/>
      <c r="I72" s="28"/>
      <c r="J72" s="30"/>
    </row>
    <row r="73" spans="7:10" x14ac:dyDescent="0.25">
      <c r="G73" s="28"/>
      <c r="H73" s="29"/>
      <c r="I73" s="28"/>
      <c r="J73" s="30"/>
    </row>
    <row r="74" spans="7:10" x14ac:dyDescent="0.25">
      <c r="G74" s="28"/>
      <c r="H74" s="29"/>
      <c r="I74" s="28"/>
      <c r="J74" s="30"/>
    </row>
    <row r="75" spans="7:10" x14ac:dyDescent="0.25">
      <c r="G75" s="28"/>
      <c r="H75" s="29"/>
      <c r="I75" s="28"/>
      <c r="J75" s="30"/>
    </row>
    <row r="76" spans="7:10" x14ac:dyDescent="0.25">
      <c r="G76" s="28"/>
      <c r="H76" s="29"/>
      <c r="I76" s="28"/>
      <c r="J76" s="30"/>
    </row>
    <row r="77" spans="7:10" x14ac:dyDescent="0.25">
      <c r="G77" s="28"/>
      <c r="H77" s="29"/>
      <c r="I77" s="28"/>
      <c r="J77" s="30"/>
    </row>
    <row r="78" spans="7:10" x14ac:dyDescent="0.25">
      <c r="G78" s="28"/>
      <c r="H78" s="29"/>
      <c r="I78" s="28"/>
      <c r="J78" s="30"/>
    </row>
    <row r="79" spans="7:10" x14ac:dyDescent="0.25">
      <c r="G79" s="28"/>
      <c r="H79" s="29"/>
      <c r="I79" s="28"/>
      <c r="J79" s="30"/>
    </row>
    <row r="80" spans="7:10" x14ac:dyDescent="0.25">
      <c r="G80" s="28"/>
      <c r="H80" s="29"/>
      <c r="I80" s="28"/>
      <c r="J80" s="30"/>
    </row>
    <row r="81" spans="7:10" x14ac:dyDescent="0.25">
      <c r="G81" s="28"/>
      <c r="H81" s="29"/>
      <c r="I81" s="28"/>
      <c r="J81" s="30"/>
    </row>
    <row r="82" spans="7:10" x14ac:dyDescent="0.25">
      <c r="G82" s="28"/>
      <c r="H82" s="29"/>
      <c r="I82" s="28"/>
      <c r="J82" s="30"/>
    </row>
    <row r="83" spans="7:10" x14ac:dyDescent="0.25">
      <c r="G83" s="28"/>
      <c r="H83" s="29"/>
      <c r="I83" s="28"/>
      <c r="J83" s="30"/>
    </row>
    <row r="84" spans="7:10" x14ac:dyDescent="0.25">
      <c r="G84" s="28"/>
      <c r="H84" s="29"/>
      <c r="I84" s="28"/>
      <c r="J84" s="30"/>
    </row>
    <row r="85" spans="7:10" x14ac:dyDescent="0.25">
      <c r="G85" s="28"/>
      <c r="H85" s="29"/>
      <c r="I85" s="28"/>
      <c r="J85" s="30"/>
    </row>
    <row r="86" spans="7:10" x14ac:dyDescent="0.25">
      <c r="G86" s="28"/>
      <c r="H86" s="29"/>
      <c r="I86" s="28"/>
      <c r="J86" s="30"/>
    </row>
    <row r="87" spans="7:10" x14ac:dyDescent="0.25">
      <c r="G87" s="28"/>
      <c r="H87" s="29"/>
      <c r="I87" s="28"/>
      <c r="J87" s="30"/>
    </row>
    <row r="88" spans="7:10" x14ac:dyDescent="0.25">
      <c r="G88" s="28"/>
      <c r="H88" s="29"/>
      <c r="I88" s="28"/>
      <c r="J88" s="30"/>
    </row>
    <row r="89" spans="7:10" x14ac:dyDescent="0.25">
      <c r="G89" s="28"/>
      <c r="H89" s="29"/>
      <c r="I89" s="28"/>
      <c r="J89" s="30"/>
    </row>
    <row r="90" spans="7:10" x14ac:dyDescent="0.25">
      <c r="G90" s="28"/>
      <c r="H90" s="29"/>
      <c r="I90" s="28"/>
      <c r="J90" s="30"/>
    </row>
    <row r="91" spans="7:10" x14ac:dyDescent="0.25">
      <c r="G91" s="28"/>
      <c r="H91" s="29"/>
      <c r="I91" s="28"/>
      <c r="J91" s="30"/>
    </row>
    <row r="92" spans="7:10" x14ac:dyDescent="0.25">
      <c r="G92" s="28"/>
      <c r="H92" s="29"/>
      <c r="I92" s="28"/>
      <c r="J92" s="30"/>
    </row>
    <row r="93" spans="7:10" x14ac:dyDescent="0.25">
      <c r="G93" s="28"/>
      <c r="H93" s="29"/>
      <c r="I93" s="28"/>
      <c r="J93" s="30"/>
    </row>
    <row r="94" spans="7:10" x14ac:dyDescent="0.25">
      <c r="G94" s="28"/>
      <c r="H94" s="29"/>
      <c r="I94" s="28"/>
      <c r="J94" s="30"/>
    </row>
    <row r="95" spans="7:10" x14ac:dyDescent="0.25">
      <c r="G95" s="28"/>
      <c r="H95" s="29"/>
      <c r="I95" s="28"/>
      <c r="J95" s="30"/>
    </row>
    <row r="96" spans="7:10" x14ac:dyDescent="0.25">
      <c r="G96" s="28"/>
      <c r="H96" s="29"/>
      <c r="I96" s="28"/>
      <c r="J96" s="30"/>
    </row>
    <row r="97" spans="7:10" x14ac:dyDescent="0.25">
      <c r="G97" s="28"/>
      <c r="H97" s="29"/>
      <c r="I97" s="28"/>
      <c r="J97" s="30"/>
    </row>
    <row r="98" spans="7:10" x14ac:dyDescent="0.25">
      <c r="G98" s="28"/>
      <c r="H98" s="29"/>
      <c r="I98" s="28"/>
      <c r="J98" s="30"/>
    </row>
    <row r="99" spans="7:10" x14ac:dyDescent="0.25">
      <c r="G99" s="28"/>
      <c r="H99" s="29"/>
      <c r="I99" s="28"/>
      <c r="J99" s="30"/>
    </row>
    <row r="100" spans="7:10" x14ac:dyDescent="0.25">
      <c r="G100" s="28"/>
      <c r="H100" s="29"/>
      <c r="I100" s="28"/>
      <c r="J100" s="30"/>
    </row>
    <row r="101" spans="7:10" x14ac:dyDescent="0.25">
      <c r="G101" s="28"/>
      <c r="H101" s="29"/>
      <c r="I101" s="28"/>
      <c r="J101" s="30"/>
    </row>
    <row r="102" spans="7:10" x14ac:dyDescent="0.25">
      <c r="G102" s="28"/>
      <c r="H102" s="29"/>
      <c r="I102" s="28"/>
      <c r="J102" s="30"/>
    </row>
    <row r="103" spans="7:10" x14ac:dyDescent="0.25">
      <c r="G103" s="28"/>
      <c r="H103" s="29"/>
      <c r="I103" s="28"/>
      <c r="J103" s="30"/>
    </row>
    <row r="104" spans="7:10" x14ac:dyDescent="0.25">
      <c r="G104" s="28"/>
      <c r="H104" s="29"/>
      <c r="I104" s="28"/>
      <c r="J104" s="30"/>
    </row>
    <row r="105" spans="7:10" x14ac:dyDescent="0.25">
      <c r="G105" s="28"/>
      <c r="H105" s="29"/>
      <c r="I105" s="28"/>
      <c r="J105" s="30"/>
    </row>
    <row r="106" spans="7:10" x14ac:dyDescent="0.25">
      <c r="G106" s="28"/>
      <c r="H106" s="29"/>
      <c r="I106" s="28"/>
      <c r="J106" s="30"/>
    </row>
    <row r="107" spans="7:10" x14ac:dyDescent="0.25">
      <c r="G107" s="28"/>
      <c r="H107" s="29"/>
      <c r="I107" s="28"/>
      <c r="J107" s="30"/>
    </row>
    <row r="108" spans="7:10" x14ac:dyDescent="0.25">
      <c r="G108" s="28"/>
      <c r="H108" s="29"/>
      <c r="I108" s="28"/>
      <c r="J108" s="30"/>
    </row>
    <row r="109" spans="7:10" x14ac:dyDescent="0.25">
      <c r="G109" s="28"/>
      <c r="H109" s="29"/>
      <c r="I109" s="28"/>
      <c r="J109" s="30"/>
    </row>
    <row r="110" spans="7:10" x14ac:dyDescent="0.25">
      <c r="G110" s="28"/>
      <c r="H110" s="29"/>
      <c r="I110" s="28"/>
      <c r="J110" s="30"/>
    </row>
    <row r="111" spans="7:10" x14ac:dyDescent="0.25">
      <c r="G111" s="28"/>
      <c r="H111" s="29"/>
      <c r="I111" s="28"/>
      <c r="J111" s="30"/>
    </row>
    <row r="112" spans="7:10" x14ac:dyDescent="0.25">
      <c r="G112" s="28"/>
      <c r="H112" s="29"/>
      <c r="I112" s="28"/>
      <c r="J112" s="30"/>
    </row>
    <row r="113" spans="7:10" x14ac:dyDescent="0.25">
      <c r="G113" s="28"/>
      <c r="H113" s="29"/>
      <c r="I113" s="28"/>
      <c r="J113" s="30"/>
    </row>
    <row r="114" spans="7:10" x14ac:dyDescent="0.25">
      <c r="G114" s="28"/>
      <c r="H114" s="29"/>
      <c r="I114" s="28"/>
      <c r="J114" s="30"/>
    </row>
    <row r="115" spans="7:10" x14ac:dyDescent="0.25">
      <c r="G115" s="28"/>
      <c r="H115" s="29"/>
      <c r="I115" s="28"/>
      <c r="J115" s="30"/>
    </row>
    <row r="116" spans="7:10" x14ac:dyDescent="0.25">
      <c r="G116" s="28"/>
      <c r="H116" s="29"/>
      <c r="I116" s="28"/>
      <c r="J116" s="30"/>
    </row>
    <row r="117" spans="7:10" x14ac:dyDescent="0.25">
      <c r="G117" s="28"/>
      <c r="H117" s="29"/>
      <c r="I117" s="28"/>
      <c r="J117" s="30"/>
    </row>
    <row r="118" spans="7:10" x14ac:dyDescent="0.25">
      <c r="G118" s="28"/>
      <c r="H118" s="29"/>
      <c r="I118" s="28"/>
      <c r="J118" s="30"/>
    </row>
    <row r="119" spans="7:10" x14ac:dyDescent="0.25">
      <c r="G119" s="28"/>
      <c r="H119" s="29"/>
      <c r="I119" s="28"/>
      <c r="J119" s="30"/>
    </row>
    <row r="120" spans="7:10" x14ac:dyDescent="0.25">
      <c r="G120" s="28"/>
      <c r="H120" s="29"/>
      <c r="I120" s="28"/>
      <c r="J120" s="30"/>
    </row>
    <row r="121" spans="7:10" x14ac:dyDescent="0.25">
      <c r="G121" s="28"/>
      <c r="H121" s="29"/>
      <c r="I121" s="28"/>
      <c r="J121" s="30"/>
    </row>
    <row r="122" spans="7:10" x14ac:dyDescent="0.25">
      <c r="G122" s="28"/>
      <c r="H122" s="29"/>
      <c r="I122" s="28"/>
      <c r="J122" s="30"/>
    </row>
    <row r="123" spans="7:10" x14ac:dyDescent="0.25">
      <c r="G123" s="28"/>
      <c r="H123" s="29"/>
      <c r="I123" s="28"/>
      <c r="J123" s="30"/>
    </row>
    <row r="124" spans="7:10" x14ac:dyDescent="0.25">
      <c r="G124" s="28"/>
      <c r="H124" s="29"/>
      <c r="I124" s="28"/>
      <c r="J124" s="30"/>
    </row>
    <row r="125" spans="7:10" x14ac:dyDescent="0.25">
      <c r="G125" s="28"/>
      <c r="H125" s="29"/>
      <c r="I125" s="28"/>
      <c r="J125" s="30"/>
    </row>
    <row r="126" spans="7:10" x14ac:dyDescent="0.25">
      <c r="G126" s="28"/>
      <c r="H126" s="29"/>
      <c r="I126" s="28"/>
      <c r="J126" s="30"/>
    </row>
    <row r="127" spans="7:10" x14ac:dyDescent="0.25">
      <c r="G127" s="28"/>
      <c r="H127" s="29"/>
      <c r="I127" s="28"/>
      <c r="J127" s="30"/>
    </row>
    <row r="128" spans="7:10" x14ac:dyDescent="0.25">
      <c r="G128" s="28"/>
      <c r="H128" s="29"/>
      <c r="I128" s="28"/>
      <c r="J128" s="30"/>
    </row>
    <row r="129" spans="7:10" x14ac:dyDescent="0.25">
      <c r="G129" s="28"/>
      <c r="H129" s="29"/>
      <c r="I129" s="28"/>
      <c r="J129" s="30"/>
    </row>
    <row r="130" spans="7:10" x14ac:dyDescent="0.25">
      <c r="G130" s="28"/>
      <c r="H130" s="29"/>
      <c r="I130" s="28"/>
      <c r="J130" s="30"/>
    </row>
    <row r="131" spans="7:10" x14ac:dyDescent="0.25">
      <c r="G131" s="28"/>
      <c r="H131" s="29"/>
      <c r="I131" s="28"/>
      <c r="J131" s="30"/>
    </row>
    <row r="132" spans="7:10" x14ac:dyDescent="0.25">
      <c r="G132" s="28"/>
      <c r="H132" s="29"/>
      <c r="I132" s="28"/>
      <c r="J132" s="30"/>
    </row>
    <row r="133" spans="7:10" x14ac:dyDescent="0.25">
      <c r="G133" s="28"/>
      <c r="H133" s="29"/>
      <c r="I133" s="28"/>
      <c r="J133" s="30"/>
    </row>
    <row r="134" spans="7:10" x14ac:dyDescent="0.25">
      <c r="G134" s="28"/>
      <c r="H134" s="29"/>
      <c r="I134" s="28"/>
      <c r="J134" s="30"/>
    </row>
    <row r="135" spans="7:10" x14ac:dyDescent="0.25">
      <c r="G135" s="28"/>
      <c r="H135" s="29"/>
      <c r="I135" s="28"/>
      <c r="J135" s="30"/>
    </row>
    <row r="136" spans="7:10" x14ac:dyDescent="0.25">
      <c r="G136" s="28"/>
      <c r="H136" s="29"/>
      <c r="I136" s="28"/>
      <c r="J136" s="30"/>
    </row>
    <row r="137" spans="7:10" x14ac:dyDescent="0.25">
      <c r="G137" s="28"/>
      <c r="H137" s="29"/>
      <c r="I137" s="28"/>
      <c r="J137" s="30"/>
    </row>
    <row r="138" spans="7:10" x14ac:dyDescent="0.25">
      <c r="G138" s="28"/>
      <c r="H138" s="29"/>
      <c r="I138" s="28"/>
      <c r="J138" s="30"/>
    </row>
    <row r="139" spans="7:10" x14ac:dyDescent="0.25">
      <c r="G139" s="28"/>
      <c r="H139" s="29"/>
      <c r="I139" s="28"/>
      <c r="J139" s="30"/>
    </row>
    <row r="140" spans="7:10" x14ac:dyDescent="0.25">
      <c r="G140" s="28"/>
      <c r="H140" s="29"/>
      <c r="I140" s="28"/>
      <c r="J140" s="30"/>
    </row>
    <row r="141" spans="7:10" x14ac:dyDescent="0.25">
      <c r="G141" s="28"/>
      <c r="H141" s="29"/>
      <c r="I141" s="28"/>
      <c r="J141" s="30"/>
    </row>
    <row r="142" spans="7:10" x14ac:dyDescent="0.25">
      <c r="G142" s="28"/>
      <c r="H142" s="29"/>
      <c r="I142" s="28"/>
      <c r="J142" s="30"/>
    </row>
    <row r="143" spans="7:10" x14ac:dyDescent="0.25">
      <c r="G143" s="28"/>
      <c r="H143" s="29"/>
      <c r="I143" s="28"/>
      <c r="J143" s="30"/>
    </row>
    <row r="144" spans="7:10" x14ac:dyDescent="0.25">
      <c r="G144" s="28"/>
      <c r="H144" s="29"/>
      <c r="I144" s="28"/>
      <c r="J144" s="30"/>
    </row>
  </sheetData>
  <mergeCells count="13">
    <mergeCell ref="H7:H8"/>
    <mergeCell ref="A23:D23"/>
    <mergeCell ref="A17:D17"/>
    <mergeCell ref="B18:B19"/>
    <mergeCell ref="C18:C19"/>
    <mergeCell ref="D18:D19"/>
    <mergeCell ref="A6:D6"/>
    <mergeCell ref="A1:E1"/>
    <mergeCell ref="A2:E2"/>
    <mergeCell ref="A3:E3"/>
    <mergeCell ref="B7:B8"/>
    <mergeCell ref="C7:C8"/>
    <mergeCell ref="D7:D8"/>
  </mergeCells>
  <pageMargins left="0.7" right="0.7" top="0.75" bottom="0.75" header="0.3" footer="0.3"/>
  <pageSetup paperSize="9" orientation="portrait" r:id="rId1"/>
  <rowBreaks count="1" manualBreakCount="1">
    <brk id="22" max="16383" man="1"/>
  </rowBreaks>
  <colBreaks count="1" manualBreakCount="1">
    <brk id="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H10" sqref="H10"/>
    </sheetView>
  </sheetViews>
  <sheetFormatPr defaultRowHeight="15" x14ac:dyDescent="0.25"/>
  <cols>
    <col min="3" max="3" width="30.5703125" bestFit="1" customWidth="1"/>
    <col min="4" max="4" width="10.42578125" bestFit="1" customWidth="1"/>
  </cols>
  <sheetData>
    <row r="1" spans="1:5" ht="36" x14ac:dyDescent="0.55000000000000004">
      <c r="A1" s="47" t="s">
        <v>10</v>
      </c>
      <c r="B1" s="47"/>
      <c r="C1" s="47"/>
      <c r="D1" s="47"/>
      <c r="E1" s="47"/>
    </row>
    <row r="2" spans="1:5" ht="21" x14ac:dyDescent="0.35">
      <c r="A2" s="48" t="s">
        <v>1</v>
      </c>
      <c r="B2" s="48"/>
      <c r="C2" s="48"/>
      <c r="D2" s="48"/>
      <c r="E2" s="48"/>
    </row>
    <row r="3" spans="1:5" ht="18.75" x14ac:dyDescent="0.3">
      <c r="A3" s="49" t="s">
        <v>36</v>
      </c>
      <c r="B3" s="49"/>
      <c r="C3" s="49"/>
      <c r="D3" s="49"/>
      <c r="E3" s="49"/>
    </row>
    <row r="4" spans="1:5" x14ac:dyDescent="0.25">
      <c r="C4" s="2"/>
      <c r="D4" s="2"/>
      <c r="E4" s="3" t="s">
        <v>94</v>
      </c>
    </row>
    <row r="5" spans="1:5" x14ac:dyDescent="0.25">
      <c r="C5" s="2"/>
      <c r="D5" s="2"/>
    </row>
    <row r="6" spans="1:5" ht="15.75" x14ac:dyDescent="0.25">
      <c r="A6" s="34" t="s">
        <v>2</v>
      </c>
      <c r="B6" s="51" t="s">
        <v>3</v>
      </c>
      <c r="C6" s="53" t="s">
        <v>5</v>
      </c>
      <c r="D6" s="55" t="s">
        <v>95</v>
      </c>
    </row>
    <row r="7" spans="1:5" ht="15.75" x14ac:dyDescent="0.25">
      <c r="A7" s="33" t="s">
        <v>4</v>
      </c>
      <c r="B7" s="59"/>
      <c r="C7" s="60"/>
      <c r="D7" s="61"/>
    </row>
    <row r="8" spans="1:5" ht="15.75" x14ac:dyDescent="0.25">
      <c r="A8" s="28"/>
      <c r="B8" s="35" t="s">
        <v>108</v>
      </c>
      <c r="C8" s="36" t="s">
        <v>96</v>
      </c>
      <c r="D8" s="28"/>
    </row>
    <row r="9" spans="1:5" ht="15.75" x14ac:dyDescent="0.25">
      <c r="A9" s="28"/>
      <c r="B9" s="35" t="s">
        <v>0</v>
      </c>
      <c r="C9" s="37" t="s">
        <v>104</v>
      </c>
      <c r="D9" s="38">
        <v>4</v>
      </c>
    </row>
    <row r="10" spans="1:5" x14ac:dyDescent="0.25">
      <c r="A10" s="28"/>
      <c r="B10" s="28"/>
      <c r="C10" s="37" t="s">
        <v>97</v>
      </c>
      <c r="D10" s="38">
        <v>2</v>
      </c>
    </row>
    <row r="11" spans="1:5" x14ac:dyDescent="0.25">
      <c r="A11" s="28"/>
      <c r="B11" s="28"/>
      <c r="C11" s="37" t="s">
        <v>98</v>
      </c>
      <c r="D11" s="38">
        <v>2</v>
      </c>
    </row>
    <row r="12" spans="1:5" x14ac:dyDescent="0.25">
      <c r="A12" s="28"/>
      <c r="B12" s="28"/>
      <c r="C12" s="37" t="s">
        <v>99</v>
      </c>
      <c r="D12" s="38">
        <v>2</v>
      </c>
    </row>
    <row r="13" spans="1:5" x14ac:dyDescent="0.25">
      <c r="A13" s="28"/>
      <c r="B13" s="28"/>
      <c r="C13" s="37" t="s">
        <v>102</v>
      </c>
      <c r="D13" s="38">
        <v>4</v>
      </c>
    </row>
    <row r="14" spans="1:5" x14ac:dyDescent="0.25">
      <c r="A14" s="28"/>
      <c r="B14" s="28"/>
      <c r="C14" s="37" t="s">
        <v>103</v>
      </c>
      <c r="D14" s="38">
        <v>4</v>
      </c>
    </row>
    <row r="15" spans="1:5" x14ac:dyDescent="0.25">
      <c r="A15" s="28"/>
      <c r="B15" s="28"/>
      <c r="C15" s="37" t="s">
        <v>105</v>
      </c>
      <c r="D15" s="38">
        <v>2</v>
      </c>
    </row>
    <row r="16" spans="1:5" x14ac:dyDescent="0.25">
      <c r="A16" s="28"/>
      <c r="B16" s="28"/>
      <c r="C16" s="37" t="s">
        <v>106</v>
      </c>
      <c r="D16" s="38">
        <v>2</v>
      </c>
    </row>
    <row r="17" spans="1:4" x14ac:dyDescent="0.25">
      <c r="A17" s="28"/>
      <c r="B17" s="28"/>
      <c r="C17" s="37" t="s">
        <v>101</v>
      </c>
      <c r="D17" s="38">
        <v>4</v>
      </c>
    </row>
    <row r="18" spans="1:4" x14ac:dyDescent="0.25">
      <c r="A18" s="28"/>
      <c r="B18" s="36" t="s">
        <v>35</v>
      </c>
      <c r="C18" s="36" t="s">
        <v>100</v>
      </c>
      <c r="D18" s="38" t="s">
        <v>0</v>
      </c>
    </row>
    <row r="19" spans="1:4" x14ac:dyDescent="0.25">
      <c r="A19" s="28"/>
      <c r="B19" s="28"/>
      <c r="C19" s="37" t="s">
        <v>104</v>
      </c>
      <c r="D19" s="38">
        <v>2</v>
      </c>
    </row>
    <row r="20" spans="1:4" x14ac:dyDescent="0.25">
      <c r="A20" s="28"/>
      <c r="B20" s="28"/>
      <c r="C20" s="37" t="s">
        <v>97</v>
      </c>
      <c r="D20" s="38">
        <v>1</v>
      </c>
    </row>
    <row r="21" spans="1:4" x14ac:dyDescent="0.25">
      <c r="A21" s="28"/>
      <c r="B21" s="28"/>
      <c r="C21" s="37" t="s">
        <v>98</v>
      </c>
      <c r="D21" s="38">
        <v>1</v>
      </c>
    </row>
    <row r="22" spans="1:4" x14ac:dyDescent="0.25">
      <c r="A22" s="28"/>
      <c r="B22" s="28"/>
      <c r="C22" s="37" t="s">
        <v>99</v>
      </c>
      <c r="D22" s="38">
        <v>1</v>
      </c>
    </row>
    <row r="23" spans="1:4" x14ac:dyDescent="0.25">
      <c r="A23" s="28"/>
      <c r="B23" s="28"/>
      <c r="C23" s="37" t="s">
        <v>107</v>
      </c>
      <c r="D23" s="38">
        <v>1</v>
      </c>
    </row>
    <row r="24" spans="1:4" x14ac:dyDescent="0.25">
      <c r="A24" s="28"/>
      <c r="B24" s="28"/>
      <c r="C24" s="37" t="s">
        <v>102</v>
      </c>
      <c r="D24" s="38">
        <v>2</v>
      </c>
    </row>
    <row r="25" spans="1:4" x14ac:dyDescent="0.25">
      <c r="A25" s="28"/>
      <c r="B25" s="28"/>
      <c r="C25" s="37" t="s">
        <v>103</v>
      </c>
      <c r="D25" s="38">
        <v>2</v>
      </c>
    </row>
    <row r="26" spans="1:4" x14ac:dyDescent="0.25">
      <c r="A26" s="28"/>
      <c r="B26" s="28"/>
      <c r="C26" s="37" t="s">
        <v>105</v>
      </c>
      <c r="D26" s="38">
        <v>1</v>
      </c>
    </row>
    <row r="27" spans="1:4" x14ac:dyDescent="0.25">
      <c r="A27" s="28"/>
      <c r="B27" s="28"/>
      <c r="C27" s="37" t="s">
        <v>106</v>
      </c>
      <c r="D27" s="38">
        <v>1</v>
      </c>
    </row>
    <row r="28" spans="1:4" x14ac:dyDescent="0.25">
      <c r="A28" s="28"/>
      <c r="B28" s="28"/>
      <c r="C28" s="37" t="s">
        <v>101</v>
      </c>
      <c r="D28" s="38">
        <v>2</v>
      </c>
    </row>
  </sheetData>
  <mergeCells count="6">
    <mergeCell ref="B6:B7"/>
    <mergeCell ref="C6:C7"/>
    <mergeCell ref="D6:D7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gsk15</vt:lpstr>
      <vt:lpstr>fire pipe</vt:lpstr>
      <vt:lpstr>chwsr pipe</vt:lpstr>
      <vt:lpstr>Sheet1</vt:lpstr>
      <vt:lpstr>'chwsr pipe'!Print_Area</vt:lpstr>
      <vt:lpstr>'fire pipe'!Print_Area</vt:lpstr>
      <vt:lpstr>'gsk15'!Print_Area</vt:lpstr>
      <vt:lpstr>Sheet1!Print_Area</vt:lpstr>
      <vt:lpstr>'gsk15'!Print_Titles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Jalal</dc:creator>
  <cp:lastModifiedBy>Muhammad Kamran</cp:lastModifiedBy>
  <cp:lastPrinted>2024-08-01T08:08:06Z</cp:lastPrinted>
  <dcterms:created xsi:type="dcterms:W3CDTF">2021-12-04T20:44:14Z</dcterms:created>
  <dcterms:modified xsi:type="dcterms:W3CDTF">2024-08-01T08:53:50Z</dcterms:modified>
</cp:coreProperties>
</file>