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updateLinks="never" defaultThemeVersion="124226"/>
  <xr:revisionPtr revIDLastSave="0" documentId="13_ncr:1_{574E0CD4-C53D-4C76-8B8A-7A88EF8A8B0F}" xr6:coauthVersionLast="36" xr6:coauthVersionMax="47" xr10:uidLastSave="{00000000-0000-0000-0000-000000000000}"/>
  <bookViews>
    <workbookView xWindow="-120" yWindow="-120" windowWidth="28920" windowHeight="12345" activeTab="2" xr2:uid="{00000000-000D-0000-FFFF-FFFF00000000}"/>
  </bookViews>
  <sheets>
    <sheet name="Paymetns" sheetId="9" r:id="rId1"/>
    <sheet name="Tele" sheetId="5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0">Paymetns!$G$1:$H$27</definedName>
    <definedName name="_xlnm.Print_Area" localSheetId="4">'SRB invoices'!$A$334:$G$341</definedName>
    <definedName name="_xlnm.Print_Area" localSheetId="5">'Tender list'!$A$1:$D$11</definedName>
  </definedNames>
  <calcPr calcId="191029" iterate="1"/>
</workbook>
</file>

<file path=xl/calcChain.xml><?xml version="1.0" encoding="utf-8"?>
<calcChain xmlns="http://schemas.openxmlformats.org/spreadsheetml/2006/main">
  <c r="E587" i="3" l="1"/>
  <c r="F587" i="3" s="1"/>
  <c r="F593" i="3" l="1"/>
  <c r="F594" i="3" s="1"/>
  <c r="H595" i="3" s="1"/>
  <c r="C591" i="3"/>
  <c r="C593" i="3" s="1"/>
  <c r="K590" i="3"/>
  <c r="K591" i="3" s="1"/>
  <c r="E586" i="3"/>
  <c r="F586" i="3" s="1"/>
  <c r="K585" i="3"/>
  <c r="K586" i="3" s="1"/>
  <c r="E585" i="3"/>
  <c r="F585" i="3" s="1"/>
  <c r="E584" i="3"/>
  <c r="F584" i="3" s="1"/>
  <c r="C592" i="3" l="1"/>
  <c r="C595" i="3" s="1"/>
  <c r="C596" i="3" s="1"/>
  <c r="C597" i="3" s="1"/>
  <c r="H592" i="3"/>
  <c r="H593" i="3" s="1"/>
  <c r="H596" i="3" s="1"/>
  <c r="O756" i="12" l="1"/>
  <c r="O757" i="12" s="1"/>
  <c r="O758" i="12" s="1"/>
  <c r="O759" i="12" s="1"/>
  <c r="O760" i="12" s="1"/>
  <c r="O761" i="12" s="1"/>
  <c r="O762" i="12" s="1"/>
  <c r="O763" i="12" s="1"/>
  <c r="O764" i="12" s="1"/>
  <c r="O765" i="12" s="1"/>
  <c r="O766" i="12" s="1"/>
  <c r="O767" i="12" s="1"/>
  <c r="O768" i="12" s="1"/>
  <c r="O769" i="12" s="1"/>
  <c r="O770" i="12" s="1"/>
  <c r="O771" i="12" s="1"/>
  <c r="O772" i="12" s="1"/>
  <c r="O773" i="12" s="1"/>
  <c r="O774" i="12" s="1"/>
  <c r="O775" i="12" s="1"/>
  <c r="O776" i="12" s="1"/>
  <c r="O777" i="12" s="1"/>
  <c r="O778" i="12" s="1"/>
  <c r="O779" i="12" s="1"/>
  <c r="O780" i="12" s="1"/>
  <c r="O781" i="12" s="1"/>
  <c r="O782" i="12" s="1"/>
  <c r="O783" i="12" s="1"/>
  <c r="O784" i="12" s="1"/>
  <c r="O785" i="12" s="1"/>
  <c r="O786" i="12" s="1"/>
  <c r="O787" i="12" s="1"/>
  <c r="O788" i="12" s="1"/>
  <c r="O789" i="12" s="1"/>
  <c r="F573" i="3" l="1"/>
  <c r="K570" i="3"/>
  <c r="K571" i="3" s="1"/>
  <c r="C571" i="3"/>
  <c r="K563" i="3" l="1"/>
  <c r="K564" i="3" s="1"/>
  <c r="E562" i="3" l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F562" i="3" l="1"/>
  <c r="C573" i="3"/>
  <c r="N12" i="6" l="1"/>
  <c r="E566" i="3" l="1"/>
  <c r="F566" i="3" l="1"/>
  <c r="H572" i="3"/>
  <c r="H573" i="3" s="1"/>
  <c r="H576" i="3" s="1"/>
  <c r="C550" i="3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601" i="3"/>
  <c r="F601" i="3" s="1"/>
  <c r="H530" i="3" l="1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E469" i="3"/>
  <c r="F469" i="3" s="1"/>
  <c r="E468" i="3"/>
  <c r="F468" i="3" s="1"/>
  <c r="C473" i="3"/>
  <c r="G641" i="12" l="1"/>
  <c r="G642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F475" i="3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O712" i="12" s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O727" i="12" s="1"/>
  <c r="O728" i="12" s="1"/>
  <c r="O729" i="12" s="1"/>
  <c r="O730" i="12" s="1"/>
  <c r="O731" i="12" s="1"/>
  <c r="O732" i="12" s="1"/>
  <c r="O733" i="12" s="1"/>
  <c r="O734" i="12" s="1"/>
  <c r="O735" i="12" s="1"/>
  <c r="O736" i="12" s="1"/>
  <c r="O737" i="12" s="1"/>
  <c r="O738" i="12" s="1"/>
  <c r="O739" i="12" s="1"/>
  <c r="O740" i="12" s="1"/>
  <c r="O741" i="12" s="1"/>
  <c r="O742" i="12" s="1"/>
  <c r="O743" i="12" s="1"/>
  <c r="O744" i="12" s="1"/>
  <c r="O745" i="12" s="1"/>
  <c r="O746" i="12" s="1"/>
  <c r="O747" i="12" s="1"/>
  <c r="O748" i="12" s="1"/>
  <c r="O749" i="12" s="1"/>
  <c r="O750" i="12" s="1"/>
  <c r="O751" i="12" s="1"/>
  <c r="O752" i="12" s="1"/>
  <c r="O753" i="12" s="1"/>
  <c r="O754" i="12" s="1"/>
  <c r="O755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<sst xmlns="http://schemas.openxmlformats.org/spreadsheetml/2006/main" count="11743" uniqueCount="8741">
  <si>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</si>
  <si>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</si>
  <si>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</si>
  <si>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</si>
  <si>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</si>
  <si>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</si>
  <si>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</si>
  <si>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</si>
  <si>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</si>
  <si>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</si>
  <si>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</si>
  <si>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</si>
  <si>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</si>
  <si>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</si>
  <si>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</si>
  <si>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</si>
  <si>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</si>
  <si>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</si>
  <si>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</si>
  <si>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</si>
  <si>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</si>
  <si>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</si>
  <si>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</si>
  <si>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</si>
  <si>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</si>
  <si>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</si>
  <si>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</si>
  <si>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</si>
  <si>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</si>
  <si>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</si>
  <si>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</si>
  <si>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</si>
  <si>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</si>
  <si>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</si>
  <si>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</si>
  <si>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</si>
  <si>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</si>
  <si>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</si>
  <si>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</si>
  <si>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</si>
  <si>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</si>
  <si>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</si>
  <si>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</si>
  <si>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</si>
  <si>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</si>
  <si>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</si>
  <si>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</si>
  <si>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</si>
  <si>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</si>
  <si>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</si>
  <si>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</si>
  <si>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</si>
  <si>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</si>
  <si>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</si>
  <si>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</si>
  <si>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</si>
  <si>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</si>
  <si>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</si>
  <si>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</si>
  <si>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</si>
  <si>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</si>
  <si>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</si>
  <si>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</si>
  <si>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</si>
  <si>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</si>
  <si>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</si>
  <si>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</si>
  <si>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</si>
  <si>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</si>
  <si>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</si>
  <si>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</si>
  <si>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</si>
  <si>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</si>
  <si>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</si>
  <si>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</si>
  <si>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</si>
  <si>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</si>
  <si>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</si>
  <si>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</si>
  <si>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</si>
  <si>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</si>
  <si>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</si>
  <si>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</si>
  <si>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</si>
  <si>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</si>
  <si>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</si>
  <si>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</si>
  <si>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</si>
  <si>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</si>
  <si>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</si>
  <si>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</si>
  <si>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</si>
  <si>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</si>
  <si>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</si>
  <si>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</si>
  <si>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</si>
  <si>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</si>
  <si>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</si>
  <si>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</si>
  <si>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</si>
  <si>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</si>
  <si>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</si>
  <si>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</si>
  <si>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</si>
  <si>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</si>
  <si>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</si>
  <si>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</si>
  <si>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</si>
  <si>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</si>
  <si>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</si>
  <si>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</si>
  <si>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</si>
  <si>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</si>
  <si>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</si>
  <si>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</si>
  <si>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</si>
  <si>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</si>
  <si>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</si>
  <si>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</si>
  <si>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</si>
  <si>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</si>
  <si>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</si>
  <si>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</si>
  <si>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</si>
  <si>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</si>
  <si>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</si>
  <si>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</si>
  <si>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</si>
  <si>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</si>
  <si>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</si>
  <si>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</si>
  <si>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</si>
  <si>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</si>
  <si>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</si>
  <si>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</si>
  <si>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</si>
  <si>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</si>
  <si>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</si>
  <si>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</si>
  <si>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</si>
  <si>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</si>
  <si>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</si>
  <si>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</si>
  <si>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</si>
  <si>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</si>
  <si>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</si>
  <si>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</si>
  <si>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</si>
  <si>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</si>
  <si>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</si>
  <si>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</si>
  <si>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</si>
  <si>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</si>
  <si>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</si>
  <si>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</si>
  <si>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</si>
  <si>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</si>
  <si>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</si>
  <si>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</si>
  <si>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</si>
  <si>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</si>
  <si>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</si>
  <si>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</si>
  <si>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</si>
  <si>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</si>
  <si>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</si>
  <si>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</si>
  <si>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</si>
  <si>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</si>
  <si>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</si>
  <si>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</si>
  <si>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</si>
  <si>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</si>
  <si>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</si>
  <si>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</si>
  <si>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</si>
  <si>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</si>
  <si>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</si>
  <si>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</si>
  <si>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</si>
  <si>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</si>
  <si>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</si>
  <si>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</si>
  <si>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</si>
  <si>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</si>
  <si>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</si>
  <si>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</si>
  <si>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</si>
  <si>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</si>
  <si>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</si>
  <si>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</si>
  <si>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</si>
  <si>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</si>
  <si>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</si>
  <si>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</si>
  <si>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</si>
  <si>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</si>
  <si>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</si>
  <si>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</si>
  <si>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</si>
  <si>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</si>
  <si>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</si>
  <si>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</si>
  <si>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</si>
  <si>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</si>
  <si>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</si>
  <si>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</si>
  <si>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</si>
  <si>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</si>
  <si>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</si>
  <si>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</si>
  <si>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</si>
  <si>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</si>
  <si>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</si>
  <si>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</si>
  <si>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</si>
  <si>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</si>
  <si>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</si>
  <si>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</si>
  <si>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</si>
  <si>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</si>
  <si>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</si>
  <si>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</si>
  <si>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</si>
  <si>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</si>
  <si>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</si>
  <si>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</si>
  <si>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</si>
  <si>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</si>
  <si>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</si>
  <si>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</si>
  <si>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</si>
  <si>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</si>
  <si>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</si>
  <si>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</si>
  <si>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</si>
  <si>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</si>
  <si>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</si>
  <si>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</si>
  <si>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</si>
  <si>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</si>
  <si>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</si>
  <si>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</si>
  <si>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</si>
  <si>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</si>
  <si>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</si>
  <si>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</si>
  <si>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</si>
  <si>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</si>
  <si>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</si>
  <si>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</si>
  <si>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</si>
  <si>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</si>
  <si>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</si>
  <si>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</si>
  <si>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</si>
  <si>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</si>
  <si>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</si>
  <si>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</si>
  <si>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</si>
  <si>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</si>
  <si>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</si>
  <si>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</si>
  <si>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</si>
  <si>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</si>
  <si>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</si>
  <si>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</si>
  <si>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</si>
  <si>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</si>
  <si>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</si>
  <si>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</si>
  <si>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</si>
  <si>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</si>
  <si>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</si>
  <si>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</si>
  <si>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</si>
  <si>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</si>
  <si>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</si>
  <si>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</si>
  <si>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</si>
  <si>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</si>
  <si>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</si>
  <si>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</si>
  <si>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</si>
  <si>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</si>
  <si>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</si>
  <si>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</si>
  <si>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</si>
  <si>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</si>
  <si>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</si>
  <si>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</si>
  <si>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</si>
  <si>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</si>
  <si>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</si>
  <si>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</si>
  <si>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</si>
  <si>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</si>
  <si>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</si>
  <si>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</si>
  <si>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</si>
  <si>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</si>
  <si>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</si>
  <si>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</si>
  <si>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</si>
  <si>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</si>
  <si>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</si>
  <si>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</si>
  <si>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</si>
  <si>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</si>
  <si>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</si>
  <si>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</si>
  <si>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</si>
  <si>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</si>
  <si>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</si>
  <si>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</si>
  <si>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</si>
  <si>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</si>
  <si>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</si>
  <si>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</si>
  <si>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</si>
  <si>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</si>
  <si>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</si>
  <si>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</si>
  <si>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</si>
  <si>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</si>
  <si>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</si>
  <si>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</si>
  <si>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</si>
  <si>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</si>
  <si>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</si>
  <si>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</si>
  <si>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</si>
  <si>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</si>
  <si>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</si>
  <si>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</si>
  <si>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</si>
  <si>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</si>
  <si>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</si>
  <si>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</si>
  <si>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</si>
  <si>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</si>
  <si>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</si>
  <si>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</si>
  <si>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</si>
  <si>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</si>
  <si>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</si>
  <si>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</si>
  <si>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</si>
  <si>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</si>
  <si>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</si>
  <si>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</si>
  <si>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</si>
  <si>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</si>
  <si>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</si>
  <si>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</si>
  <si>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</si>
  <si>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</si>
  <si>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</si>
  <si>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</si>
  <si>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</si>
  <si>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</si>
  <si>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</si>
  <si>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</si>
  <si>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</si>
  <si>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</si>
  <si>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</si>
  <si>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</si>
  <si>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</si>
  <si>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</si>
  <si>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</si>
  <si>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</si>
  <si>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</si>
  <si>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</si>
  <si>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</si>
  <si>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</si>
  <si>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</si>
  <si>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</si>
  <si>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</si>
  <si>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</si>
  <si>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</si>
  <si>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</si>
  <si>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</si>
  <si>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</si>
  <si>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</si>
  <si>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</si>
  <si>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</si>
  <si>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</si>
  <si>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</si>
  <si>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</si>
  <si>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</si>
  <si>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</si>
  <si>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</si>
  <si>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</si>
  <si>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</si>
  <si>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</si>
  <si>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</si>
  <si>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</si>
  <si>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</si>
  <si>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</si>
  <si>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</si>
  <si>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</si>
  <si>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</si>
  <si>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</si>
  <si>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</si>
  <si>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</si>
  <si>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</si>
  <si>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</si>
  <si>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</si>
  <si>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</si>
  <si>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</si>
  <si>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</si>
  <si>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</si>
  <si>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</si>
  <si>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</si>
  <si>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</si>
  <si>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</si>
  <si>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</si>
  <si>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</si>
  <si>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</si>
  <si>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</si>
  <si>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</si>
  <si>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</si>
  <si>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</si>
  <si>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</si>
  <si>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</si>
  <si>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</si>
  <si>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</si>
  <si>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</si>
  <si>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</si>
  <si>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</si>
  <si>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</si>
  <si>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</si>
  <si>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</si>
  <si>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</si>
  <si>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</si>
  <si>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</si>
  <si>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</si>
  <si>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</si>
  <si>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</si>
  <si>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</si>
  <si>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</si>
  <si>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</si>
  <si>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</si>
  <si>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</si>
  <si>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</si>
  <si>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</si>
  <si>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</si>
  <si>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</si>
  <si>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</si>
  <si>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</si>
  <si>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</si>
  <si>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</si>
  <si>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</si>
  <si>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</si>
  <si>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</si>
  <si>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</si>
  <si>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</si>
  <si>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</si>
  <si>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</si>
  <si>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</si>
  <si>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</si>
  <si>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</si>
  <si>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</si>
  <si>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</si>
  <si>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</si>
  <si>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</si>
  <si>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</si>
  <si>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</si>
  <si>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</si>
  <si>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</si>
  <si>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</si>
  <si>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</si>
  <si>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</si>
  <si>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</si>
  <si>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</si>
  <si>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</si>
  <si>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</si>
  <si>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</si>
  <si>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</si>
  <si>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</si>
  <si>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</si>
  <si>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</si>
  <si>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</si>
  <si>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</si>
  <si>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</si>
  <si>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</si>
  <si>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</si>
  <si>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</si>
  <si>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</si>
  <si>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</si>
  <si>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</si>
  <si>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</si>
  <si>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</si>
  <si>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</si>
  <si>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</si>
  <si>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</si>
  <si>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</si>
  <si>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</si>
  <si>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</si>
  <si>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</si>
  <si>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</si>
  <si>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</si>
  <si>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</si>
  <si>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</si>
  <si>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</si>
  <si>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</si>
  <si>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</si>
  <si>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</si>
  <si>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</si>
  <si>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</si>
  <si>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</si>
  <si>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</si>
  <si>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</si>
  <si>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</si>
  <si>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</si>
  <si>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</si>
  <si>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</si>
  <si>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</si>
  <si>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</si>
  <si>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</si>
  <si>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</si>
  <si>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</si>
  <si>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</si>
  <si>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</si>
  <si>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</si>
  <si>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</si>
  <si>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</si>
  <si>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</si>
  <si>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</si>
  <si>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</si>
  <si>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</si>
  <si>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</si>
  <si>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</si>
  <si>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</si>
  <si>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</si>
  <si>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</si>
  <si>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</si>
  <si>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</si>
  <si>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</si>
  <si>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</si>
  <si>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</si>
  <si>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</si>
  <si>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</si>
  <si>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</si>
  <si>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</si>
  <si>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</si>
  <si>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</si>
  <si>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</si>
  <si>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</si>
  <si>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</si>
  <si>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</si>
  <si>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</si>
  <si>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</si>
  <si>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</si>
  <si>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</si>
  <si>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</si>
  <si>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</si>
  <si>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</si>
  <si>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</si>
  <si>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</si>
  <si>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</si>
  <si>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</si>
  <si>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</si>
  <si>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</si>
  <si>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</si>
  <si>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</si>
  <si>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</si>
  <si>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</si>
  <si>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</si>
  <si>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</si>
  <si>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</si>
  <si>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</si>
  <si>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</si>
  <si>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</si>
  <si>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</si>
  <si>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</si>
  <si>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</si>
  <si>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</si>
  <si>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</si>
  <si>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</si>
  <si>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</si>
  <si>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</si>
  <si>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</si>
  <si>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</si>
  <si>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</si>
  <si>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</si>
  <si>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</si>
  <si>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</si>
  <si>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</si>
  <si>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</si>
  <si>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</si>
  <si>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</si>
  <si>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</si>
  <si>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</si>
  <si>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</si>
  <si>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</si>
  <si>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</si>
  <si>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</si>
  <si>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</si>
  <si>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</si>
  <si>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</si>
  <si>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</si>
  <si>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</si>
  <si>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</si>
  <si>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</si>
  <si>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</si>
  <si>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</si>
  <si>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</si>
  <si>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</si>
  <si>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</si>
  <si>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</si>
  <si>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</si>
  <si>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</si>
  <si>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</si>
  <si>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</si>
  <si>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</si>
  <si>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</si>
  <si>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</si>
  <si>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</si>
  <si>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</si>
  <si>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</si>
  <si>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</si>
  <si>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</si>
  <si>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</si>
  <si>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</si>
  <si>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</si>
  <si>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</si>
  <si>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</si>
  <si>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</si>
  <si>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</si>
  <si>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</si>
  <si>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</si>
  <si>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</si>
  <si>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</si>
  <si>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</si>
  <si>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</si>
  <si>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</si>
  <si>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</si>
  <si>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</si>
  <si>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</si>
  <si>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</si>
  <si>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</si>
  <si>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</si>
  <si>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</si>
  <si>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</si>
  <si>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</si>
  <si>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</si>
  <si>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</si>
  <si>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</si>
  <si>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</si>
  <si>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</si>
  <si>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</si>
  <si>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</si>
  <si>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</si>
  <si>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</si>
  <si>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</si>
  <si>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</si>
  <si>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</si>
  <si>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</si>
  <si>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</si>
  <si>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</si>
  <si>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</si>
  <si>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</si>
  <si>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</si>
  <si>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</si>
  <si>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</si>
  <si>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</si>
  <si>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</si>
  <si>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</si>
  <si>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</si>
  <si>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</si>
  <si>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</si>
  <si>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</si>
  <si>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</si>
  <si>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</si>
  <si>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</si>
  <si>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</si>
  <si>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</si>
  <si>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</si>
  <si>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</si>
  <si>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</si>
  <si>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</si>
  <si>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</si>
  <si>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</si>
  <si>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</si>
  <si>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</si>
  <si>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</si>
  <si>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</si>
  <si>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</si>
  <si>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</si>
  <si>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</si>
  <si>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</si>
  <si>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</si>
  <si>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</si>
  <si>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</si>
  <si>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</si>
  <si>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</si>
  <si>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</si>
  <si>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</si>
  <si>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</si>
  <si>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</si>
  <si>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</si>
  <si>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</si>
  <si>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</si>
  <si>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</si>
  <si>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</si>
  <si>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</si>
  <si>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</si>
  <si>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</si>
  <si>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</si>
  <si>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</si>
  <si>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</si>
  <si>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</si>
  <si>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</si>
  <si>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</si>
  <si>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</si>
  <si>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</si>
  <si>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</si>
  <si>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</si>
  <si>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</si>
  <si>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</si>
  <si>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</si>
  <si>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</si>
  <si>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</si>
  <si>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</si>
  <si>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</si>
  <si>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</si>
  <si>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</si>
  <si>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</si>
  <si>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</si>
  <si>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</si>
  <si>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</si>
  <si>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</si>
  <si>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</si>
  <si>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</si>
  <si>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</si>
  <si>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</si>
  <si>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</si>
  <si>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</si>
  <si>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</si>
  <si>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</si>
  <si>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</si>
  <si>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</si>
  <si>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</si>
  <si>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</si>
  <si>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</si>
  <si>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</si>
  <si>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</si>
  <si>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</si>
  <si>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</si>
  <si>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</si>
  <si>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</si>
  <si>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</si>
  <si>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</si>
  <si>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</si>
  <si>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</si>
  <si>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</si>
  <si>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</si>
  <si>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</si>
  <si>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</si>
  <si>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</si>
  <si>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</si>
  <si>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</si>
  <si>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</si>
  <si>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</si>
  <si>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</si>
  <si>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</si>
  <si>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</si>
  <si>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</si>
  <si>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</si>
  <si>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</si>
  <si>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</si>
  <si>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</si>
  <si>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</si>
  <si>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</si>
  <si>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</si>
  <si>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</si>
  <si>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</si>
  <si>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</si>
  <si>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</si>
  <si>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</si>
  <si>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</si>
  <si>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</si>
  <si>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</si>
  <si>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</si>
  <si>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</si>
  <si>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</si>
  <si>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</si>
  <si>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</si>
  <si>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</si>
  <si>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</si>
  <si>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</si>
  <si>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</si>
  <si>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</si>
  <si>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</si>
  <si>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</si>
  <si>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</si>
  <si>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</si>
  <si>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</si>
  <si>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</si>
  <si>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</si>
  <si>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</si>
  <si>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</si>
  <si>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</si>
  <si>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</si>
  <si>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</si>
  <si>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</si>
  <si>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</si>
  <si>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</si>
  <si>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</si>
  <si>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</si>
  <si>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</si>
  <si>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</si>
  <si>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</si>
  <si>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</si>
  <si>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</si>
  <si>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</si>
  <si>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</si>
  <si>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</si>
  <si>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</si>
  <si>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</si>
  <si>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</si>
  <si>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</si>
  <si>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</si>
  <si>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</si>
  <si>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</si>
  <si>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</si>
  <si>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</si>
  <si>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</si>
  <si>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</si>
  <si>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</si>
  <si>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</si>
  <si>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</si>
  <si>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</si>
  <si>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</si>
  <si>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</si>
  <si>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</si>
  <si>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</si>
  <si>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</si>
  <si>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</si>
  <si>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</si>
  <si>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</si>
  <si>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</si>
  <si>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</si>
  <si>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</si>
  <si>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</si>
  <si>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</si>
  <si>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</si>
  <si>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</si>
  <si>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</si>
  <si>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</si>
  <si>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</si>
  <si>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</si>
  <si>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</si>
  <si>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</si>
  <si>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</si>
  <si>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</si>
  <si>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</si>
  <si>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</si>
  <si>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</si>
  <si>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</si>
  <si>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</si>
  <si>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</si>
  <si>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</si>
  <si>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</si>
  <si>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</si>
  <si>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</si>
  <si>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</si>
  <si>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</si>
  <si>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</si>
  <si>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</si>
  <si>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</si>
  <si>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</si>
  <si>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</si>
  <si>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</si>
  <si>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</si>
  <si>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</si>
  <si>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</si>
  <si>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</si>
  <si>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</si>
  <si>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</si>
  <si>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</si>
  <si>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</si>
  <si>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</si>
  <si>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</si>
  <si>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</si>
  <si>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</si>
  <si>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</si>
  <si>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</si>
  <si>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</si>
  <si>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</si>
  <si>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</si>
  <si>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</si>
  <si>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</si>
  <si>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</si>
  <si>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</si>
  <si>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</si>
  <si>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</si>
  <si>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</si>
  <si>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</si>
  <si>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</si>
  <si>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</si>
  <si>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</si>
  <si>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</si>
  <si>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</si>
  <si>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</si>
  <si>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</si>
  <si>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</si>
  <si>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</si>
  <si>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</si>
  <si>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</si>
  <si>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</si>
  <si>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</si>
  <si>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</si>
  <si>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</si>
  <si>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</si>
  <si>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</si>
  <si>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</si>
  <si>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</si>
  <si>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</si>
  <si>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</si>
  <si>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</si>
  <si>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</si>
  <si>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</si>
  <si>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</si>
  <si>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</si>
  <si>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</si>
  <si>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</si>
  <si>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</si>
  <si>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</si>
  <si>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</si>
  <si>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</si>
  <si>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</si>
  <si>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</si>
  <si>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</si>
  <si>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</si>
  <si>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</si>
  <si>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</si>
  <si>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</si>
  <si>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</si>
  <si>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</si>
  <si>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</si>
  <si>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</si>
  <si>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</si>
  <si>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</si>
  <si>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</si>
  <si>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</si>
  <si>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</si>
  <si>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</si>
  <si>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</si>
  <si>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</si>
  <si>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</si>
  <si>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</si>
  <si>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</si>
  <si>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</si>
  <si>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</si>
  <si>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</si>
  <si>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</si>
  <si>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</si>
  <si>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</si>
  <si>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</si>
  <si>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</si>
  <si>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</si>
  <si>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</si>
  <si>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</si>
  <si>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</si>
  <si>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</si>
  <si>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</si>
  <si>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</si>
  <si>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</si>
  <si>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</si>
  <si>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</si>
  <si>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</si>
  <si>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</si>
  <si>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</si>
  <si>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</si>
  <si>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</si>
  <si>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</si>
  <si>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</si>
  <si>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</si>
  <si>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</si>
  <si>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</si>
  <si>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</si>
  <si>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</si>
  <si>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</si>
  <si>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</si>
  <si>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</si>
  <si>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</si>
  <si>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</si>
  <si>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</si>
  <si>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</si>
  <si>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</si>
  <si>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</si>
  <si>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</si>
  <si>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</si>
  <si>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</si>
  <si>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</si>
  <si>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</si>
  <si>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</si>
  <si>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</si>
  <si>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</si>
  <si>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</si>
  <si>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</si>
  <si>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</si>
  <si>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</si>
  <si>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</si>
  <si>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</si>
  <si>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</si>
  <si>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</si>
  <si>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</si>
  <si>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</si>
  <si>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</si>
  <si>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</si>
  <si>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</si>
  <si>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</si>
  <si>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</si>
  <si>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</si>
  <si>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</si>
  <si>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</si>
  <si>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</si>
  <si>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</si>
  <si>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</si>
  <si>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</si>
  <si>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</si>
  <si>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</si>
  <si>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</si>
  <si>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</si>
  <si>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</si>
  <si>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</si>
  <si>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</si>
  <si>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</si>
  <si>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</si>
  <si>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</si>
  <si>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</si>
  <si>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</si>
  <si>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</si>
  <si>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</si>
  <si>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</si>
  <si>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</si>
  <si>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</si>
  <si>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</si>
  <si>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</si>
  <si>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</si>
  <si>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</si>
  <si>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</si>
  <si>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</si>
  <si>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</si>
  <si>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</si>
  <si>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</si>
  <si>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</si>
  <si>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</si>
  <si>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</si>
  <si>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</si>
  <si>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</si>
  <si>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</si>
  <si>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</si>
  <si>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</si>
  <si>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</si>
  <si>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</si>
  <si>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</si>
  <si>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</si>
  <si>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</si>
  <si>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</si>
  <si>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</si>
  <si>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</si>
  <si>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</si>
  <si>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</si>
  <si>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</si>
  <si>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</si>
  <si>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</si>
  <si>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</si>
  <si>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</si>
  <si>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</si>
  <si>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</si>
  <si>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</si>
  <si>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</si>
  <si>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</si>
  <si>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</si>
  <si>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</si>
  <si>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</si>
  <si>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</si>
  <si>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</si>
  <si>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</si>
  <si>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</si>
  <si>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</si>
  <si>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</si>
  <si>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</si>
  <si>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</si>
  <si>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</si>
  <si>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</si>
  <si>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</si>
  <si>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</si>
  <si>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</si>
  <si>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</si>
  <si>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</si>
  <si>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</si>
  <si>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</si>
  <si>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</si>
  <si>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</si>
  <si>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</si>
  <si>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</si>
  <si>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</si>
  <si>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</si>
  <si>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</si>
  <si>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</si>
  <si>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</si>
  <si>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</si>
  <si>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</si>
  <si>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</si>
  <si>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</si>
  <si>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</si>
  <si>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</si>
  <si>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</si>
  <si>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</si>
  <si>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</si>
  <si>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</si>
  <si>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</si>
  <si>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</si>
  <si>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</si>
  <si>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</si>
  <si>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</si>
  <si>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</si>
  <si>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</si>
  <si>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</si>
  <si>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</si>
  <si>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</si>
  <si>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</si>
  <si>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</si>
  <si>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</si>
  <si>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</si>
  <si>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</si>
  <si>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</si>
  <si>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</si>
  <si>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</si>
  <si>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</si>
  <si>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</si>
  <si>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</si>
  <si>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</si>
  <si>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</si>
  <si>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</si>
  <si>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</si>
  <si>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</si>
  <si>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</si>
  <si>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</si>
  <si>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</si>
  <si>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</si>
  <si>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</si>
  <si>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</si>
  <si>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</si>
  <si>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</si>
  <si>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</si>
  <si>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</si>
  <si>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</si>
  <si>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</si>
  <si>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</si>
  <si>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</si>
  <si>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</si>
  <si>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</si>
  <si>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</si>
  <si>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</si>
  <si>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</si>
  <si>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</si>
  <si>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</si>
  <si>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</si>
  <si>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</si>
  <si>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</si>
  <si>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</si>
  <si>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</si>
  <si>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</si>
  <si>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</si>
  <si>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</si>
  <si>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</si>
  <si>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</si>
  <si>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</si>
  <si>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</si>
  <si>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</si>
  <si>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</si>
  <si>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</si>
  <si>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</si>
  <si>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</si>
  <si>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</si>
  <si>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</si>
  <si>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</si>
  <si>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</si>
  <si>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</si>
  <si>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</si>
  <si>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</si>
  <si>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</si>
  <si>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</si>
  <si>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</si>
  <si>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</si>
  <si>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</si>
  <si>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</si>
  <si>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</si>
  <si>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</si>
  <si>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</si>
  <si>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</si>
  <si>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</si>
  <si>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</si>
  <si>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</si>
  <si>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</si>
  <si>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</si>
  <si>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</si>
  <si>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</si>
  <si>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</si>
  <si>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</si>
  <si>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</si>
  <si>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</si>
  <si>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</si>
  <si>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</si>
  <si>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</si>
  <si>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</si>
  <si>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</si>
  <si>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</si>
  <si>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</si>
  <si>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</si>
  <si>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</si>
  <si>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</si>
  <si>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</si>
  <si>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</si>
  <si>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</si>
  <si>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</si>
  <si>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</si>
  <si>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</si>
  <si>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</si>
  <si>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</si>
  <si>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</si>
  <si>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</si>
  <si>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</si>
  <si>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</si>
  <si>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</si>
  <si>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</si>
  <si>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</si>
  <si>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</si>
  <si>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</si>
  <si>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</si>
  <si>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</si>
  <si>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</si>
  <si>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</si>
  <si>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</si>
  <si>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</si>
  <si>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</si>
  <si>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</si>
  <si>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</si>
  <si>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</si>
  <si>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</si>
  <si>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</si>
  <si>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</si>
  <si>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</si>
  <si>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</si>
  <si>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</si>
  <si>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</si>
  <si>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</si>
  <si>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</si>
  <si>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</si>
  <si>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</si>
  <si>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</si>
  <si>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</si>
  <si>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</si>
  <si>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</si>
  <si>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</si>
  <si>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</si>
  <si>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</si>
  <si>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</si>
  <si>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</si>
  <si>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</si>
  <si>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</si>
  <si>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</si>
  <si>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</si>
  <si>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</si>
  <si>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</si>
  <si>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</si>
  <si>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</si>
  <si>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</si>
  <si>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</si>
  <si>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</si>
  <si>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</si>
  <si>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</si>
  <si>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</si>
  <si>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</si>
  <si>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</si>
  <si>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</si>
  <si>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</si>
  <si>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</si>
  <si>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</si>
  <si>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</si>
  <si>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</si>
  <si>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</si>
  <si>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</si>
  <si>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</si>
  <si>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</si>
  <si>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</si>
  <si>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</si>
  <si>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</si>
  <si>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</si>
  <si>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</si>
  <si>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</si>
  <si>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</si>
  <si>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</si>
  <si>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</si>
  <si>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</si>
  <si>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</si>
  <si>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</si>
  <si>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</si>
  <si>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</si>
  <si>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</si>
  <si>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</si>
  <si>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</si>
  <si>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</si>
  <si>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</si>
  <si>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</si>
  <si>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</si>
  <si>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</si>
  <si>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</si>
  <si>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</si>
  <si>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</si>
  <si>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</si>
  <si>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</si>
  <si>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</si>
  <si>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</si>
  <si>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</si>
  <si>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</si>
  <si>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</si>
  <si>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</si>
  <si>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</si>
  <si>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</si>
  <si>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</si>
  <si>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</si>
  <si>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</si>
  <si>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</si>
  <si>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</si>
  <si>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</si>
  <si>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</si>
  <si>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</si>
  <si>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</si>
  <si>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</si>
  <si>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</si>
  <si>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</si>
  <si>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</si>
  <si>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</si>
  <si>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</si>
  <si>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</si>
  <si>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</si>
  <si>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</si>
  <si>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</si>
  <si>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</si>
  <si>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</si>
  <si>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</si>
  <si>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</si>
  <si>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</si>
  <si>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</si>
  <si>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</si>
  <si>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</si>
  <si>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</si>
  <si>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</si>
  <si>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</si>
  <si>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</si>
  <si>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</si>
  <si>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</si>
  <si>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</si>
  <si>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</si>
  <si>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</si>
  <si>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</si>
  <si>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</si>
  <si>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</si>
  <si>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</si>
  <si>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</si>
  <si>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</si>
  <si>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</si>
  <si>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</si>
  <si>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</si>
  <si>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</si>
  <si>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</si>
  <si>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</si>
  <si>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</si>
  <si>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</si>
  <si>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</si>
  <si>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</si>
  <si>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</si>
  <si>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</si>
  <si>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</si>
  <si>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</si>
  <si>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</si>
  <si>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</si>
  <si>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</si>
  <si>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</si>
  <si>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</si>
  <si>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</si>
  <si>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</si>
  <si>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</si>
  <si>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</si>
  <si>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</si>
  <si>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</si>
  <si>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</si>
  <si>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</si>
  <si>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</si>
  <si>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</si>
  <si>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</si>
  <si>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</si>
  <si>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</si>
  <si>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</si>
  <si>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</si>
  <si>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</si>
  <si>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</si>
  <si>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</si>
  <si>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</si>
  <si>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</si>
  <si>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</si>
  <si>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</si>
  <si>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</si>
  <si>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</si>
  <si>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</si>
  <si>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</si>
  <si>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</si>
  <si>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</si>
  <si>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</si>
  <si>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</si>
  <si>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</si>
  <si>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</si>
  <si>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</si>
  <si>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</si>
  <si>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</si>
  <si>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</si>
  <si>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</si>
  <si>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</si>
  <si>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</si>
  <si>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</si>
  <si>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</si>
  <si>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</si>
  <si>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</si>
  <si>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</si>
  <si>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</si>
  <si>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</si>
  <si>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</si>
  <si>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</si>
  <si>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</si>
  <si>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</si>
  <si>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</si>
  <si>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</si>
  <si>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</si>
  <si>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</si>
  <si>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</si>
  <si>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</si>
  <si>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</si>
  <si>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</si>
  <si>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</si>
  <si>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</si>
  <si>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</si>
  <si>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</si>
  <si>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</si>
  <si>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</si>
  <si>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</si>
  <si>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</si>
  <si>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</si>
  <si>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</si>
  <si>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</si>
  <si>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</si>
  <si>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</si>
  <si>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</si>
  <si>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</si>
  <si>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</si>
  <si>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</si>
  <si>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</si>
  <si>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</si>
  <si>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</si>
  <si>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</si>
  <si>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</si>
  <si>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</si>
  <si>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</si>
  <si>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</si>
  <si>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</si>
  <si>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</si>
  <si>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</si>
  <si>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</si>
  <si>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</si>
  <si>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</si>
  <si>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</si>
  <si>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</si>
  <si>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</si>
  <si>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</si>
  <si>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</si>
  <si>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</si>
  <si>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</si>
  <si>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</si>
  <si>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</si>
  <si>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</si>
  <si>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</si>
  <si>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</si>
  <si>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</si>
  <si>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</si>
  <si>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</si>
  <si>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</si>
  <si>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</si>
  <si>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</si>
  <si>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</si>
  <si>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</si>
  <si>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</si>
  <si>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</si>
  <si>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</si>
  <si>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</si>
  <si>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</si>
  <si>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</si>
  <si>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</si>
  <si>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</si>
  <si>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</si>
  <si>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</si>
  <si>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</si>
  <si>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</si>
  <si>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</si>
  <si>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</si>
  <si>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</si>
  <si>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</si>
  <si>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</si>
  <si>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</si>
  <si>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</si>
  <si>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</si>
  <si>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</si>
  <si>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</si>
  <si>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</si>
  <si>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</si>
  <si>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</si>
  <si>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</si>
  <si>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</si>
  <si>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</si>
  <si>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</si>
  <si>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</si>
  <si>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</si>
  <si>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</si>
  <si>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</si>
  <si>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</si>
  <si>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</si>
  <si>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</si>
  <si>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</si>
  <si>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</si>
  <si>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</si>
  <si>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</si>
  <si>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</si>
  <si>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</si>
  <si>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</si>
  <si>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</si>
  <si>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</si>
  <si>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</si>
  <si>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</si>
  <si>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</si>
  <si>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</si>
  <si>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</si>
  <si>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</si>
  <si>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</si>
  <si>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</si>
  <si>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</si>
  <si>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</si>
  <si>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</si>
  <si>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</si>
  <si>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</si>
  <si>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</si>
  <si>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</si>
  <si>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</si>
  <si>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</si>
  <si>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</si>
  <si>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</si>
  <si>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</si>
  <si>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</si>
  <si>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</si>
  <si>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</si>
  <si>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</si>
  <si>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</si>
  <si>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</si>
  <si>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</si>
  <si>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</si>
  <si>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</si>
  <si>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</si>
  <si>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</si>
  <si>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</si>
  <si>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</si>
  <si>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</si>
  <si>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</si>
  <si>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</si>
  <si>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</si>
  <si>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</si>
  <si>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</si>
  <si>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</si>
  <si>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</si>
  <si>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</si>
  <si>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</si>
  <si>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</si>
  <si>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</si>
  <si>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</si>
  <si>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</si>
  <si>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</si>
  <si>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</si>
  <si>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</si>
  <si>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</si>
  <si>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</si>
  <si>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</si>
  <si>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</si>
  <si>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</si>
  <si>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</si>
  <si>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</si>
  <si>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</si>
  <si>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</si>
  <si>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</si>
  <si>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</si>
  <si>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</si>
  <si>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</si>
  <si>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</si>
  <si>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</si>
  <si>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</si>
  <si>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</si>
  <si>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</si>
  <si>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</si>
  <si>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</si>
  <si>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</si>
  <si>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</si>
  <si>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</si>
  <si>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</si>
  <si>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</si>
  <si>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</si>
  <si>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</si>
  <si>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</si>
  <si>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</si>
  <si>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</si>
  <si>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</si>
  <si>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</si>
  <si>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</si>
  <si>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</si>
  <si>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</si>
  <si>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</si>
  <si>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</si>
  <si>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</si>
  <si>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</si>
  <si>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</si>
  <si>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</si>
  <si>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</si>
  <si>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</si>
  <si>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</si>
  <si>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</si>
  <si>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</si>
  <si>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</si>
  <si>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</si>
  <si>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</si>
  <si>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</si>
  <si>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</si>
  <si>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</si>
  <si>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</si>
  <si>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</si>
  <si>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</si>
  <si>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</si>
  <si>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</si>
  <si>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</si>
  <si>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</si>
  <si>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</si>
  <si>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</si>
  <si>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</si>
  <si>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</si>
  <si>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</si>
  <si>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</si>
  <si>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</si>
  <si>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</si>
  <si>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</si>
  <si>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</si>
  <si>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</si>
  <si>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</si>
  <si>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</si>
  <si>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</si>
  <si>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</si>
  <si>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</si>
  <si>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</si>
  <si>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</si>
  <si>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</si>
  <si>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</si>
  <si>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</si>
  <si>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</si>
  <si>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</si>
  <si>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</si>
  <si>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</si>
  <si>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</si>
  <si>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</si>
  <si>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</si>
  <si>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</si>
  <si>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</si>
  <si>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</si>
  <si>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</si>
  <si>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</si>
  <si>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</si>
  <si>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</si>
  <si>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</si>
  <si>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</si>
  <si>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</si>
  <si>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</si>
  <si>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</si>
  <si>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</si>
  <si>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</si>
  <si>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</si>
  <si>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</si>
  <si>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</si>
  <si>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</si>
  <si>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</si>
  <si>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</si>
  <si>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</si>
  <si>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</si>
  <si>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</si>
  <si>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</si>
  <si>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</si>
  <si>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</si>
  <si>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</si>
  <si>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</si>
  <si>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</si>
  <si>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</si>
  <si>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</si>
  <si>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</si>
  <si>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</si>
  <si>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</si>
  <si>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</si>
  <si>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</si>
  <si>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</si>
  <si>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</si>
  <si>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</si>
  <si>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</si>
  <si>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</si>
  <si>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</si>
  <si>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</si>
  <si>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</si>
  <si>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</si>
  <si>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</si>
  <si>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</si>
  <si>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</si>
  <si>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</si>
  <si>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</si>
  <si>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</si>
  <si>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</si>
  <si>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</si>
  <si>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</si>
  <si>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</si>
  <si>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</si>
  <si>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</si>
  <si>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</si>
  <si>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</si>
  <si>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</si>
  <si>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</si>
  <si>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</si>
  <si>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</si>
  <si>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</si>
  <si>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</si>
  <si>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</si>
  <si>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</si>
  <si>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</si>
  <si>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</si>
  <si>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</si>
  <si>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</si>
  <si>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</si>
  <si>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</si>
  <si>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</si>
  <si>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</si>
  <si>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</si>
  <si>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</si>
  <si>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</si>
  <si>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</si>
  <si>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</si>
  <si>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</si>
  <si>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</si>
  <si>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</si>
  <si>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</si>
  <si>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</si>
  <si>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</si>
  <si>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</si>
  <si>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</si>
  <si>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</si>
  <si>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</si>
  <si>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</si>
  <si>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</si>
  <si>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</si>
  <si>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</si>
  <si>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</si>
  <si>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</si>
  <si>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</si>
  <si>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</si>
  <si>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</si>
  <si>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</si>
  <si>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</si>
  <si>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</si>
  <si>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</si>
  <si>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</si>
  <si>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</si>
  <si>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</si>
  <si>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</si>
  <si>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</si>
  <si>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</si>
  <si>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</si>
  <si>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</si>
  <si>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</si>
  <si>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</si>
  <si>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</si>
  <si>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</si>
  <si>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</si>
  <si>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</si>
  <si>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</si>
  <si>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</si>
  <si>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</si>
  <si>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</si>
  <si>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</si>
  <si>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</si>
  <si>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</si>
  <si>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</si>
  <si>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</si>
  <si>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</si>
  <si>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</si>
  <si>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</si>
  <si>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</si>
  <si>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</si>
  <si>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</si>
  <si>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</si>
  <si>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</si>
  <si>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</si>
  <si>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</si>
  <si>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</si>
  <si>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</si>
  <si>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</si>
  <si>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</si>
  <si>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</si>
  <si>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</si>
  <si>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</si>
  <si>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</si>
  <si>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</si>
  <si>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</si>
  <si>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</si>
  <si>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</si>
  <si>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</si>
  <si>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</si>
  <si>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</si>
  <si>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</si>
  <si>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</si>
  <si>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</si>
  <si>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</si>
  <si>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</si>
  <si>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</si>
  <si>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</si>
  <si>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</si>
  <si>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</si>
  <si>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</si>
  <si>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</si>
  <si>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</si>
  <si>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</si>
  <si>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</si>
  <si>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</si>
  <si>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</si>
  <si>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</si>
  <si>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</si>
  <si>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</si>
  <si>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</si>
  <si>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</si>
  <si>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</si>
  <si>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</si>
  <si>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</si>
  <si>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</si>
  <si>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</si>
  <si>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</si>
  <si>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</si>
  <si>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</si>
  <si>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</si>
  <si>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</si>
  <si>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</si>
  <si>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</si>
  <si>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</si>
  <si>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</si>
  <si>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</si>
  <si>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</si>
  <si>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</si>
  <si>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</si>
  <si>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</si>
  <si>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</si>
  <si>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</si>
  <si>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</si>
  <si>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</si>
  <si>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</si>
  <si>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</si>
  <si>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</si>
  <si>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</si>
  <si>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</si>
  <si>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</si>
  <si>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</si>
  <si>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</si>
  <si>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</si>
  <si>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</si>
  <si>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</si>
  <si>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</si>
  <si>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</si>
  <si>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</si>
  <si>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</si>
  <si>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</si>
  <si>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</si>
  <si>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</si>
  <si>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</si>
  <si>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</si>
  <si>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</si>
  <si>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</si>
  <si>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</si>
  <si>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</si>
  <si>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</si>
  <si>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</si>
  <si>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</si>
  <si>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</si>
  <si>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</si>
  <si>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</si>
  <si>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</si>
  <si>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</si>
  <si>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</si>
  <si>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</si>
  <si>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</si>
  <si>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</si>
  <si>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</si>
  <si>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</si>
  <si>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</si>
  <si>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</si>
  <si>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</si>
  <si>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</si>
  <si>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</si>
  <si>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</si>
  <si>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</si>
  <si>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</si>
  <si>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</si>
  <si>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</si>
  <si>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</si>
  <si>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</si>
  <si>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</si>
  <si>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</si>
  <si>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</si>
  <si>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</si>
  <si>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</si>
  <si>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</si>
  <si>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</si>
  <si>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</si>
  <si>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</si>
  <si>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</si>
  <si>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</si>
  <si>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</si>
  <si>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</si>
  <si>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</si>
  <si>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</si>
  <si>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</si>
  <si>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</si>
  <si>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</si>
  <si>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</si>
  <si>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</si>
  <si>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</si>
  <si>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</si>
  <si>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</si>
  <si>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</si>
  <si>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</si>
  <si>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</si>
  <si>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</si>
  <si>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</si>
  <si>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</si>
  <si>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</si>
  <si>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</si>
  <si>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</si>
  <si>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</si>
  <si>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</si>
  <si>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</si>
  <si>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</si>
  <si>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</si>
  <si>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</si>
  <si>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</si>
  <si>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</si>
  <si>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</si>
  <si>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</si>
  <si>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</si>
  <si>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</si>
  <si>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</si>
  <si>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</si>
  <si>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</si>
  <si>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</si>
  <si>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</si>
  <si>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</si>
  <si>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</si>
  <si>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</si>
  <si>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</si>
  <si>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</si>
  <si>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</si>
  <si>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</si>
  <si>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</si>
  <si>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</si>
  <si>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</si>
  <si>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</si>
  <si>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</si>
  <si>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</si>
  <si>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</si>
  <si>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</si>
  <si>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</si>
  <si>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</si>
  <si>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</si>
  <si>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</si>
  <si>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</si>
  <si>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</si>
  <si>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</si>
  <si>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</si>
  <si>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</si>
  <si>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</si>
  <si>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</si>
  <si>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</si>
  <si>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</si>
  <si>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</si>
  <si>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</si>
  <si>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</si>
  <si>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</si>
  <si>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</si>
  <si>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</si>
  <si>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</si>
  <si>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</si>
  <si>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</si>
  <si>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</si>
  <si>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</si>
  <si>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</si>
  <si>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</si>
  <si>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</si>
  <si>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</si>
  <si>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</si>
  <si>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</si>
  <si>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</si>
  <si>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</si>
  <si>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</si>
  <si>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</si>
  <si>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</si>
  <si>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</si>
  <si>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</si>
  <si>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</si>
  <si>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</si>
  <si>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</si>
  <si>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</si>
  <si>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</si>
  <si>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</si>
  <si>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</si>
  <si>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</si>
  <si>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</si>
  <si>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</si>
  <si>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</si>
  <si>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</si>
  <si>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</si>
  <si>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</si>
  <si>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</si>
  <si>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</si>
  <si>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</si>
  <si>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</si>
  <si>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</si>
  <si>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</si>
  <si>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</si>
  <si>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</si>
  <si>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</si>
  <si>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</si>
  <si>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</si>
  <si>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</si>
  <si>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</si>
  <si>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</si>
  <si>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</si>
  <si>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</si>
  <si>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</si>
  <si>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</si>
  <si>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</si>
  <si>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</si>
  <si>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</si>
  <si>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</si>
  <si>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</si>
  <si>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</si>
  <si>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</si>
  <si>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</si>
  <si>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</si>
  <si>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</si>
  <si>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</si>
  <si>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</si>
  <si>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</si>
  <si>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</si>
  <si>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</si>
  <si>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</si>
  <si>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</si>
  <si>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</si>
  <si>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</si>
  <si>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</si>
  <si>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</si>
  <si>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</si>
  <si>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</si>
  <si>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</si>
  <si>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</si>
  <si>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</si>
  <si>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</si>
  <si>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</si>
  <si>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</si>
  <si>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</si>
  <si>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</si>
  <si>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</si>
  <si>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</si>
  <si>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</si>
  <si>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</si>
  <si>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</si>
  <si>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</si>
  <si>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</si>
  <si>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</si>
  <si>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</si>
  <si>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</si>
  <si>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</si>
  <si>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</si>
  <si>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</si>
  <si>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</si>
  <si>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</si>
  <si>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</si>
  <si>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</si>
  <si>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</si>
  <si>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</si>
  <si>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</si>
  <si>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</si>
  <si>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</si>
  <si>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</si>
  <si>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</si>
  <si>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</si>
  <si>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</si>
  <si>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</si>
  <si>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</si>
  <si>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</si>
  <si>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</si>
  <si>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</si>
  <si>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</si>
  <si>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</si>
  <si>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</si>
  <si>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</si>
  <si>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</si>
  <si>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</si>
  <si>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</si>
  <si>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</si>
  <si>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</si>
  <si>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</si>
  <si>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</si>
  <si>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</si>
  <si>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</si>
  <si>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</si>
  <si>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</si>
  <si>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</si>
  <si>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</si>
  <si>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</si>
  <si>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</si>
  <si>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</si>
  <si>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</si>
  <si>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</si>
  <si>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</si>
  <si>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</si>
  <si>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</si>
  <si>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</si>
  <si>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</si>
  <si>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</si>
  <si>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</si>
  <si>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</si>
  <si>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</si>
  <si>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</si>
  <si>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</si>
  <si>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</si>
  <si>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</si>
  <si>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</si>
  <si>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</si>
  <si>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</si>
  <si>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</si>
  <si>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</si>
  <si>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</si>
  <si>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</si>
  <si>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</si>
  <si>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</si>
  <si>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</si>
  <si>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</si>
  <si>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</si>
  <si>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</si>
  <si>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</si>
  <si>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</si>
  <si>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</si>
  <si>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</si>
  <si>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</si>
  <si>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</si>
  <si>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</si>
  <si>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</si>
  <si>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</si>
  <si>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</si>
  <si>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</si>
  <si>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</si>
  <si>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</si>
  <si>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</si>
  <si>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</si>
  <si>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</si>
  <si>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</si>
  <si>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</si>
  <si>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</si>
  <si>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</si>
  <si>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</si>
  <si>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</si>
  <si>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</si>
  <si>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</si>
  <si>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</si>
  <si>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</si>
  <si>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</si>
  <si>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</si>
  <si>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</si>
  <si>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</si>
  <si>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</si>
  <si>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</si>
  <si>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</si>
  <si>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</si>
  <si>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</si>
  <si>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</si>
  <si>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</si>
  <si>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</si>
  <si>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</si>
  <si>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</si>
  <si>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</si>
  <si>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</si>
  <si>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</si>
  <si>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</si>
  <si>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</si>
  <si>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</si>
  <si>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</si>
  <si>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</si>
  <si>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</si>
  <si>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</si>
  <si>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</si>
  <si>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</si>
  <si>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</si>
  <si>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</si>
  <si>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</si>
  <si>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</si>
  <si>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</si>
  <si>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</si>
  <si>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</si>
  <si>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</si>
  <si>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</si>
  <si>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</si>
  <si>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</si>
  <si>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</si>
  <si>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</si>
  <si>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</si>
  <si>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</si>
  <si>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</si>
  <si>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</si>
  <si>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</si>
  <si>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</si>
  <si>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</si>
  <si>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</si>
  <si>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</si>
  <si>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</si>
  <si>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</si>
  <si>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</si>
  <si>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</si>
  <si>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</si>
  <si>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</si>
  <si>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</si>
  <si>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</si>
  <si>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</si>
  <si>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</si>
  <si>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</si>
  <si>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</si>
  <si>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</si>
  <si>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</si>
  <si>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</si>
  <si>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</si>
  <si>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</si>
  <si>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</si>
  <si>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</si>
  <si>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</si>
  <si>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</si>
  <si>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</si>
  <si>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</si>
  <si>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</si>
  <si>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</si>
  <si>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</si>
  <si>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</si>
  <si>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</si>
  <si>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</si>
  <si>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</si>
  <si>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</si>
  <si>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</si>
  <si>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</si>
  <si>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</si>
  <si>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</si>
  <si>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</si>
  <si>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</si>
  <si>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</si>
  <si>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</si>
  <si>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</si>
  <si>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</si>
  <si>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</si>
  <si>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</si>
  <si>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</si>
  <si>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</si>
  <si>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</si>
  <si>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</si>
  <si>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</si>
  <si>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</si>
  <si>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</si>
  <si>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</si>
  <si>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</si>
  <si>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</si>
  <si>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</si>
  <si>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</si>
  <si>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</si>
  <si>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</si>
  <si>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</si>
  <si>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</si>
  <si>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</si>
  <si>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</si>
  <si>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</si>
  <si>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</si>
  <si>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</si>
  <si>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</si>
  <si>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</si>
  <si>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</si>
  <si>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</si>
  <si>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</si>
  <si>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</si>
  <si>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</si>
  <si>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</si>
  <si>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</si>
  <si>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</si>
  <si>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</si>
  <si>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</si>
  <si>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</si>
  <si>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</si>
  <si>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</si>
  <si>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</si>
  <si>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</si>
  <si>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</si>
  <si>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</si>
  <si>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</si>
  <si>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</si>
  <si>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</si>
  <si>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</si>
  <si>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</si>
  <si>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</si>
  <si>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</si>
  <si>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</si>
  <si>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</si>
  <si>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</si>
  <si>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</si>
  <si>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</si>
  <si>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</si>
  <si>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</si>
  <si>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</si>
  <si>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</si>
  <si>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</si>
  <si>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</si>
  <si>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</si>
  <si>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</si>
  <si>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</si>
  <si>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</si>
  <si>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</si>
  <si>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</si>
  <si>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</si>
  <si>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</si>
  <si>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</si>
  <si>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</si>
  <si>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</si>
  <si>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</si>
  <si>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</si>
  <si>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</si>
  <si>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</si>
  <si>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</si>
  <si>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</si>
  <si>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</si>
  <si>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</si>
  <si>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</si>
  <si>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</si>
  <si>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</si>
  <si>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</si>
  <si>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</si>
  <si>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</si>
  <si>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</si>
  <si>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</si>
  <si>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</si>
  <si>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</si>
  <si>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</si>
  <si>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</si>
  <si>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</si>
  <si>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</si>
  <si>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</si>
  <si>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</si>
  <si>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</si>
  <si>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</si>
  <si>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</si>
  <si>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</si>
  <si>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</si>
  <si>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</si>
  <si>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</si>
  <si>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</si>
  <si>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</si>
  <si>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</si>
  <si>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</si>
  <si>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</si>
  <si>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</si>
  <si>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</si>
  <si>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</si>
  <si>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</si>
  <si>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</si>
  <si>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</si>
  <si>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</si>
  <si>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</si>
  <si>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</si>
  <si>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</si>
  <si>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</si>
  <si>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</si>
  <si>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</si>
  <si>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</si>
  <si>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</si>
  <si>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</si>
  <si>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</si>
  <si>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</si>
  <si>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</si>
  <si>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</si>
  <si>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</si>
  <si>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</si>
  <si>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</si>
  <si>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</si>
  <si>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</si>
  <si>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</si>
  <si>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</si>
  <si>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</si>
  <si>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</si>
  <si>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</si>
  <si>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</si>
  <si>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</si>
  <si>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</si>
  <si>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</si>
  <si>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</si>
  <si>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</si>
  <si>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</si>
  <si>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</si>
  <si>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</si>
  <si>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</si>
  <si>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</si>
  <si>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</si>
  <si>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</si>
  <si>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</si>
  <si>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</si>
  <si>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</si>
  <si>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</si>
  <si>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</si>
  <si>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</si>
  <si>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</si>
  <si>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</si>
  <si>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</si>
  <si>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</si>
  <si>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</si>
  <si>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</si>
  <si>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</si>
  <si>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</si>
  <si>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</si>
  <si>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</si>
  <si>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</si>
  <si>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</si>
  <si>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</si>
  <si>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</si>
  <si>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</si>
  <si>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</si>
  <si>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</si>
  <si>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</si>
  <si>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</si>
  <si>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</si>
  <si>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</si>
  <si>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</si>
  <si>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</si>
  <si>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</si>
  <si>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</si>
  <si>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</si>
  <si>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</si>
  <si>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</si>
  <si>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</si>
  <si>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</si>
  <si>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</si>
  <si>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</si>
  <si>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</si>
  <si>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</si>
  <si>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</si>
  <si>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</si>
  <si>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</si>
  <si>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</si>
  <si>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</si>
  <si>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</si>
  <si>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</si>
  <si>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</si>
  <si>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</si>
  <si>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</si>
  <si>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</si>
  <si>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</si>
  <si>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</si>
  <si>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</si>
  <si>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</si>
  <si>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</si>
  <si>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</si>
  <si>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</si>
  <si>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</si>
  <si>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</si>
  <si>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</si>
  <si>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</si>
  <si>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</si>
  <si>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</si>
  <si>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</si>
  <si>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</si>
  <si>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</si>
  <si>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</si>
  <si>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</si>
  <si>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</si>
  <si>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</si>
  <si>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</si>
  <si>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</si>
  <si>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</si>
  <si>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</si>
  <si>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</si>
  <si>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</si>
  <si>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</si>
  <si>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</si>
  <si>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</si>
  <si>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</si>
  <si>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</si>
  <si>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</si>
  <si>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</si>
  <si>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</si>
  <si>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</si>
  <si>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</si>
  <si>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</si>
  <si>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</si>
  <si>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</si>
  <si>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</si>
  <si>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</si>
  <si>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</si>
  <si>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</si>
  <si>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</si>
  <si>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</si>
  <si>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</si>
  <si>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</si>
  <si>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</si>
  <si>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</si>
  <si>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</si>
  <si>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</si>
  <si>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</si>
  <si>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</si>
  <si>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</si>
  <si>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</si>
  <si>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</si>
  <si>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</si>
  <si>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</si>
  <si>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</si>
  <si>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</si>
  <si>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</si>
  <si>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</si>
  <si>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</si>
  <si>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</si>
  <si>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</si>
  <si>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</si>
  <si>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</si>
  <si>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</si>
  <si>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</si>
  <si>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</si>
  <si>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</si>
  <si>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</si>
  <si>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</si>
  <si>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</si>
  <si>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</si>
  <si>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</si>
  <si>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</si>
  <si>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</si>
  <si>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</si>
  <si>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</si>
  <si>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</si>
  <si>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</si>
  <si>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</si>
  <si>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</si>
  <si>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</si>
  <si>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</si>
  <si>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</si>
  <si>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</si>
  <si>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</si>
  <si>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</si>
  <si>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</si>
  <si>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</si>
  <si>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</si>
  <si>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</si>
  <si>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</si>
  <si>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</si>
  <si>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</si>
  <si>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</si>
  <si>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</si>
  <si>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</si>
  <si>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</si>
  <si>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</si>
  <si>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</si>
  <si>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</si>
  <si>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</si>
  <si>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</si>
  <si>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</si>
  <si>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</si>
  <si>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</si>
  <si>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</si>
  <si>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</si>
  <si>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</si>
  <si>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</si>
  <si>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</si>
  <si>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</si>
  <si>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</si>
  <si>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</si>
  <si>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</si>
  <si>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</si>
  <si>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</si>
  <si>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</si>
  <si>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</si>
  <si>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</si>
  <si>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</si>
  <si>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</si>
  <si>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</si>
  <si>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</si>
  <si>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</si>
  <si>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</si>
  <si>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</si>
  <si>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</si>
  <si>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</si>
  <si>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</si>
  <si>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</si>
  <si>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</si>
  <si>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</si>
  <si>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</si>
  <si>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</si>
  <si>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</si>
  <si>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</si>
  <si>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</si>
  <si>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</si>
  <si>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</si>
  <si>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</si>
  <si>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</si>
  <si>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</si>
  <si>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</si>
  <si>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</si>
  <si>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</si>
  <si>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</si>
  <si>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</si>
  <si>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</si>
  <si>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</si>
  <si>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</si>
  <si>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</si>
  <si>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</si>
  <si>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</si>
  <si>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</si>
  <si>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</si>
  <si>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</si>
  <si>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</si>
  <si>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</si>
  <si>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</si>
  <si>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</si>
  <si>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</si>
  <si>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</si>
  <si>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</si>
  <si>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</si>
  <si>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</si>
  <si>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</si>
  <si>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</si>
  <si>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</si>
  <si>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</si>
  <si>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</si>
  <si>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</si>
  <si>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</si>
  <si>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</si>
  <si>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</si>
  <si>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</si>
  <si>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</si>
  <si>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</si>
  <si>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</si>
  <si>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</si>
  <si>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</si>
  <si>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</si>
  <si>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</si>
  <si>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</si>
  <si>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</si>
  <si>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</si>
  <si>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</si>
  <si>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</si>
  <si>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</si>
  <si>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</si>
  <si>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</si>
  <si>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</si>
  <si>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</si>
  <si>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</si>
  <si>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</si>
  <si>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</si>
  <si>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</si>
  <si>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</si>
  <si>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</si>
  <si>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</si>
  <si>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</si>
  <si>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</si>
  <si>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</si>
  <si>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</si>
  <si>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</si>
  <si>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</si>
  <si>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</si>
  <si>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</si>
  <si>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</si>
  <si>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</si>
  <si>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</si>
  <si>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</si>
  <si>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</si>
  <si>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</si>
  <si>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</si>
  <si>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</si>
  <si>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</si>
  <si>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</si>
  <si>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</si>
  <si>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</si>
  <si>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</si>
  <si>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</si>
  <si>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</si>
  <si>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</si>
  <si>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</si>
  <si>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</si>
  <si>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</si>
  <si>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</si>
  <si>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</si>
  <si>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</si>
  <si>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</si>
  <si>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</si>
  <si>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</si>
  <si>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</si>
  <si>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</si>
  <si>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</si>
  <si>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</si>
  <si>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</si>
  <si>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</si>
  <si>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</si>
  <si>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</si>
  <si>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</si>
  <si>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</si>
  <si>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</si>
  <si>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</si>
  <si>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</si>
  <si>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</si>
  <si>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</si>
  <si>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</si>
  <si>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</si>
  <si>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</si>
  <si>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</si>
  <si>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</si>
  <si>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</si>
  <si>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</si>
  <si>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</si>
  <si>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</si>
  <si>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</si>
  <si>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</si>
  <si>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</si>
  <si>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</si>
  <si>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</si>
  <si>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</si>
  <si>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</si>
  <si>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</si>
  <si>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</si>
  <si>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</si>
  <si>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</si>
  <si>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</si>
  <si>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</si>
  <si>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</si>
  <si>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</si>
  <si>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</si>
  <si>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</si>
  <si>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</si>
  <si>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</si>
  <si>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</si>
  <si>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</si>
  <si>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</si>
  <si>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</si>
  <si>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</si>
  <si>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</si>
  <si>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</si>
  <si>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</si>
  <si>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</si>
  <si>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</si>
  <si>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</si>
  <si>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</si>
  <si>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</si>
  <si>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</si>
  <si>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</si>
  <si>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</si>
  <si>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</si>
  <si>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</si>
  <si>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</si>
  <si>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</si>
  <si>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</si>
  <si>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</si>
  <si>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</si>
  <si>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</si>
  <si>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</si>
  <si>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</si>
  <si>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</si>
  <si>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</si>
  <si>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</si>
  <si>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</si>
  <si>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</si>
  <si>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</si>
  <si>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</si>
  <si>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</si>
  <si>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</si>
  <si>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</si>
  <si>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</si>
  <si>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</si>
  <si>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</si>
  <si>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</si>
  <si>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</si>
  <si>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</si>
  <si>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</si>
  <si>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</si>
  <si>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</si>
  <si>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</si>
  <si>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</si>
  <si>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</si>
  <si>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</si>
  <si>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</si>
  <si>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</si>
  <si>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</si>
  <si>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</si>
  <si>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</si>
  <si>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</si>
  <si>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</si>
  <si>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</si>
  <si>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</si>
  <si>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</si>
  <si>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</si>
  <si>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</si>
  <si>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</si>
  <si>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</si>
  <si>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</si>
  <si>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</si>
  <si>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</si>
  <si>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</si>
  <si>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</si>
  <si>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</si>
  <si>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</si>
  <si>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</si>
  <si>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</si>
  <si>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</si>
  <si>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</si>
  <si>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</si>
  <si>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</si>
  <si>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</si>
  <si>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</si>
  <si>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</si>
  <si>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</si>
  <si>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</si>
  <si>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</si>
  <si>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</si>
  <si>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</si>
  <si>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</si>
  <si>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</si>
  <si>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</si>
  <si>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</si>
  <si>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</si>
  <si>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</si>
  <si>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</si>
  <si>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</si>
  <si>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</si>
  <si>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</si>
  <si>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</si>
  <si>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</si>
  <si>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</si>
  <si>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</si>
  <si>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</si>
  <si>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</si>
  <si>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</si>
  <si>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</si>
  <si>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</si>
  <si>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</si>
  <si>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</si>
  <si>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</si>
  <si>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</si>
  <si>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</si>
  <si>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</si>
  <si>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</si>
  <si>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</si>
  <si>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</si>
  <si>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</si>
  <si>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</si>
  <si>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</si>
  <si>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</si>
  <si>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</si>
  <si>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</si>
  <si>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</si>
  <si>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</si>
  <si>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</si>
  <si>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</si>
  <si>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</si>
  <si>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</si>
  <si>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</si>
  <si>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</si>
  <si>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</si>
  <si>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</si>
  <si>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</si>
  <si>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</si>
  <si>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</si>
  <si>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</si>
  <si>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</si>
  <si>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</si>
  <si>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</si>
  <si>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</si>
  <si>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</si>
  <si>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</si>
  <si>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</si>
  <si>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</si>
  <si>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</si>
  <si>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</si>
  <si>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</si>
  <si>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</si>
  <si>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</si>
  <si>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</si>
  <si>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</si>
  <si>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</si>
  <si>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</si>
  <si>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</si>
  <si>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</si>
  <si>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</si>
  <si>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</si>
  <si>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</si>
  <si>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</si>
  <si>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</si>
  <si>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</si>
  <si>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</si>
  <si>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</si>
  <si>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</si>
  <si>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</si>
  <si>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</si>
  <si>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</si>
  <si>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</si>
  <si>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</si>
  <si>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</si>
  <si>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</si>
  <si>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</si>
  <si>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</si>
  <si>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</si>
  <si>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</si>
  <si>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</si>
  <si>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</si>
  <si>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</si>
  <si>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</si>
  <si>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</si>
  <si>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</si>
  <si>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</si>
  <si>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</si>
  <si>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</si>
  <si>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</si>
  <si>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</si>
  <si>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</si>
  <si>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</si>
  <si>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</si>
  <si>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</si>
  <si>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</si>
  <si>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</si>
  <si>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</si>
  <si>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</si>
  <si>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</si>
  <si>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</si>
  <si>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</si>
  <si>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</si>
  <si>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</si>
  <si>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</si>
  <si>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</si>
  <si>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</si>
  <si>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</si>
  <si>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</si>
  <si>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</si>
  <si>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</si>
  <si>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</si>
  <si>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</si>
  <si>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</si>
  <si>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</si>
  <si>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</si>
  <si>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</si>
  <si>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</si>
  <si>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</si>
  <si>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</si>
  <si>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</si>
  <si>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</si>
  <si>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</si>
  <si>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</si>
  <si>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</si>
  <si>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</si>
  <si>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</si>
  <si>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</si>
  <si>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</si>
  <si>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</si>
  <si>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</si>
  <si>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</si>
  <si>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</si>
  <si>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</si>
  <si>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</si>
  <si>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</si>
  <si>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</si>
  <si>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</si>
  <si>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</si>
  <si>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</si>
  <si>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</si>
  <si>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</si>
  <si>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</si>
  <si>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</si>
  <si>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</si>
  <si>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</si>
  <si>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</si>
  <si>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</si>
  <si>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</si>
  <si>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</si>
  <si>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</si>
  <si>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</si>
  <si>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</si>
  <si>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</si>
  <si>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</si>
  <si>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</si>
  <si>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</si>
  <si>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</si>
  <si>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</si>
  <si>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</si>
  <si>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</si>
  <si>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</si>
  <si>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</si>
  <si>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</si>
  <si>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</si>
  <si>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</si>
  <si>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</si>
  <si>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</si>
  <si>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</si>
  <si>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</si>
  <si>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</si>
  <si>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</si>
  <si>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</si>
  <si>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</si>
  <si>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</si>
  <si>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</si>
  <si>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</si>
  <si>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</si>
  <si>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</si>
  <si>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</si>
  <si>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</si>
  <si>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</si>
  <si>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</si>
  <si>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</si>
  <si>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</si>
  <si>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</si>
  <si>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</si>
  <si>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</si>
  <si>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</si>
  <si>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</si>
  <si>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</si>
  <si>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</si>
  <si>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</si>
  <si>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</si>
  <si>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</si>
  <si>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</si>
  <si>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</si>
  <si>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</si>
  <si>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</si>
  <si>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</si>
  <si>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</si>
  <si>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</si>
  <si>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</si>
  <si>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</si>
  <si>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</si>
  <si>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</si>
  <si>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</si>
  <si>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</si>
  <si>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</si>
  <si>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</si>
  <si>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</si>
  <si>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</si>
  <si>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</si>
  <si>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</si>
  <si>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</si>
  <si>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</si>
  <si>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</si>
  <si>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</si>
  <si>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</si>
  <si>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</si>
  <si>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</si>
  <si>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</si>
  <si>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</si>
  <si>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</si>
  <si>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</si>
  <si>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</si>
  <si>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</si>
  <si>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</si>
  <si>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</si>
  <si>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</si>
  <si>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</si>
  <si>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</si>
  <si>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</si>
  <si>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</si>
  <si>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</si>
  <si>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</si>
  <si>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</si>
  <si>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</si>
  <si>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</si>
  <si>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</si>
  <si>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</si>
  <si>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</si>
  <si>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</si>
  <si>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</si>
  <si>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</si>
  <si>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</si>
  <si>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</si>
  <si>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</si>
  <si>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</si>
  <si>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</si>
  <si>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</si>
  <si>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</si>
  <si>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</si>
  <si>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</si>
  <si>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</si>
  <si>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</si>
  <si>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</si>
  <si>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</si>
  <si>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</si>
  <si>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</si>
  <si>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</si>
  <si>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</si>
  <si>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</si>
  <si>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</si>
  <si>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</si>
  <si>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</si>
  <si>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</si>
  <si>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</si>
  <si>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</si>
  <si>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</si>
  <si>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</si>
  <si>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</si>
  <si>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</si>
  <si>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</si>
  <si>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</si>
  <si>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</si>
  <si>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</si>
  <si>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</si>
  <si>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</si>
  <si>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</si>
  <si>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</si>
  <si>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</si>
  <si>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</si>
  <si>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</si>
  <si>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</si>
  <si>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</si>
  <si>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</si>
  <si>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</si>
  <si>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</si>
  <si>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</si>
  <si>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</si>
  <si>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</si>
  <si>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</si>
  <si>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</si>
  <si>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</si>
  <si>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</si>
  <si>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</si>
  <si>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</si>
  <si>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</si>
  <si>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</si>
  <si>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</si>
  <si>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</si>
  <si>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</si>
  <si>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</si>
  <si>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</si>
  <si>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</si>
  <si>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</si>
  <si>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</si>
  <si>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</si>
  <si>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</si>
  <si>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</si>
  <si>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</si>
  <si>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</si>
  <si>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</si>
  <si>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</si>
  <si>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</si>
  <si>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</si>
  <si>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</si>
  <si>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</si>
  <si>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</si>
  <si>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</si>
  <si>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</si>
  <si>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</si>
  <si>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</si>
  <si>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</si>
  <si>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</si>
  <si>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</si>
  <si>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</si>
  <si>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</si>
  <si>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</si>
  <si>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</si>
  <si>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</si>
  <si>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</si>
  <si>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</si>
  <si>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</si>
  <si>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</si>
  <si>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</si>
  <si>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</si>
  <si>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</si>
  <si>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</si>
  <si>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</si>
  <si>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</si>
  <si>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</si>
  <si>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</si>
  <si>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</si>
  <si>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</si>
  <si>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</si>
  <si>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</si>
  <si>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</si>
  <si>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</si>
  <si>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</si>
  <si>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</si>
  <si>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</si>
  <si>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</si>
  <si>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</si>
  <si>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</si>
  <si>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</si>
  <si>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</si>
  <si>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</si>
  <si>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</si>
  <si>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</si>
  <si>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</si>
  <si>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</si>
  <si>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</si>
  <si>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</si>
  <si>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</si>
  <si>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</si>
  <si>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</si>
  <si>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</si>
  <si>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</si>
  <si>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</si>
  <si>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</si>
  <si>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</si>
  <si>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</si>
  <si>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</si>
  <si>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</si>
  <si>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</si>
  <si>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</si>
  <si>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</si>
  <si>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</si>
  <si>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</si>
  <si>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</si>
  <si>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</si>
  <si>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</si>
  <si>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</si>
  <si>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</si>
  <si>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</si>
  <si>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</si>
  <si>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</si>
  <si>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</si>
  <si>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</si>
  <si>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</si>
  <si>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</si>
  <si>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</si>
  <si>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</si>
  <si>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</si>
  <si>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</si>
  <si>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</si>
  <si>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</si>
  <si>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</si>
  <si>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</si>
  <si>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</si>
  <si>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</si>
  <si>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</si>
  <si>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</si>
  <si>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</si>
  <si>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</si>
  <si>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</si>
  <si>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</si>
  <si>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</si>
  <si>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</si>
  <si>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</si>
  <si>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</si>
  <si>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</si>
  <si>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</si>
  <si>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</si>
  <si>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</si>
  <si>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</si>
  <si>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</si>
  <si>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</si>
  <si>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</si>
  <si>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</si>
  <si>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</si>
  <si>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</si>
  <si>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</si>
  <si>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</si>
  <si>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</si>
  <si>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</si>
  <si>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</si>
  <si>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</si>
  <si>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</si>
  <si>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</si>
  <si>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</si>
  <si>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</si>
  <si>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</si>
  <si>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</si>
  <si>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</si>
  <si>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</si>
  <si>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</si>
  <si>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</si>
  <si>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</si>
  <si>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</si>
  <si>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</si>
  <si>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</si>
  <si>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</si>
  <si>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</si>
  <si>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</si>
  <si>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</si>
  <si>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</si>
  <si>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</si>
  <si>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</si>
  <si>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</si>
  <si>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</si>
  <si>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</si>
  <si>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</si>
  <si>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</si>
  <si>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</si>
  <si>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</si>
  <si>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</si>
  <si>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</si>
  <si>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</si>
  <si>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</si>
  <si>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</si>
  <si>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</si>
  <si>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</si>
  <si>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</si>
  <si>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</si>
  <si>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</si>
  <si>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</si>
  <si>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</si>
  <si>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</si>
  <si>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</si>
  <si>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</si>
  <si>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</si>
  <si>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</si>
  <si>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</si>
  <si>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</si>
  <si>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</si>
  <si>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</si>
  <si>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</si>
  <si>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</si>
  <si>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</si>
  <si>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</si>
  <si>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</si>
  <si>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</si>
  <si>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</si>
  <si>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</si>
  <si>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</si>
  <si>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</si>
  <si>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</si>
  <si>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</si>
  <si>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</si>
  <si>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</si>
  <si>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</si>
  <si>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</si>
  <si>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</si>
  <si>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</si>
  <si>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</si>
  <si>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</si>
  <si>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</si>
  <si>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</si>
  <si>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</si>
  <si>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</si>
  <si>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</si>
  <si>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</si>
  <si>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</si>
  <si>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</si>
  <si>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</si>
  <si>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</si>
  <si>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</si>
  <si>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</si>
  <si>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</si>
  <si>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</si>
  <si>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</si>
  <si>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</si>
  <si>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</si>
  <si>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</si>
  <si>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</si>
  <si>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</si>
  <si>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</si>
  <si>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</si>
  <si>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</si>
  <si>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</si>
  <si>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</si>
  <si>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</si>
  <si>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</si>
  <si>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</si>
  <si>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</si>
  <si>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</si>
  <si>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</si>
  <si>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</si>
  <si>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</si>
  <si>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</si>
  <si>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</si>
  <si>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</si>
  <si>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</si>
  <si>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</si>
  <si>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</si>
  <si>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</si>
  <si>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</si>
  <si>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</si>
  <si>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</si>
  <si>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</si>
  <si>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</si>
  <si>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</si>
  <si>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</si>
  <si>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</si>
  <si>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</si>
  <si>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</si>
  <si>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</si>
  <si>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</si>
  <si>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</si>
  <si>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</si>
  <si>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</si>
  <si>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</si>
  <si>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</si>
  <si>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</si>
  <si>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</si>
  <si>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</si>
  <si>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</si>
  <si>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</si>
  <si>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</si>
  <si>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</si>
  <si>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</si>
  <si>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</si>
  <si>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</si>
  <si>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</si>
  <si>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</si>
  <si>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</si>
  <si>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</si>
  <si>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</si>
  <si>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</si>
  <si>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</si>
  <si>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</si>
  <si>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</si>
  <si>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</si>
  <si>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</si>
  <si>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</si>
  <si>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</si>
  <si>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</si>
  <si>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</si>
  <si>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</si>
  <si>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</si>
  <si>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</si>
  <si>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</si>
  <si>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</si>
  <si>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</si>
  <si>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</si>
  <si>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</si>
  <si>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</si>
  <si>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</si>
  <si>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</si>
  <si>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</si>
  <si>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</si>
  <si>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</si>
  <si>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</si>
  <si>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</si>
  <si>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</si>
  <si>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</si>
  <si>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</si>
  <si>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</si>
  <si>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</si>
  <si>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</si>
  <si>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</si>
  <si>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</si>
  <si>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</si>
  <si>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</si>
  <si>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</si>
  <si>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</si>
  <si>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</si>
  <si>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</si>
  <si>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</si>
  <si>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</si>
  <si>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</si>
  <si>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</si>
  <si>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</si>
  <si>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</si>
  <si>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</si>
  <si>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</si>
  <si>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</si>
  <si>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</si>
  <si>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</si>
  <si>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</si>
  <si>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</si>
  <si>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</si>
  <si>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</si>
  <si>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</si>
  <si>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</si>
  <si>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</si>
  <si>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</si>
  <si>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</si>
  <si>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</si>
  <si>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</si>
  <si>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</si>
  <si>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</si>
  <si>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</si>
  <si>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</si>
  <si>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</si>
  <si>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</si>
  <si>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</si>
  <si>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</si>
  <si>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</si>
  <si>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</si>
  <si>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</si>
  <si>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</si>
  <si>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</si>
  <si>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</si>
  <si>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</si>
  <si>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</si>
  <si>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</si>
  <si>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</si>
  <si>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</si>
  <si>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</si>
  <si>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</si>
  <si>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</si>
  <si>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</si>
  <si>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</si>
  <si>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</si>
  <si>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</si>
  <si>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</si>
  <si>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</si>
  <si>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</si>
  <si>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</si>
  <si>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</si>
  <si>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</si>
  <si>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</si>
  <si>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</si>
  <si>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</si>
  <si>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</si>
  <si>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</si>
  <si>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</si>
  <si>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</si>
  <si>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</si>
  <si>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</si>
  <si>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</si>
  <si>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</si>
  <si>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</si>
  <si>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</si>
  <si>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</si>
  <si>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</si>
  <si>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</si>
  <si>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</si>
  <si>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</si>
  <si>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</si>
  <si>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</si>
  <si>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</si>
  <si>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</si>
  <si>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</si>
  <si>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</si>
  <si>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</si>
  <si>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</si>
  <si>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</si>
  <si>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</si>
  <si>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</si>
  <si>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</si>
  <si>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</si>
  <si>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</si>
  <si>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</si>
  <si>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</si>
  <si>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</si>
  <si>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</si>
  <si>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</si>
  <si>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</si>
  <si>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</si>
  <si>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</si>
  <si>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</si>
  <si>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</si>
  <si>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</si>
  <si>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</si>
  <si>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</si>
  <si>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</si>
  <si>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</si>
  <si>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</si>
  <si>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</si>
  <si>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</si>
  <si>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</si>
  <si>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</si>
  <si>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</si>
  <si>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</si>
  <si>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</si>
  <si>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</si>
  <si>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</si>
  <si>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</si>
  <si>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</si>
  <si>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</si>
  <si>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</si>
  <si>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</si>
  <si>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</si>
  <si>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</si>
  <si>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</si>
  <si>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</si>
  <si>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</si>
  <si>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</si>
  <si>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</si>
  <si>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</si>
  <si>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</si>
  <si>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</si>
  <si>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</si>
  <si>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</si>
  <si>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</si>
  <si>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</si>
  <si>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</si>
  <si>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</si>
  <si>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</si>
  <si>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</si>
  <si>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</si>
  <si>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</si>
  <si>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</si>
  <si>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</si>
  <si>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</si>
  <si>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</si>
  <si>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</si>
  <si>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</si>
  <si>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</si>
  <si>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</si>
  <si>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</si>
  <si>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</si>
  <si>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</si>
  <si>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</si>
  <si>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</si>
  <si>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</si>
  <si>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</si>
  <si>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</si>
  <si>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</si>
  <si>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</si>
  <si>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</si>
  <si>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</si>
  <si>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</si>
  <si>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</si>
  <si>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</si>
  <si>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</si>
  <si>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</si>
  <si>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</si>
  <si>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</si>
  <si>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</si>
  <si>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</si>
  <si>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</si>
  <si>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</si>
  <si>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</si>
  <si>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</si>
  <si>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</si>
  <si>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</si>
  <si>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</si>
  <si>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</si>
  <si>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</si>
  <si>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</si>
  <si>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</si>
  <si>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</si>
  <si>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</si>
  <si>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</si>
  <si>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</si>
  <si>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</si>
  <si>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</si>
  <si>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</si>
  <si>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</si>
  <si>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</si>
  <si>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</si>
  <si>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</si>
  <si>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</si>
  <si>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</si>
  <si>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</si>
  <si>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</si>
  <si>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</si>
  <si>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</si>
  <si>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</si>
  <si>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</si>
  <si>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</si>
  <si>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</si>
  <si>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</si>
  <si>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</si>
  <si>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</si>
  <si>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</si>
  <si>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</si>
  <si>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</si>
  <si>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</si>
  <si>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</si>
  <si>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</si>
  <si>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</si>
  <si>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</si>
  <si>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</si>
  <si>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</si>
  <si>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</si>
  <si>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</si>
  <si>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</si>
  <si>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</si>
  <si>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</si>
  <si>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</si>
  <si>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</si>
  <si>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</si>
  <si>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</si>
  <si>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</si>
  <si>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</si>
  <si>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</si>
  <si>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</si>
  <si>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</si>
  <si>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</si>
  <si>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</si>
  <si>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</si>
  <si>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</si>
  <si>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</si>
  <si>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</si>
  <si>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</si>
  <si>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</si>
  <si>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</si>
  <si>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</si>
  <si>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</si>
  <si>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</si>
  <si>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</si>
  <si>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</si>
  <si>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</si>
  <si>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</si>
  <si>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</si>
  <si>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</si>
  <si>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</si>
  <si>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</si>
  <si>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</si>
  <si>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</si>
  <si>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</si>
  <si>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</si>
  <si>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</si>
  <si>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</si>
  <si>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</si>
  <si>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</si>
  <si>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</si>
  <si>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</si>
  <si>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</si>
  <si>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</si>
  <si>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</si>
  <si>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</si>
  <si>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</si>
  <si>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</si>
  <si>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</si>
  <si>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</si>
  <si>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</si>
  <si>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</si>
  <si>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</si>
  <si>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</si>
  <si>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</si>
  <si>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</si>
  <si>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</si>
  <si>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</si>
  <si>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</si>
  <si>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</si>
  <si>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</si>
  <si>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</si>
  <si>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</si>
  <si>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</si>
  <si>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</si>
  <si>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</si>
  <si>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</si>
  <si>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</si>
  <si>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</si>
  <si>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</si>
  <si>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</si>
  <si>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</si>
  <si>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</si>
  <si>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</si>
  <si>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</si>
  <si>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</si>
  <si>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</si>
  <si>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</si>
  <si>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</si>
  <si>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</si>
  <si>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</si>
  <si>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</si>
  <si>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</si>
  <si>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</si>
  <si>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</si>
  <si>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</si>
  <si>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</si>
  <si>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</si>
  <si>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</si>
  <si>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</si>
  <si>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</si>
  <si>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</si>
  <si>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</si>
  <si>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</si>
  <si>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</si>
  <si>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</si>
  <si>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</si>
  <si>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</si>
  <si>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</si>
  <si>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</si>
  <si>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</si>
  <si>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</si>
  <si>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</si>
  <si>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</si>
  <si>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</si>
  <si>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</si>
  <si>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</si>
  <si>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</si>
  <si>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</si>
  <si>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</si>
  <si>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</si>
  <si>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</si>
  <si>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</si>
  <si>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</si>
  <si>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</si>
  <si>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</si>
  <si>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</si>
  <si>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</si>
  <si>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</si>
  <si>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</si>
  <si>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</si>
  <si>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</si>
  <si>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</si>
  <si>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</si>
  <si>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</si>
  <si>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</si>
  <si>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</si>
  <si>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</si>
  <si>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</si>
  <si>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</si>
  <si>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</si>
  <si>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</si>
  <si>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</si>
  <si>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</si>
  <si>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</si>
  <si>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</si>
  <si>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</si>
  <si>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</si>
  <si>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</si>
  <si>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</si>
  <si>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</si>
  <si>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</si>
  <si>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</si>
  <si>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</si>
  <si>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</si>
  <si>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</si>
  <si>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</si>
  <si>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</si>
  <si>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</si>
  <si>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</si>
  <si>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</si>
  <si>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</si>
  <si>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</si>
  <si>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</si>
  <si>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</si>
  <si>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</si>
  <si>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</si>
  <si>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</si>
  <si>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</si>
  <si>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</si>
  <si>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</si>
  <si>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</si>
  <si>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</si>
  <si>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</si>
  <si>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</si>
  <si>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</si>
  <si>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</si>
  <si>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</si>
  <si>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</si>
  <si>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</si>
  <si>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</si>
  <si>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</si>
  <si>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</si>
  <si>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</si>
  <si>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</si>
  <si>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</si>
  <si>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</si>
  <si>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</si>
  <si>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</si>
  <si>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</si>
  <si>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</si>
  <si>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</si>
  <si>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</si>
  <si>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</si>
  <si>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</si>
  <si>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</si>
  <si>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</si>
  <si>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</si>
  <si>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</si>
  <si>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</si>
  <si>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</si>
  <si>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</si>
  <si>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</si>
  <si>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</si>
  <si>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</si>
  <si>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</si>
  <si>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</si>
  <si>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</si>
  <si>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</si>
  <si>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</si>
  <si>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</si>
  <si>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</si>
  <si>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</si>
  <si>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</si>
  <si>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</si>
  <si>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</si>
  <si>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</si>
  <si>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</si>
  <si>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</si>
  <si>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</si>
  <si>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</si>
  <si>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</si>
  <si>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</si>
  <si>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</si>
  <si>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</si>
  <si>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</si>
  <si>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</si>
  <si>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</si>
  <si>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</si>
  <si>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</si>
  <si>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</si>
  <si>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</si>
  <si>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</si>
  <si>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</si>
  <si>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</si>
  <si>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</si>
  <si>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</si>
  <si>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</si>
  <si>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</si>
  <si>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</si>
  <si>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</si>
  <si>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</si>
  <si>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</si>
  <si>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</si>
  <si>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</si>
  <si>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</si>
  <si>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</si>
  <si>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</si>
  <si>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</si>
  <si>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</si>
  <si>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</si>
  <si>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</si>
  <si>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</si>
  <si>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</si>
  <si>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</si>
  <si>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</si>
  <si>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</si>
  <si>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</si>
  <si>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</si>
  <si>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</si>
  <si>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</si>
  <si>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</si>
  <si>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</si>
  <si>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</si>
  <si>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</si>
  <si>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</si>
  <si>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</si>
  <si>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</si>
  <si>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</si>
  <si>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</si>
  <si>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</si>
  <si>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</si>
  <si>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</si>
  <si>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</si>
  <si>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</si>
  <si>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</si>
  <si>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</si>
  <si>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</si>
  <si>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</si>
  <si>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</si>
  <si>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</si>
  <si>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</si>
  <si>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</si>
  <si>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</si>
  <si>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</si>
  <si>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</si>
  <si>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</si>
  <si>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</si>
  <si>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</si>
  <si>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</si>
  <si>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</si>
  <si>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</si>
  <si>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</si>
  <si>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</si>
  <si>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</si>
  <si>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</si>
  <si>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</si>
  <si>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</si>
  <si>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</si>
  <si>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</si>
  <si>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</si>
  <si>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</si>
  <si>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</si>
  <si>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</si>
  <si>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</si>
  <si>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</si>
  <si>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</si>
  <si>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</si>
  <si>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</si>
  <si>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</si>
  <si>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</si>
  <si>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</si>
  <si>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</si>
  <si>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</si>
  <si>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</si>
  <si>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</si>
  <si>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</si>
  <si>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</si>
  <si>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</si>
  <si>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</si>
  <si>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</si>
  <si>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</si>
  <si>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</si>
  <si>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</si>
  <si>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</si>
  <si>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</si>
  <si>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</si>
  <si>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</si>
  <si>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</si>
  <si>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</si>
  <si>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</si>
  <si>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</si>
  <si>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</si>
  <si>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</si>
  <si>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</si>
  <si>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</si>
  <si>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</si>
  <si>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</si>
  <si>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</si>
  <si>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</si>
  <si>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</si>
  <si>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</si>
  <si>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</si>
  <si>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</si>
  <si>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</si>
  <si>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</si>
  <si>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</si>
  <si>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</si>
  <si>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</si>
  <si>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</si>
  <si>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</si>
  <si>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</si>
  <si>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</si>
  <si>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</si>
  <si>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</si>
  <si>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</si>
  <si>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</si>
  <si>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</si>
  <si>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</si>
  <si>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</si>
  <si>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</si>
  <si>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</si>
  <si>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</si>
  <si>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</si>
  <si>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</si>
  <si>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</si>
  <si>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</si>
  <si>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</si>
  <si>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</si>
  <si>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</si>
  <si>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</si>
  <si>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</si>
  <si>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</si>
  <si>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</si>
  <si>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</si>
  <si>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</si>
  <si>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</si>
  <si>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</si>
  <si>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</si>
  <si>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</si>
  <si>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</si>
  <si>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</si>
  <si>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</si>
  <si>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</si>
  <si>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</si>
  <si>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</si>
  <si>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</si>
  <si>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</si>
  <si>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</si>
  <si>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</si>
  <si>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</si>
  <si>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</si>
  <si>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</si>
  <si>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</si>
  <si>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</si>
  <si>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</si>
  <si>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</si>
  <si>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</si>
  <si>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</si>
  <si>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</si>
  <si>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</si>
  <si>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</si>
  <si>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</si>
  <si>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</si>
  <si>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</si>
  <si>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</si>
  <si>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</si>
  <si>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</si>
  <si>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</si>
  <si>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</si>
  <si>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</si>
  <si>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</si>
  <si>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</si>
  <si>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</si>
  <si>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</si>
  <si>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</si>
  <si>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</si>
  <si>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</si>
  <si>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</si>
  <si>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</si>
  <si>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</si>
  <si>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</si>
  <si>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</si>
  <si>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</si>
  <si>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</si>
  <si>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</si>
  <si>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</si>
  <si>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</si>
  <si>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</si>
  <si>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</si>
  <si>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</si>
  <si>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</si>
  <si>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</si>
  <si>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</si>
  <si>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</si>
  <si>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</si>
  <si>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</si>
  <si>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</si>
  <si>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</si>
  <si>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</si>
  <si>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</si>
  <si>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</si>
  <si>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</si>
  <si>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</si>
  <si>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</si>
  <si>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</si>
  <si>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</si>
  <si>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</si>
  <si>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</si>
  <si>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</si>
  <si>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</si>
  <si>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</si>
  <si>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</si>
  <si>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</si>
  <si>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</si>
  <si>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</si>
  <si>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</si>
  <si>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</si>
  <si>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</si>
  <si>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</si>
  <si>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</si>
  <si>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</si>
  <si>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</si>
  <si>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</si>
  <si>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</si>
  <si>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</si>
  <si>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</si>
  <si>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</si>
  <si>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</si>
  <si>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</si>
  <si>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</si>
  <si>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</si>
  <si>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</si>
  <si>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</si>
  <si>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</si>
  <si>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</si>
  <si>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</si>
  <si>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</si>
  <si>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</si>
  <si>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</si>
  <si>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</si>
  <si>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</si>
  <si>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</si>
  <si>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</si>
  <si>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</si>
  <si>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</si>
  <si>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</si>
  <si>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</si>
  <si>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</si>
  <si>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</si>
  <si>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</si>
  <si>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</si>
  <si>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</si>
  <si>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</si>
  <si>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</si>
  <si>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</si>
  <si>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</si>
  <si>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</si>
  <si>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</si>
  <si>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</si>
  <si>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</si>
  <si>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</si>
  <si>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</si>
  <si>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</si>
  <si>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</si>
  <si>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</si>
  <si>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</si>
  <si>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</si>
  <si>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</si>
  <si>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</si>
  <si>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</si>
  <si>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</si>
  <si>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</si>
  <si>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</si>
  <si>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</si>
  <si>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</si>
  <si>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</si>
  <si>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</si>
  <si>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</si>
  <si>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</si>
  <si>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</si>
  <si>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</si>
  <si>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</si>
  <si>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</si>
  <si>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</si>
  <si>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</si>
  <si>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</si>
  <si>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</si>
  <si>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</si>
  <si>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</si>
  <si>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</si>
  <si>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</si>
  <si>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</si>
  <si>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</si>
  <si>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</si>
  <si>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</si>
  <si>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</si>
  <si>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</si>
  <si>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</si>
  <si>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</si>
  <si>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</si>
  <si>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</si>
  <si>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</si>
  <si>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</si>
  <si>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</si>
  <si>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</si>
  <si>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</si>
  <si>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</si>
  <si>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</si>
  <si>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</si>
  <si>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</si>
  <si>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</si>
  <si>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</si>
  <si>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</si>
  <si>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</si>
  <si>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</si>
  <si>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</si>
  <si>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</si>
  <si>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</si>
  <si>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</si>
  <si>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</si>
  <si>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</si>
  <si>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</si>
  <si>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</si>
  <si>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</si>
  <si>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</si>
  <si>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</si>
  <si>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</si>
  <si>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</si>
  <si>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</si>
  <si>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</si>
  <si>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</si>
  <si>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</si>
  <si>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</si>
  <si>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</si>
  <si>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</si>
  <si>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</si>
  <si>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</si>
  <si>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</si>
  <si>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</si>
  <si>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</si>
  <si>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</si>
  <si>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</si>
  <si>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</si>
  <si>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</si>
  <si>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</si>
  <si>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</si>
  <si>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</si>
  <si>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</si>
  <si>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</si>
  <si>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</si>
  <si>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</si>
  <si>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</si>
  <si>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</si>
  <si>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</si>
  <si>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</si>
  <si>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</si>
  <si>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</si>
  <si>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</si>
  <si>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</si>
  <si>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</si>
  <si>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</si>
  <si>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</si>
  <si>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</si>
  <si>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</si>
  <si>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</si>
  <si>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</si>
  <si>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</si>
  <si>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</si>
  <si>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</si>
  <si>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</si>
  <si>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</si>
  <si>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</si>
  <si>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</si>
  <si>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</si>
  <si>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</si>
  <si>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</si>
  <si>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</si>
  <si>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</si>
  <si>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</si>
  <si>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</si>
  <si>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</si>
  <si>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</si>
  <si>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</si>
  <si>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</si>
  <si>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</si>
  <si>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</si>
  <si>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</si>
  <si>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</si>
  <si>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</si>
  <si>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</si>
  <si>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</si>
  <si>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</si>
  <si>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</si>
  <si>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</si>
  <si>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</si>
  <si>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</si>
  <si>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</si>
  <si>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</si>
  <si>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</si>
  <si>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</si>
  <si>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</si>
  <si>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</si>
  <si>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</si>
  <si>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</si>
  <si>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</si>
  <si>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</si>
  <si>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</si>
  <si>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</si>
  <si>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</si>
  <si>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</si>
  <si>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</si>
  <si>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</si>
  <si>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</si>
  <si>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</si>
  <si>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</si>
  <si>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</si>
  <si>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</si>
  <si>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</si>
  <si>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</si>
  <si>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</si>
  <si>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</si>
  <si>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</si>
  <si>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</si>
  <si>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</si>
  <si>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</si>
  <si>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</si>
  <si>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</si>
  <si>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</si>
  <si>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</si>
  <si>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</si>
  <si>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</si>
  <si>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</si>
  <si>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</si>
  <si>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</si>
  <si>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</si>
  <si>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</si>
  <si>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</si>
  <si>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</si>
  <si>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</si>
  <si>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</si>
  <si>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</si>
  <si>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</si>
  <si>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</si>
  <si>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</si>
  <si>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</si>
  <si>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</si>
  <si>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</si>
  <si>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</si>
  <si>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</si>
  <si>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</si>
  <si>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</si>
  <si>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</si>
  <si>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</si>
  <si>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</si>
  <si>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</si>
  <si>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</si>
  <si>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</si>
  <si>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</si>
  <si>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</si>
  <si>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</si>
  <si>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</si>
  <si>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</si>
  <si>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</si>
  <si>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</si>
  <si>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</si>
  <si>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</si>
  <si>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</si>
  <si>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</si>
  <si>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</si>
  <si>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</si>
  <si>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</si>
  <si>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</si>
  <si>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</si>
  <si>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</si>
  <si>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</si>
  <si>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</si>
  <si>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</si>
  <si>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</si>
  <si>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</si>
  <si>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</si>
  <si>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</si>
  <si>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</si>
  <si>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</si>
  <si>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</si>
  <si>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</si>
  <si>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</si>
  <si>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</si>
  <si>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</si>
  <si>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</si>
  <si>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</si>
  <si>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</si>
  <si>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</si>
  <si>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</si>
  <si>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</si>
  <si>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</si>
  <si>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</si>
  <si>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</si>
  <si>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</si>
  <si>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</si>
  <si>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</si>
  <si>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</si>
  <si>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</si>
  <si>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</si>
  <si>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</si>
  <si>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</si>
  <si>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</si>
  <si>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</si>
  <si>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</si>
  <si>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</si>
  <si>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</si>
  <si>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</si>
  <si>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</si>
  <si>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</si>
  <si>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</si>
  <si>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</si>
  <si>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</si>
  <si>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</si>
  <si>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</si>
  <si>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</si>
  <si>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</si>
  <si>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</si>
  <si>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</si>
  <si>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</si>
  <si>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</si>
  <si>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</si>
  <si>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</si>
  <si>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</si>
  <si>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</si>
  <si>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</si>
  <si>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</si>
  <si>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</si>
  <si>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</si>
  <si>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</si>
  <si>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</si>
  <si>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</si>
  <si>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</si>
  <si>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</si>
  <si>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</si>
  <si>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</si>
  <si>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</si>
  <si>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</si>
  <si>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</si>
  <si>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</si>
  <si>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</si>
  <si>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</si>
  <si>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</si>
  <si>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</si>
  <si>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</si>
  <si>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</si>
  <si>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</si>
  <si>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</si>
  <si>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</si>
  <si>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</si>
  <si>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</si>
  <si>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</si>
  <si>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</si>
  <si>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</si>
  <si>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</si>
  <si>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</si>
  <si>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</si>
  <si>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</si>
  <si>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</si>
  <si>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</si>
  <si>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</si>
  <si>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</si>
  <si>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</si>
  <si>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</si>
  <si>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</si>
  <si>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</si>
  <si>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</si>
  <si>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</si>
  <si>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</si>
  <si>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</si>
  <si>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</si>
  <si>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</si>
  <si>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</si>
  <si>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</si>
  <si>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</si>
  <si>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</si>
  <si>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</si>
  <si>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</si>
  <si>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</si>
  <si>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</si>
  <si>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</si>
  <si>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</si>
  <si>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</si>
  <si>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</si>
  <si>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</si>
  <si>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</si>
  <si>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</si>
  <si>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</si>
  <si>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</si>
  <si>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</si>
  <si>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</si>
  <si>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</si>
  <si>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</si>
  <si>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</si>
  <si>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</si>
  <si>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</si>
  <si>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</si>
  <si>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</si>
  <si>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</si>
  <si>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</si>
  <si>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</si>
  <si>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</si>
  <si>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</si>
  <si>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</si>
  <si>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</si>
  <si>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</si>
  <si>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</si>
  <si>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</si>
  <si>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</si>
  <si>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</si>
  <si>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</si>
  <si>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</si>
  <si>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</si>
  <si>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</si>
  <si>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</si>
  <si>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</si>
  <si>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</si>
  <si>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</si>
  <si>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</si>
  <si>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</si>
  <si>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</si>
  <si>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</si>
  <si>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</si>
  <si>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</si>
  <si>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</si>
  <si>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</si>
  <si>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</si>
  <si>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</si>
  <si>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</si>
  <si>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</si>
  <si>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</si>
  <si>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</si>
  <si>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</si>
  <si>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</si>
  <si>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</si>
  <si>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</si>
  <si>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</si>
  <si>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</si>
  <si>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</si>
  <si>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</si>
  <si>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</si>
  <si>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</si>
  <si>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</si>
  <si>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</si>
  <si>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</si>
  <si>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</si>
  <si>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</si>
  <si>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</si>
  <si>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</si>
  <si>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</si>
  <si>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</si>
  <si>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</si>
  <si>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</si>
  <si>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</si>
  <si>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</si>
  <si>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</si>
  <si>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</si>
  <si>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</si>
  <si>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</si>
  <si>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</si>
  <si>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</si>
  <si>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</si>
  <si>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</si>
  <si>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</si>
  <si>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</si>
  <si>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</si>
  <si>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</si>
  <si>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</si>
  <si>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</si>
  <si>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</si>
  <si>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</si>
  <si>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</si>
  <si>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</si>
  <si>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</si>
  <si>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</si>
  <si>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</si>
  <si>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</si>
  <si>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</si>
  <si>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</si>
  <si>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</si>
  <si>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</si>
  <si>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</si>
  <si>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</si>
  <si>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</si>
  <si>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</si>
  <si>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</si>
  <si>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</si>
  <si>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</si>
  <si>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</si>
  <si>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</si>
  <si>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</si>
  <si>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</si>
  <si>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</si>
  <si>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</si>
  <si>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</si>
  <si>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</si>
  <si>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</si>
  <si>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</si>
  <si>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</si>
  <si>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</si>
  <si>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</si>
  <si>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</si>
  <si>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</si>
  <si>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</si>
  <si>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</si>
  <si>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</si>
  <si>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</si>
  <si>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</si>
  <si>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</si>
  <si>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</si>
  <si>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</si>
  <si>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</si>
  <si>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</si>
  <si>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</si>
  <si>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</si>
  <si>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</si>
  <si>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</si>
  <si>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</si>
  <si>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</si>
  <si>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</si>
  <si>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</si>
  <si>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</si>
  <si>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</si>
  <si>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</si>
  <si>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</si>
  <si>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</si>
  <si>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</si>
  <si>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</si>
  <si>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</si>
  <si>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</si>
  <si>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</si>
  <si>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</si>
  <si>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</si>
  <si>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</si>
  <si>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</si>
  <si>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</si>
  <si>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</si>
  <si>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</si>
  <si>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</si>
  <si>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</si>
  <si>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</si>
  <si>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</si>
  <si>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</si>
  <si>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</si>
  <si>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</si>
  <si>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</si>
  <si>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</si>
  <si>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</si>
  <si>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</si>
  <si>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</si>
  <si>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</si>
  <si>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</si>
  <si>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</si>
  <si>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</si>
  <si>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</si>
  <si>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</si>
  <si>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</si>
  <si>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</si>
  <si>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</si>
  <si>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</si>
  <si>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</si>
  <si>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</si>
  <si>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</si>
  <si>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</si>
  <si>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</si>
  <si>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</si>
  <si>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</si>
  <si>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</si>
  <si>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</si>
  <si>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</si>
  <si>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</si>
  <si>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</si>
  <si>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</si>
  <si>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</si>
  <si>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</si>
  <si>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</si>
  <si>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</si>
  <si>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</si>
  <si>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</si>
  <si>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</si>
  <si>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</si>
  <si>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</si>
  <si>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</si>
  <si>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</si>
  <si>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</si>
  <si>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</si>
  <si>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</si>
  <si>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</si>
  <si>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</si>
  <si>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</si>
  <si>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</si>
  <si>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</si>
  <si>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</si>
  <si>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</si>
  <si>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</si>
  <si>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</si>
  <si>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</si>
  <si>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</si>
  <si>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</si>
  <si>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</si>
  <si>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</si>
  <si>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</si>
  <si>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</si>
  <si>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</si>
  <si>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</si>
  <si>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</si>
  <si>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</si>
  <si>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</si>
  <si>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</si>
  <si>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</si>
  <si>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</si>
  <si>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</si>
  <si>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</si>
  <si>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</si>
  <si>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</si>
  <si>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</si>
  <si>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</si>
  <si>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</si>
  <si>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</si>
  <si>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</si>
  <si>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</si>
  <si>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</si>
  <si>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</si>
  <si>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</si>
  <si>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</si>
  <si>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</si>
  <si>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</si>
  <si>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</si>
  <si>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</si>
  <si>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</si>
  <si>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</si>
  <si>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</si>
  <si>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</si>
  <si>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</si>
  <si>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</si>
  <si>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</si>
  <si>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</si>
  <si>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</si>
  <si>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</si>
  <si>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</si>
  <si>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</si>
  <si>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</si>
  <si>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</si>
  <si>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</si>
  <si>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</si>
  <si>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</si>
  <si>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</si>
  <si>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</si>
  <si>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</si>
  <si>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</si>
  <si>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</si>
  <si>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</si>
  <si>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</si>
  <si>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</si>
  <si>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</si>
  <si>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</si>
  <si>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</si>
  <si>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</si>
  <si>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</si>
  <si>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</si>
  <si>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</si>
  <si>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</si>
  <si>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</si>
  <si>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</si>
  <si>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</si>
  <si>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</si>
  <si>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</si>
  <si>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</si>
  <si>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</si>
  <si>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</si>
  <si>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</si>
  <si>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</si>
  <si>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</si>
  <si>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</si>
  <si>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</si>
  <si>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</si>
  <si>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</si>
  <si>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</si>
  <si>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</si>
  <si>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</si>
  <si>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</si>
  <si>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</si>
  <si>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</si>
  <si>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</si>
  <si>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</si>
  <si>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</si>
  <si>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</si>
  <si>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</si>
  <si>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</si>
  <si>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</si>
  <si>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</si>
  <si>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</si>
  <si>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</si>
  <si>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</si>
  <si>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</si>
  <si>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</si>
  <si>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</si>
  <si>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</si>
  <si>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</si>
  <si>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</si>
  <si>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</si>
  <si>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</si>
  <si>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</si>
  <si>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</si>
  <si>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</si>
  <si>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</si>
  <si>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</si>
  <si>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</si>
  <si>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</si>
  <si>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</si>
  <si>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</si>
  <si>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</si>
  <si>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</si>
  <si>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</si>
  <si>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</si>
  <si>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</si>
  <si>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</si>
  <si>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</si>
  <si>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</si>
  <si>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</si>
  <si>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</si>
  <si>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</si>
  <si>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</si>
  <si>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</si>
  <si>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</si>
  <si>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</si>
  <si>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</si>
  <si>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</si>
  <si>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</si>
  <si>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</si>
  <si>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</si>
  <si>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</si>
  <si>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</si>
  <si>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</si>
  <si>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</si>
  <si>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</si>
  <si>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</si>
  <si>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</si>
  <si>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</si>
  <si>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</si>
  <si>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</si>
  <si>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</si>
  <si>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</si>
  <si>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</si>
  <si>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</si>
  <si>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</si>
  <si>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</si>
  <si>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</si>
  <si>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</si>
  <si>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</si>
  <si>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</si>
  <si>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</si>
  <si>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</si>
  <si>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</si>
  <si>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</si>
  <si>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</si>
  <si>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</si>
  <si>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</si>
  <si>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</si>
  <si>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</si>
  <si>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</si>
  <si>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</si>
  <si>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</si>
  <si>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</si>
  <si>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</si>
  <si>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</si>
  <si>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</si>
  <si>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</si>
  <si>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</si>
  <si>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</si>
  <si>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</si>
  <si>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</si>
  <si>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</si>
  <si>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</si>
  <si>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</si>
  <si>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</si>
  <si>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</si>
  <si>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</si>
  <si>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</si>
  <si>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</si>
  <si>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</si>
  <si>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</si>
  <si>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</si>
  <si>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</si>
  <si>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</si>
  <si>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</si>
  <si>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</si>
  <si>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</si>
  <si>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</si>
  <si>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</si>
  <si>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</si>
  <si>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</si>
  <si>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</si>
  <si>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</si>
  <si>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</si>
  <si>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</si>
  <si>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</si>
  <si>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</si>
  <si>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</si>
  <si>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</si>
  <si>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</si>
  <si>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</si>
  <si>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</si>
  <si>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</si>
  <si>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</si>
  <si>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</si>
  <si>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</si>
  <si>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</si>
  <si>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</si>
  <si>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</si>
  <si>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</si>
  <si>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</si>
  <si>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</si>
  <si>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</si>
  <si>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</si>
  <si>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</si>
  <si>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</si>
  <si>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</si>
  <si>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</si>
  <si>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</si>
  <si>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</si>
  <si>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</si>
  <si>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</si>
  <si>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</si>
  <si>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</si>
  <si>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</si>
  <si>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</si>
  <si>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</si>
  <si>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</si>
  <si>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</si>
  <si>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</si>
  <si>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</si>
  <si>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</si>
  <si>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</si>
  <si>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</si>
  <si>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</si>
  <si>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</si>
  <si>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</si>
  <si>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</si>
  <si>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</si>
  <si>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</si>
  <si>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</si>
  <si>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</si>
  <si>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</si>
  <si>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</si>
  <si>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</si>
  <si>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</si>
  <si>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</si>
  <si>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</si>
  <si>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</si>
  <si>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</si>
  <si>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</si>
  <si>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</si>
  <si>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</si>
  <si>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</si>
  <si>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</si>
  <si>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</si>
  <si>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</si>
  <si>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</si>
  <si>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</si>
  <si>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</si>
  <si>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</si>
  <si>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</si>
  <si>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</si>
  <si>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</si>
  <si>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</si>
  <si>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</si>
  <si>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</si>
  <si>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</si>
  <si>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</si>
  <si>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</si>
  <si>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</si>
  <si>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</si>
  <si>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</si>
  <si>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</si>
  <si>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</si>
  <si>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</si>
  <si>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</si>
  <si>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</si>
  <si>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</si>
  <si>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</si>
  <si>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</si>
  <si>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</si>
  <si>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</si>
  <si>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</si>
  <si>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</si>
  <si>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</si>
  <si>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</si>
  <si>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</si>
  <si>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</si>
  <si>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</si>
  <si>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</si>
  <si>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</si>
  <si>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</si>
  <si>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</si>
  <si>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</si>
  <si>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</si>
  <si>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</si>
  <si>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</si>
  <si>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</si>
  <si>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</si>
  <si>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</si>
  <si>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</si>
  <si>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</si>
  <si>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</si>
  <si>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</si>
  <si>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</si>
  <si>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</si>
  <si>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</si>
  <si>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</si>
  <si>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</si>
  <si>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</si>
  <si>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</si>
  <si>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</si>
  <si>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</si>
  <si>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</si>
  <si>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</si>
  <si>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</si>
  <si>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</si>
  <si>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</si>
  <si>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</si>
  <si>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</si>
  <si>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</si>
  <si>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</si>
  <si>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</si>
  <si>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</si>
  <si>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</si>
  <si>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</si>
  <si>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</si>
  <si>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</si>
  <si>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</si>
  <si>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</si>
  <si>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</si>
  <si>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</si>
  <si>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</si>
  <si>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</si>
  <si>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</si>
  <si>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</si>
  <si>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</si>
  <si>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</si>
  <si>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</si>
  <si>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</si>
  <si>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</si>
  <si>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</si>
  <si>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</si>
  <si>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</si>
  <si>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</si>
  <si>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</si>
  <si>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</si>
  <si>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</si>
  <si>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</si>
  <si>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</si>
  <si>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</si>
  <si>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</si>
  <si>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</si>
  <si>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</si>
  <si>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</si>
  <si>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</si>
  <si>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</si>
  <si>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</si>
  <si>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</si>
  <si>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</si>
  <si>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</si>
  <si>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</si>
  <si>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</si>
  <si>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</si>
  <si>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</si>
  <si>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</si>
  <si>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</si>
  <si>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</si>
  <si>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</si>
  <si>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</si>
  <si>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</si>
  <si>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</si>
  <si>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</si>
  <si>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</si>
  <si>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</si>
  <si>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</si>
  <si>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</si>
  <si>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</si>
  <si>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</si>
  <si>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</si>
  <si>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</si>
  <si>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</si>
  <si>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</si>
  <si>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</si>
  <si>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</si>
  <si>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</si>
  <si>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</si>
  <si>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</si>
  <si>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</si>
  <si>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</si>
  <si>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</si>
  <si>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</si>
  <si>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</si>
  <si>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</si>
  <si>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</si>
  <si>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</si>
  <si>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</si>
  <si>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</si>
  <si>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</si>
  <si>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</si>
  <si>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</si>
  <si>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</si>
  <si>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</si>
  <si>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</si>
  <si>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</si>
  <si>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</si>
  <si>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</si>
  <si>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</si>
  <si>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</si>
  <si>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</si>
  <si>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</si>
  <si>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</si>
  <si>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</si>
  <si>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</si>
  <si>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</si>
  <si>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</si>
  <si>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</si>
  <si>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</si>
  <si>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</si>
  <si>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</si>
  <si>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</si>
  <si>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</si>
  <si>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</si>
  <si>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</si>
  <si>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</si>
  <si>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</si>
  <si>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</si>
  <si>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</si>
  <si>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</si>
  <si>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</si>
  <si>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</si>
  <si>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</si>
  <si>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</si>
  <si>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</si>
  <si>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</si>
  <si>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</si>
  <si>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</si>
  <si>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</si>
  <si>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</si>
  <si>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</si>
  <si>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</si>
  <si>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</si>
  <si>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</si>
  <si>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</si>
  <si>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</si>
  <si>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</si>
  <si>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</si>
  <si>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</si>
  <si>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</si>
  <si>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</si>
  <si>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</si>
  <si>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</si>
  <si>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</si>
  <si>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</si>
  <si>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</si>
  <si>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</si>
  <si>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</si>
  <si>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</si>
  <si>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</si>
  <si>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</si>
  <si>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</si>
  <si>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</si>
  <si>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</si>
  <si>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</si>
  <si>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</si>
  <si>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</si>
  <si>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</si>
  <si>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</si>
  <si>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</si>
  <si>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</si>
  <si>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</si>
  <si>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</si>
  <si>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</si>
  <si>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</si>
  <si>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</si>
  <si>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</si>
  <si>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</si>
  <si>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</si>
  <si>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</si>
  <si>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</si>
  <si>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</si>
  <si>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</si>
  <si>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</si>
  <si>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</si>
  <si>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</si>
  <si>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</si>
  <si>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</si>
  <si>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</si>
  <si>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</si>
  <si>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</si>
  <si>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</si>
  <si>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</si>
  <si>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</si>
  <si>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</si>
  <si>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</si>
  <si>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</si>
  <si>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</si>
  <si>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</si>
  <si>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</si>
  <si>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</si>
  <si>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</si>
  <si>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</si>
  <si>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</si>
  <si>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</si>
  <si>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</si>
  <si>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</si>
  <si>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</si>
  <si>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</si>
  <si>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</si>
  <si>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</si>
  <si>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</si>
  <si>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</si>
  <si>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</si>
  <si>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</si>
  <si>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</si>
  <si>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</si>
  <si>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</si>
  <si>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</si>
  <si>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</si>
  <si>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</si>
  <si>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</si>
  <si>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</si>
  <si>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</si>
  <si>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</si>
  <si>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</si>
  <si>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</si>
  <si>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</si>
  <si>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</si>
  <si>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</si>
  <si>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</si>
  <si>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</si>
  <si>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</si>
  <si>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</si>
  <si>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</si>
  <si>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</si>
  <si>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</si>
  <si>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</si>
  <si>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</si>
  <si>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</si>
  <si>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</si>
  <si>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</si>
  <si>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</si>
  <si>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</si>
  <si>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</si>
  <si>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</si>
  <si>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</si>
  <si>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</si>
  <si>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</si>
  <si>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</si>
  <si>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</si>
  <si>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</si>
  <si>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</si>
  <si>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</si>
  <si>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</si>
  <si>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</si>
  <si>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</si>
  <si>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</si>
  <si>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</si>
  <si>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</si>
  <si>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</si>
  <si>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</si>
  <si>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</si>
  <si>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</si>
  <si>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</si>
  <si>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</si>
  <si>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</si>
  <si>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</si>
  <si>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</si>
  <si>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</si>
  <si>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</si>
  <si>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</si>
  <si>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</si>
  <si>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</si>
  <si>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</si>
  <si>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</si>
  <si>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</si>
  <si>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</si>
  <si>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</si>
  <si>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</si>
  <si>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</si>
  <si>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</si>
  <si>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</si>
  <si>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</si>
  <si>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</si>
  <si>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</si>
  <si>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</si>
  <si>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</si>
  <si>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</si>
  <si>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</si>
  <si>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</si>
  <si>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</si>
  <si>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</si>
  <si>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</si>
  <si>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</si>
  <si>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</si>
  <si>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</si>
  <si>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</si>
  <si>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</si>
  <si>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</si>
  <si>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</si>
  <si>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</si>
  <si>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</si>
  <si>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</si>
  <si>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</si>
  <si>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</si>
  <si>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</si>
  <si>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</si>
  <si>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</si>
  <si>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</si>
  <si>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</si>
  <si>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</si>
  <si>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</si>
  <si>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</si>
  <si>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</si>
  <si>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</si>
  <si>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</si>
  <si>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</si>
  <si>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</si>
  <si>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</si>
  <si>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</si>
  <si>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</si>
  <si>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</si>
  <si>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</si>
  <si>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</si>
  <si>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</si>
  <si>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</si>
  <si>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</si>
  <si>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</si>
  <si>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</si>
  <si>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</si>
  <si>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</si>
  <si>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</si>
  <si>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</si>
  <si>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</si>
  <si>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</si>
  <si>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</si>
  <si>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</si>
  <si>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</si>
  <si>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</si>
  <si>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</si>
  <si>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</si>
  <si>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</si>
  <si>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</si>
  <si>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</si>
  <si>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</si>
  <si>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</si>
  <si>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</si>
  <si>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</si>
  <si>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</si>
  <si>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</si>
  <si>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</si>
  <si>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</si>
  <si>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</si>
  <si>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</si>
  <si>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</si>
  <si>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</si>
  <si>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</si>
  <si>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</si>
  <si>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</si>
  <si>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</si>
  <si>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</si>
  <si>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</si>
  <si>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</si>
  <si>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</si>
  <si>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</si>
  <si>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</si>
  <si>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</si>
  <si>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</si>
  <si>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</si>
  <si>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</si>
  <si>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</si>
  <si>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</si>
  <si>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</si>
  <si>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</si>
  <si>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</si>
  <si>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</si>
  <si>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</si>
  <si>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</si>
  <si>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</si>
  <si>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</si>
  <si>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</si>
  <si>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</si>
  <si>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</si>
  <si>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</si>
  <si>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</si>
  <si>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</si>
  <si>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</si>
  <si>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</si>
  <si>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</si>
  <si>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</si>
  <si>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</si>
  <si>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</si>
  <si>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</si>
  <si>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</si>
  <si>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</si>
  <si>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</si>
  <si>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</si>
  <si>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</si>
  <si>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</si>
  <si>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</si>
  <si>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</si>
  <si>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</si>
  <si>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</si>
  <si>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</si>
  <si>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</si>
  <si>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</si>
  <si>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</si>
  <si>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</si>
  <si>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</si>
  <si>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</si>
  <si>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</si>
  <si>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</si>
  <si>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</si>
  <si>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</si>
  <si>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</si>
  <si>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</si>
  <si>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</si>
  <si>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</si>
  <si>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</si>
  <si>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</si>
  <si>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</si>
  <si>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</si>
  <si>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</si>
  <si>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</si>
  <si>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</si>
  <si>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</si>
  <si>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</si>
  <si>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</si>
  <si>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</si>
  <si>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</si>
  <si>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</si>
  <si>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</si>
  <si>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</si>
  <si>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</si>
  <si>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</si>
  <si>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</si>
  <si>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</si>
  <si>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</si>
  <si>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</si>
  <si>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</si>
  <si>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</si>
  <si>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</si>
  <si>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</si>
  <si>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</si>
  <si>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</si>
  <si>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</si>
  <si>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</si>
  <si>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</si>
  <si>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</si>
  <si>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</si>
  <si>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</si>
  <si>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</si>
  <si>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</si>
  <si>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</si>
  <si>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</si>
  <si>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</si>
  <si>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</si>
  <si>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</si>
  <si>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</si>
  <si>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</si>
  <si>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</si>
  <si>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</si>
  <si>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</si>
  <si>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</si>
  <si>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</si>
  <si>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</si>
  <si>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</si>
  <si>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</si>
  <si>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</si>
  <si>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</si>
  <si>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</si>
  <si>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</si>
  <si>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</si>
  <si>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</si>
  <si>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</si>
  <si>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</si>
  <si>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</si>
  <si>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</si>
  <si>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</si>
  <si>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</si>
  <si>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</si>
  <si>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</si>
  <si>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</si>
  <si>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</si>
  <si>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</si>
  <si>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</si>
  <si>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</si>
  <si>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</si>
  <si>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</si>
  <si>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</si>
  <si>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</si>
  <si>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</si>
  <si>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</si>
  <si>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</si>
  <si>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</si>
  <si>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</si>
  <si>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</si>
  <si>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</si>
  <si>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</si>
  <si>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</si>
  <si>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</si>
  <si>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</si>
  <si>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</si>
  <si>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</si>
  <si>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</si>
  <si>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</si>
  <si>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</si>
  <si>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</si>
  <si>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</si>
  <si>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</si>
  <si>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</si>
  <si>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</si>
  <si>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</si>
  <si>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</si>
  <si>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</si>
  <si>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</si>
  <si>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</si>
  <si>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</si>
  <si>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</si>
  <si>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</si>
  <si>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</si>
  <si>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</si>
  <si>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</si>
  <si>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</si>
  <si>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</si>
  <si>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</si>
  <si>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</si>
  <si>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</si>
  <si>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</si>
  <si>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</si>
  <si>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</si>
  <si>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</si>
  <si>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</si>
  <si>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</si>
  <si>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</si>
  <si>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</si>
  <si>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</si>
  <si>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</si>
  <si>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</si>
  <si>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</si>
  <si>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</si>
  <si>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</si>
  <si>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</si>
  <si>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</si>
  <si>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</si>
  <si>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</si>
  <si>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</si>
  <si>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</si>
  <si>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</si>
  <si>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</si>
  <si>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</si>
  <si>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</si>
  <si>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</si>
  <si>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</si>
  <si>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</si>
  <si>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</si>
  <si>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</si>
  <si>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</si>
  <si>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</si>
  <si>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</si>
  <si>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</si>
  <si>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</si>
  <si>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</si>
  <si>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</si>
  <si>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</si>
  <si>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</si>
  <si>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</si>
  <si>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</si>
  <si>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</si>
  <si>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</si>
  <si>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</si>
  <si>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</si>
  <si>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</si>
  <si>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</si>
  <si>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</si>
  <si>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</si>
  <si>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</si>
  <si>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</si>
  <si>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</si>
  <si>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</si>
  <si>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</si>
  <si>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</si>
  <si>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</si>
  <si>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</si>
  <si>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</si>
  <si>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</si>
  <si>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</si>
  <si>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</si>
  <si>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</si>
  <si>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</si>
  <si>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</si>
  <si>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</si>
  <si>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</si>
  <si>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</si>
  <si>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</si>
  <si>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</si>
  <si>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</si>
  <si>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</si>
  <si>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</si>
  <si>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</si>
  <si>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</si>
  <si>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</si>
  <si>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</si>
  <si>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</si>
  <si>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</si>
  <si>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</si>
  <si>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</si>
  <si>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</si>
  <si>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</si>
  <si>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</si>
  <si>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</si>
  <si>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</si>
  <si>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</si>
  <si>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</si>
  <si>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</si>
  <si>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</si>
  <si>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</si>
  <si>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</si>
  <si>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</si>
  <si>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</si>
  <si>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</si>
  <si>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</si>
  <si>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</si>
  <si>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</si>
  <si>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</si>
  <si>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</si>
  <si>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</si>
  <si>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</si>
  <si>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</si>
  <si>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</si>
  <si>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</si>
  <si>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</si>
  <si>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</si>
  <si>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</si>
  <si>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</si>
  <si>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</si>
  <si>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</si>
  <si>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</si>
  <si>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</si>
  <si>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</si>
  <si>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</si>
  <si>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</si>
  <si>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</si>
  <si>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</si>
  <si>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</si>
  <si>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</si>
  <si>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</si>
  <si>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</si>
  <si>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</si>
  <si>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</si>
  <si>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</si>
  <si>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</si>
  <si>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</si>
  <si>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</si>
  <si>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</si>
  <si>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</si>
  <si>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</si>
  <si>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</si>
  <si>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</si>
  <si>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</si>
  <si>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</si>
  <si>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</si>
  <si>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</si>
  <si>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</si>
  <si>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</si>
  <si>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</si>
  <si>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</si>
  <si>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</si>
  <si>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</si>
  <si>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</si>
  <si>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</si>
  <si>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</si>
  <si>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</si>
  <si>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</si>
  <si>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</si>
  <si>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</si>
  <si>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</si>
  <si>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</si>
  <si>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</si>
  <si>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</si>
  <si>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</si>
  <si>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</si>
  <si>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</si>
  <si>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</si>
  <si>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</si>
  <si>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</si>
  <si>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</si>
  <si>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</si>
  <si>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</si>
  <si>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</si>
  <si>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</si>
  <si>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</si>
  <si>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</si>
  <si>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</si>
  <si>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</si>
  <si>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</si>
  <si>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</si>
  <si>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</si>
  <si>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</si>
  <si>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</si>
  <si>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</si>
  <si>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</si>
  <si>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</si>
  <si>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</si>
  <si>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</si>
  <si>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</si>
  <si>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</si>
  <si>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</si>
  <si>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</si>
  <si>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</si>
  <si>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</si>
  <si>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</si>
  <si>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</si>
  <si>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</si>
  <si>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</si>
  <si>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</si>
  <si>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</si>
  <si>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</si>
  <si>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</si>
  <si>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</si>
  <si>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</si>
  <si>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</si>
  <si>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</si>
  <si>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</si>
  <si>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</si>
  <si>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</si>
  <si>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</si>
  <si>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</si>
  <si>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</si>
  <si>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</si>
  <si>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</si>
  <si>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</si>
  <si>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</si>
  <si>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</si>
  <si>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</si>
  <si>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</si>
  <si>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</si>
  <si>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</si>
  <si>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</si>
  <si>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</si>
  <si>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</si>
  <si>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</si>
  <si>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</si>
  <si>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</si>
  <si>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</si>
  <si>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</si>
  <si>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</si>
  <si>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</si>
  <si>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</si>
  <si>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</si>
  <si>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</si>
  <si>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</si>
  <si>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</si>
  <si>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</si>
  <si>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</si>
  <si>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</si>
  <si>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</si>
  <si>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</si>
  <si>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</si>
  <si>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</si>
  <si>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</si>
  <si>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</si>
  <si>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</si>
  <si>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</si>
  <si>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</si>
  <si>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</si>
  <si>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</si>
  <si>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</si>
  <si>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</si>
  <si>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</si>
  <si>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</si>
  <si>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</si>
  <si>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</si>
  <si>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</si>
  <si>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</si>
  <si>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</si>
  <si>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</si>
  <si>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</si>
  <si>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</si>
  <si>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</si>
  <si>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</si>
  <si>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</si>
  <si>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</si>
  <si>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</si>
  <si>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</si>
  <si>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</si>
  <si>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</si>
  <si>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</si>
  <si>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</si>
  <si>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</si>
  <si>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</si>
  <si>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</si>
  <si>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</si>
  <si>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</si>
  <si>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</si>
  <si>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</si>
  <si>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</si>
  <si>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</si>
  <si>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</si>
  <si>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</si>
  <si>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</si>
  <si>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</si>
  <si>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</si>
  <si>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</si>
  <si>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</si>
  <si>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</si>
  <si>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</si>
  <si>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</si>
  <si>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</si>
  <si>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</si>
  <si>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</si>
  <si>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</si>
  <si>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</si>
  <si>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</si>
  <si>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</si>
  <si>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</si>
  <si>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</si>
  <si>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</si>
  <si>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</si>
  <si>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</si>
  <si>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</si>
  <si>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</si>
  <si>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</si>
  <si>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</si>
  <si>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</si>
  <si>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</si>
  <si>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</si>
  <si>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</si>
  <si>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</si>
  <si>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</si>
  <si>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</si>
  <si>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</si>
  <si>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</si>
  <si>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</si>
  <si>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</si>
  <si>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</si>
  <si>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</si>
  <si>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</si>
  <si>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</si>
  <si>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</si>
  <si>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</si>
  <si>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</si>
  <si>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</si>
  <si>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</si>
  <si>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</si>
  <si>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</si>
  <si>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</si>
  <si>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</si>
  <si>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</si>
  <si>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</si>
  <si>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</si>
  <si>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</si>
  <si>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</si>
  <si>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</si>
  <si>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</si>
  <si>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</si>
  <si>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</si>
  <si>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</si>
  <si>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</si>
  <si>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</si>
  <si>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</si>
  <si>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</si>
  <si>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</si>
  <si>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</si>
  <si>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</si>
  <si>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</si>
  <si>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</si>
  <si>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</si>
  <si>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</si>
  <si>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</si>
  <si>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</si>
  <si>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</si>
  <si>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</si>
  <si>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</si>
  <si>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</si>
  <si>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</si>
  <si>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</si>
  <si>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</si>
  <si>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</si>
  <si>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</si>
  <si>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</si>
  <si>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</si>
  <si>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</si>
  <si>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</si>
  <si>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</si>
  <si>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</si>
  <si>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</si>
  <si>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</si>
  <si>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</si>
  <si>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</si>
  <si>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</si>
  <si>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</si>
  <si>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</si>
  <si>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</si>
  <si>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</si>
  <si>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</si>
  <si>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</si>
  <si>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</si>
  <si>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</si>
  <si>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</si>
  <si>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</si>
  <si>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</si>
  <si>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</si>
  <si>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</si>
  <si>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</si>
  <si>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</si>
  <si>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</si>
  <si>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</si>
  <si>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</si>
  <si>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</si>
  <si>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</si>
  <si>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</si>
  <si>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</si>
  <si>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</si>
  <si>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</si>
  <si>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</si>
  <si>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</si>
  <si>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</si>
  <si>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</si>
  <si>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</si>
  <si>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</si>
  <si>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</si>
  <si>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</si>
  <si>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</si>
  <si>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</si>
  <si>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</si>
  <si>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</si>
  <si>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</si>
  <si>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</si>
  <si>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</si>
  <si>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</si>
  <si>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</si>
  <si>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</si>
  <si>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</si>
  <si>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</si>
  <si>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</si>
  <si>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</si>
  <si>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</si>
  <si>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</si>
  <si>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</si>
  <si>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</si>
  <si>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</si>
  <si>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</si>
  <si>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</si>
  <si>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</si>
  <si>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</si>
  <si>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</si>
  <si>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</si>
  <si>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</si>
  <si>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</si>
  <si>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</si>
  <si>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</si>
  <si>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</si>
  <si>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</si>
  <si>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</si>
  <si>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</si>
  <si>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</si>
  <si>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</si>
  <si>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</si>
  <si>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</si>
  <si>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</si>
  <si>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</si>
  <si>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</si>
  <si>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</si>
  <si>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</si>
  <si>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</si>
  <si>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</si>
  <si>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</si>
  <si>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</si>
  <si>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</si>
  <si>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</si>
  <si>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</si>
  <si>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</si>
  <si>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</si>
  <si>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</si>
  <si>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</si>
  <si>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</si>
  <si>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</si>
  <si>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</si>
  <si>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</si>
  <si>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</si>
  <si>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</si>
  <si>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</si>
  <si>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</si>
  <si>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</si>
  <si>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</si>
  <si>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</si>
  <si>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</si>
  <si>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</si>
  <si>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</si>
  <si>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</si>
  <si>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</si>
  <si>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</si>
  <si>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</si>
  <si>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</si>
  <si>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</si>
  <si>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</si>
  <si>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</si>
  <si>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</si>
  <si>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</si>
  <si>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</si>
  <si>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</si>
  <si>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</si>
  <si>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</si>
  <si>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</si>
  <si>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</si>
  <si>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</si>
  <si>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</si>
  <si>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</si>
  <si>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</si>
  <si>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</si>
  <si>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</si>
  <si>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</si>
  <si>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</si>
  <si>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</si>
  <si>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</si>
  <si>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</si>
  <si>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</si>
  <si>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</si>
  <si>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</si>
  <si>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</si>
  <si>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</si>
  <si>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</si>
  <si>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</si>
  <si>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</si>
  <si>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</si>
  <si>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</si>
  <si>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</si>
  <si>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</si>
  <si>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</si>
  <si>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</si>
  <si>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</si>
  <si>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</si>
  <si>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</si>
  <si>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</si>
  <si>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</si>
  <si>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</si>
  <si>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</si>
  <si>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</si>
  <si>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</si>
  <si>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</si>
  <si>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</si>
  <si>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</si>
  <si>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</si>
  <si>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</si>
  <si>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</si>
  <si>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</si>
  <si>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</si>
  <si>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</si>
  <si>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</si>
  <si>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</si>
  <si>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</si>
  <si>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</si>
  <si>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</si>
  <si>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</si>
  <si>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</si>
  <si>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</si>
  <si>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</si>
  <si>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</si>
  <si>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</si>
  <si>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</si>
  <si>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</si>
  <si>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</si>
  <si>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</si>
  <si>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</si>
  <si>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</si>
  <si>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</si>
  <si>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</si>
  <si>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</si>
  <si>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</si>
  <si>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</si>
  <si>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</si>
  <si>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</si>
  <si>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</si>
  <si>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</si>
  <si>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</si>
  <si>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</si>
  <si>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</si>
  <si>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</si>
  <si>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</si>
  <si>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</si>
  <si>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</si>
  <si>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</si>
  <si>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</si>
  <si>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</si>
  <si>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</si>
  <si>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</si>
  <si>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</si>
  <si>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</si>
  <si>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</si>
  <si>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</si>
  <si>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</si>
  <si>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</si>
  <si>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</si>
  <si>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</si>
  <si>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</si>
  <si>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</si>
  <si>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</si>
  <si>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</si>
  <si>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</si>
  <si>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</si>
  <si>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</si>
  <si>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</si>
  <si>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</si>
  <si>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</si>
  <si>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</si>
  <si>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</si>
  <si>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</si>
  <si>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</si>
  <si>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</si>
  <si>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</si>
  <si>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</si>
  <si>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</si>
  <si>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</si>
  <si>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</si>
  <si>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</si>
  <si>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</si>
  <si>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</si>
  <si>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</si>
  <si>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</si>
  <si>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</si>
  <si>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</si>
  <si>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</si>
  <si>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</si>
  <si>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</si>
  <si>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</si>
  <si>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</si>
  <si>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</si>
  <si>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</si>
  <si>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</si>
  <si>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</si>
  <si>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</si>
  <si>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</si>
  <si>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</si>
  <si>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</si>
  <si>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</si>
  <si>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</si>
  <si>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</si>
  <si>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</si>
  <si>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</si>
  <si>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</si>
  <si>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</si>
  <si>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</si>
  <si>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</si>
  <si>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</si>
  <si>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</si>
  <si>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</si>
  <si>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</si>
  <si>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</si>
  <si>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</si>
  <si>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</si>
  <si>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</si>
  <si>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</si>
  <si>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</si>
  <si>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</si>
  <si>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</si>
  <si>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</si>
  <si>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</si>
  <si>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</si>
  <si>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</si>
  <si>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</si>
  <si>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</si>
  <si>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</si>
  <si>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</si>
  <si>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</si>
  <si>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</si>
  <si>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</si>
  <si>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</si>
  <si>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</si>
  <si>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</si>
  <si>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</si>
  <si>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</si>
  <si>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</si>
  <si>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</si>
  <si>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</si>
  <si>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</si>
  <si>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</si>
  <si>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</si>
  <si>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</si>
  <si>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</si>
  <si>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</si>
  <si>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</si>
  <si>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</si>
  <si>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</si>
  <si>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</si>
  <si>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</si>
  <si>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</si>
  <si>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</si>
  <si>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</si>
  <si>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</si>
  <si>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</si>
  <si>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</si>
  <si>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</si>
  <si>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</si>
  <si>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</si>
  <si>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</si>
  <si>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</si>
  <si>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</si>
  <si>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</si>
  <si>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</si>
  <si>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</si>
  <si>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</si>
  <si>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</si>
  <si>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</si>
  <si>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</si>
  <si>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</si>
  <si>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</si>
  <si>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</si>
  <si>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</si>
  <si>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</si>
  <si>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</si>
  <si>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</si>
  <si>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</si>
  <si>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</si>
  <si>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</si>
  <si>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</si>
  <si>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</si>
  <si>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</si>
  <si>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</si>
  <si>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</si>
  <si>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</si>
  <si>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</si>
  <si>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</si>
  <si>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</si>
  <si>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</si>
  <si>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</si>
  <si>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</si>
  <si>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</si>
  <si>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</si>
  <si>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</si>
  <si>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</si>
  <si>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</si>
  <si>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</si>
  <si>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</si>
  <si>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</si>
  <si>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</si>
  <si>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</si>
  <si>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</si>
  <si>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</si>
  <si>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</si>
  <si>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</si>
  <si>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</si>
  <si>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</si>
  <si>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</si>
  <si>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</si>
  <si>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</si>
  <si>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</si>
  <si>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</si>
  <si>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</si>
  <si>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</si>
  <si>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</si>
  <si>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</si>
  <si>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</si>
  <si>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</si>
  <si>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</si>
  <si>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</si>
  <si>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</si>
  <si>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</si>
  <si>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</si>
  <si>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</si>
  <si>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</si>
  <si>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</si>
  <si>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</si>
  <si>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</si>
  <si>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</si>
  <si>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</si>
  <si>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</si>
  <si>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</si>
  <si>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</si>
  <si>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</si>
  <si>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</si>
  <si>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</si>
  <si>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</si>
  <si>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</si>
  <si>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</si>
  <si>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</si>
  <si>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</si>
  <si>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</si>
  <si>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</si>
  <si>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</si>
  <si>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</si>
  <si>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</si>
  <si>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</si>
  <si>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</si>
  <si>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</si>
  <si>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</si>
  <si>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</si>
  <si>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</si>
  <si>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</si>
  <si>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</si>
  <si>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</si>
  <si>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</si>
  <si>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</si>
  <si>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</si>
  <si>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</si>
  <si>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</si>
  <si>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</si>
  <si>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</si>
  <si>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</si>
  <si>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</si>
  <si>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</si>
  <si>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</si>
  <si>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</si>
  <si>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</si>
  <si>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</si>
  <si>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</si>
  <si>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</si>
  <si>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</si>
  <si>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</si>
  <si>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</si>
  <si>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</si>
  <si>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</si>
  <si>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</si>
  <si>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</si>
  <si>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</si>
  <si>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</si>
  <si>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</si>
  <si>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</si>
  <si>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</si>
  <si>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</si>
  <si>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</si>
  <si>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</si>
  <si>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</si>
  <si>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</si>
  <si>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</si>
  <si>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</si>
  <si>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</si>
  <si>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</si>
  <si>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</si>
  <si>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</si>
  <si>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</si>
  <si>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</si>
  <si>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</si>
  <si>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</si>
  <si>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</si>
  <si>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</si>
  <si>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</si>
  <si>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</si>
  <si>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</si>
  <si>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</si>
  <si>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</si>
  <si>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</si>
  <si>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</si>
  <si>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</si>
  <si>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</si>
  <si>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</si>
  <si>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</si>
  <si>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</si>
  <si>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</si>
  <si>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</si>
  <si>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</si>
  <si>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</si>
  <si>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</si>
  <si>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</si>
  <si>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</si>
  <si>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</si>
  <si>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</si>
  <si>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</si>
  <si>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</si>
  <si>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</si>
  <si>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</si>
  <si>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</si>
  <si>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</si>
  <si>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</si>
  <si>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</si>
  <si>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</si>
  <si>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</si>
  <si>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</si>
  <si>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</si>
  <si>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</si>
  <si>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</si>
  <si>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</si>
  <si>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</si>
  <si>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</si>
  <si>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</si>
  <si>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</si>
  <si>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</si>
  <si>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</si>
  <si>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</si>
  <si>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</si>
  <si>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</si>
  <si>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</si>
  <si>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</si>
  <si>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</si>
  <si>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</si>
  <si>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</si>
  <si>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</si>
  <si>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</si>
  <si>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</si>
  <si>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</si>
  <si>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</si>
  <si>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</si>
  <si>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</si>
  <si>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</si>
  <si>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</si>
  <si>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</si>
  <si>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</si>
  <si>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</si>
  <si>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</si>
  <si>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</si>
  <si>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</si>
  <si>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</si>
  <si>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</si>
  <si>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</si>
  <si>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</si>
  <si>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</si>
  <si>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</si>
  <si>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</si>
  <si>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</si>
  <si>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</si>
  <si>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</si>
  <si>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</si>
  <si>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</si>
  <si>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</si>
  <si>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</si>
  <si>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</si>
  <si>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</si>
  <si>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</si>
  <si>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</si>
  <si>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</si>
  <si>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</si>
  <si>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</si>
  <si>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</si>
  <si>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</si>
  <si>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</si>
  <si>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</si>
  <si>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</si>
  <si>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</si>
  <si>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</si>
  <si>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</si>
  <si>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</si>
  <si>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</si>
  <si>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</si>
  <si>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</si>
  <si>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</si>
  <si>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</si>
  <si>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</si>
  <si>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</si>
  <si>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</si>
  <si>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</si>
  <si>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</si>
  <si>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</si>
  <si>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</si>
  <si>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</si>
  <si>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</si>
  <si>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</si>
  <si>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</si>
  <si>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</si>
  <si>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</si>
  <si>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</si>
  <si>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</si>
  <si>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</si>
  <si>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</si>
  <si>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</si>
  <si>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</si>
  <si>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</si>
  <si>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</si>
  <si>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</si>
  <si>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</si>
  <si>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</si>
  <si>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</si>
  <si>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</si>
  <si>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</si>
  <si>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</si>
  <si>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</si>
  <si>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</si>
  <si>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</si>
  <si>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</si>
  <si>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</si>
  <si>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</si>
  <si>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</si>
  <si>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</si>
  <si>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</si>
  <si>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</si>
  <si>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</si>
  <si>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</si>
  <si>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</si>
  <si>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</si>
  <si>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</si>
  <si>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</si>
  <si>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</si>
  <si>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</si>
  <si>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</si>
  <si>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</si>
  <si>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</si>
  <si>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</si>
  <si>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</si>
  <si>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</si>
  <si>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</si>
  <si>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</si>
  <si>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</si>
  <si>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</si>
  <si>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</si>
  <si>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</si>
  <si>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</si>
  <si>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</si>
  <si>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</si>
  <si>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</si>
  <si>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</si>
  <si>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</si>
  <si>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</si>
  <si>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</si>
  <si>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</si>
  <si>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</si>
  <si>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</si>
  <si>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</si>
  <si>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</si>
  <si>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</si>
  <si>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</si>
  <si>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</si>
  <si>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</si>
  <si>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</si>
  <si>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</si>
  <si>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</si>
  <si>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</si>
  <si>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</si>
  <si>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</si>
  <si>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</si>
  <si>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</si>
  <si>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</si>
  <si>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</si>
  <si>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</si>
  <si>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</si>
  <si>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</si>
  <si>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</si>
  <si>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</si>
  <si>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</si>
  <si>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</si>
  <si>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</si>
  <si>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</si>
  <si>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</si>
  <si>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</si>
  <si>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</si>
  <si>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</si>
  <si>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</si>
  <si>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</si>
  <si>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</si>
  <si>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</si>
  <si>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</si>
  <si>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</si>
  <si>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</si>
  <si>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</si>
  <si>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</si>
  <si>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</si>
  <si>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</si>
  <si>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</si>
  <si>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</si>
  <si>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</si>
  <si>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</si>
  <si>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</si>
  <si>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</si>
  <si>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</si>
  <si>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</si>
  <si>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</si>
  <si>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</si>
  <si>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</si>
  <si>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</si>
  <si>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</si>
  <si>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</si>
  <si>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</si>
  <si>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</si>
  <si>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</si>
  <si>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</si>
  <si>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</si>
  <si>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</si>
  <si>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</si>
  <si>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</si>
  <si>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</si>
  <si>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</si>
  <si>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</si>
  <si>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</si>
  <si>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</si>
  <si>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</si>
  <si>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</si>
  <si>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</si>
  <si>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</si>
  <si>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</si>
  <si>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</si>
  <si>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</si>
  <si>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</si>
  <si>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</si>
  <si>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</si>
  <si>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</si>
  <si>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</si>
  <si>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</si>
  <si>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</si>
  <si>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</si>
  <si>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</si>
  <si>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</si>
  <si>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</si>
  <si>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</si>
  <si>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</si>
  <si>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</si>
  <si>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</si>
  <si>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</si>
  <si>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</si>
  <si>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</si>
  <si>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</si>
  <si>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</si>
  <si>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</si>
  <si>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</si>
  <si>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</si>
  <si>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</si>
  <si>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</si>
  <si>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</si>
  <si>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</si>
  <si>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</si>
  <si>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</si>
  <si>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</si>
  <si>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</si>
  <si>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</si>
  <si>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</si>
  <si>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</si>
  <si>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</si>
  <si>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</si>
  <si>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</si>
  <si>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</si>
  <si>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</si>
  <si>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</si>
  <si>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</si>
  <si>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</si>
  <si>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</si>
  <si>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</si>
  <si>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</si>
  <si>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</si>
  <si>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</si>
  <si>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</si>
  <si>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</si>
  <si>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</si>
  <si>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</si>
  <si>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</si>
  <si>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</si>
  <si>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</si>
  <si>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</si>
  <si>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</si>
  <si>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</si>
  <si>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</si>
  <si>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</si>
  <si>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</si>
  <si>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</si>
  <si>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</si>
  <si>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</si>
  <si>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</si>
  <si>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</si>
  <si>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</si>
  <si>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</si>
  <si>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</si>
  <si>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</si>
  <si>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</si>
  <si>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</si>
  <si>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</si>
  <si>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</si>
  <si>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</si>
  <si>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</si>
  <si>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</si>
  <si>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</si>
  <si>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</si>
  <si>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</si>
  <si>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</si>
  <si>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</si>
  <si>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</si>
  <si>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</si>
  <si>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</si>
  <si>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</si>
  <si>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</si>
  <si>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</si>
  <si>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</si>
  <si>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</si>
  <si>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</si>
  <si>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</si>
  <si>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</si>
  <si>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</si>
  <si>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</si>
  <si>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</si>
  <si>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</si>
  <si>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</si>
  <si>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</si>
  <si>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</si>
  <si>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</si>
  <si>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</si>
  <si>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</si>
  <si>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</si>
  <si>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</si>
  <si>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</si>
  <si>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</si>
  <si>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</si>
  <si>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</si>
  <si>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</si>
  <si>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</si>
  <si>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</si>
  <si>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</si>
  <si>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</si>
  <si>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</si>
  <si>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</si>
  <si>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</si>
  <si>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</si>
  <si>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</si>
  <si>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</si>
  <si>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</si>
  <si>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</si>
  <si>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</si>
  <si>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</si>
  <si>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</si>
  <si>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</si>
  <si>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</si>
  <si>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</si>
  <si>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</si>
  <si>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</si>
  <si>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</si>
  <si>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</si>
  <si>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</si>
  <si>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</si>
  <si>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</si>
  <si>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</si>
  <si>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</si>
  <si>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</si>
  <si>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</si>
  <si>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</si>
  <si>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</si>
  <si>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</si>
  <si>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</si>
  <si>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</si>
  <si>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</si>
  <si>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</si>
  <si>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</si>
  <si>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</si>
  <si>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</si>
  <si>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</si>
  <si>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</si>
  <si>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</si>
  <si>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</si>
  <si>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</si>
  <si>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</si>
  <si>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</si>
  <si>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</si>
  <si>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</si>
  <si>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</si>
  <si>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</si>
  <si>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</si>
  <si>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</si>
  <si>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</si>
  <si>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</si>
  <si>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</si>
  <si>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</si>
  <si>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</si>
  <si>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</si>
  <si>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</si>
  <si>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</si>
  <si>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</si>
  <si>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</si>
  <si>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</si>
  <si>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</si>
  <si>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</si>
  <si>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</si>
  <si>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</si>
  <si>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</si>
  <si>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</si>
  <si>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</si>
  <si>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</si>
  <si>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</si>
  <si>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</si>
  <si>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</si>
  <si>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</si>
  <si>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</si>
  <si>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</si>
  <si>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</si>
  <si>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</si>
  <si>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</si>
  <si>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</si>
  <si>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</si>
  <si>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</si>
  <si>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</si>
  <si>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</si>
  <si>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</si>
  <si>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</si>
  <si>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</si>
  <si>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</si>
  <si>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</si>
  <si>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</si>
  <si>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</si>
  <si>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</si>
  <si>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</si>
  <si>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</si>
  <si>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</si>
  <si>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</si>
  <si>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</si>
  <si>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</si>
  <si>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</si>
  <si>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</si>
  <si>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</si>
  <si>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</si>
  <si>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</si>
  <si>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</si>
  <si>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</si>
  <si>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</si>
  <si>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</si>
  <si>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</si>
  <si>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</si>
  <si>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</si>
  <si>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</si>
  <si>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</si>
  <si>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</si>
  <si>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</si>
  <si>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</si>
  <si>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</si>
  <si>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</si>
  <si>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</si>
  <si>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</si>
  <si>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</si>
  <si>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</si>
  <si>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</si>
  <si>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</si>
  <si>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</si>
  <si>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</si>
  <si>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</si>
  <si>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</si>
  <si>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</si>
  <si>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</si>
  <si>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</si>
  <si>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</si>
  <si>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</si>
  <si>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</si>
  <si>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</si>
  <si>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</si>
  <si>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</si>
  <si>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</si>
  <si>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</si>
  <si>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</si>
  <si>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</si>
  <si>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</si>
  <si>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</si>
  <si>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</si>
  <si>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</si>
  <si>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</si>
  <si>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</si>
  <si>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</si>
  <si>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</si>
  <si>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</si>
  <si>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</si>
  <si>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</si>
  <si>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</si>
  <si>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</si>
  <si>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</si>
  <si>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</si>
  <si>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</si>
  <si>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</si>
  <si>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</si>
  <si>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</si>
  <si>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</si>
  <si>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</si>
  <si>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</si>
  <si>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</si>
  <si>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</si>
  <si>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</si>
  <si>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</si>
  <si>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</si>
  <si>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</si>
  <si>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</si>
  <si>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</si>
  <si>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</si>
  <si>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</si>
  <si>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</si>
  <si>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</si>
  <si>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</si>
  <si>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</si>
  <si>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</si>
  <si>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</si>
  <si>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</si>
  <si>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</si>
  <si>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</si>
  <si>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</si>
  <si>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</si>
  <si>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</si>
  <si>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</si>
  <si>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</si>
  <si>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</si>
  <si>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</si>
  <si>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</si>
  <si>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</si>
  <si>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</si>
  <si>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</si>
  <si>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</si>
  <si>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</si>
  <si>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</si>
  <si>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</si>
  <si>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</si>
  <si>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</si>
  <si>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</si>
  <si>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</si>
  <si>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</si>
  <si>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</si>
  <si>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</si>
  <si>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</si>
  <si>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</si>
  <si>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</si>
  <si>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</si>
  <si>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</si>
  <si>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</si>
  <si>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</si>
  <si>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</si>
  <si>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</si>
  <si>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</si>
  <si>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</si>
  <si>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</si>
  <si>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</si>
  <si>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</si>
  <si>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</si>
  <si>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</si>
  <si>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</si>
  <si>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</si>
  <si>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</si>
  <si>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</si>
  <si>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</si>
  <si>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</si>
  <si>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</si>
  <si>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</si>
  <si>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</si>
  <si>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</si>
  <si>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</si>
  <si>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</si>
  <si>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</si>
  <si>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</si>
  <si>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</si>
  <si>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</si>
  <si>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</si>
  <si>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</si>
  <si>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</si>
  <si>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</si>
  <si>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</si>
  <si>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</si>
  <si>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</si>
  <si>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</si>
  <si>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</si>
  <si>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</si>
  <si>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</si>
  <si>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</si>
  <si>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</si>
  <si>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</si>
  <si>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</si>
  <si>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</si>
  <si>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</si>
  <si>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</si>
  <si>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</si>
  <si>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</si>
  <si>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</si>
  <si>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</si>
  <si>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</si>
  <si>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</si>
  <si>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</si>
  <si>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</si>
  <si>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</si>
  <si>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</si>
  <si>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</si>
  <si>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</si>
  <si>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</si>
  <si>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</si>
  <si>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</si>
  <si>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</si>
  <si>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</si>
  <si>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</si>
  <si>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</si>
  <si>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</si>
  <si>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</si>
  <si>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</si>
  <si>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</si>
  <si>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</si>
  <si>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</si>
  <si>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</si>
  <si>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</si>
  <si>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</si>
  <si>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</si>
  <si>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</si>
  <si>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</si>
  <si>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</si>
  <si>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</si>
  <si>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</si>
  <si>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</si>
  <si>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</si>
  <si>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</si>
  <si>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</si>
  <si>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</si>
  <si>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</si>
  <si>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</si>
  <si>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</si>
  <si>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</si>
  <si>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</si>
  <si>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</si>
  <si>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</si>
  <si>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</si>
  <si>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</si>
  <si>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</si>
  <si>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</si>
  <si>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</si>
  <si>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</si>
  <si>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</si>
  <si>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</si>
  <si>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</si>
  <si>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</si>
  <si>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</si>
  <si>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</si>
  <si>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</si>
  <si>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</si>
  <si>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</si>
  <si>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</si>
  <si>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</si>
  <si>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</si>
  <si>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</si>
  <si>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</si>
  <si>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</si>
  <si>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</si>
  <si>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</si>
  <si>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</si>
  <si>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</si>
  <si>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</si>
  <si>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</si>
  <si>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</si>
  <si>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</si>
  <si>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</si>
  <si>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</si>
  <si>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</si>
  <si>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</si>
  <si>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</si>
  <si>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</si>
  <si>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</si>
  <si>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</si>
  <si>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</si>
  <si>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</si>
  <si>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</si>
  <si>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</si>
  <si>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</si>
  <si>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</si>
  <si>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</si>
  <si>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</si>
  <si>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</si>
  <si>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</si>
  <si>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</si>
  <si>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</si>
  <si>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</si>
  <si>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</si>
  <si>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</si>
  <si>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</si>
  <si>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</si>
  <si>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</si>
  <si>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</si>
  <si>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</si>
  <si>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</si>
  <si>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</si>
  <si>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</si>
  <si>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</si>
  <si>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</si>
  <si>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</si>
  <si>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</si>
  <si>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</si>
  <si>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</si>
  <si>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</si>
  <si>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</si>
  <si>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</si>
  <si>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</si>
  <si>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</si>
  <si>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</si>
  <si>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</si>
  <si>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</si>
  <si>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</si>
  <si>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</si>
  <si>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</si>
  <si>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</si>
  <si>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</si>
  <si>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</si>
  <si>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</si>
  <si>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</si>
  <si>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</si>
  <si>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</si>
  <si>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</si>
  <si>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</si>
  <si>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</si>
  <si>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</si>
  <si>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</si>
  <si>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</si>
  <si>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</si>
  <si>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</si>
  <si>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</si>
  <si>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</si>
  <si>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</si>
  <si>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</si>
  <si>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</si>
  <si>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</si>
  <si>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</si>
  <si>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</si>
  <si>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</si>
  <si>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</si>
  <si>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</si>
  <si>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</si>
  <si>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</si>
  <si>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</si>
  <si>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</si>
  <si>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</si>
  <si>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</si>
  <si>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</si>
  <si>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</si>
  <si>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</si>
  <si>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</si>
  <si>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</si>
  <si>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</si>
  <si>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</si>
  <si>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</si>
  <si>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</si>
  <si>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</si>
  <si>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</si>
  <si>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</si>
  <si>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</si>
  <si>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</si>
  <si>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</si>
  <si>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</si>
  <si>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</si>
  <si>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</si>
  <si>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</si>
  <si>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</si>
  <si>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</si>
  <si>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</si>
  <si>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</si>
  <si>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</si>
  <si>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</si>
  <si>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</si>
  <si>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</si>
  <si>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</si>
  <si>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</si>
  <si>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</si>
  <si>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</si>
  <si>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</si>
  <si>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</si>
  <si>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</si>
  <si>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</si>
  <si>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</si>
  <si>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</si>
  <si>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</si>
  <si>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</si>
  <si>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</si>
  <si>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</si>
  <si>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</si>
  <si>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</si>
  <si>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</si>
  <si>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</si>
  <si>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</si>
  <si>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</si>
  <si>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</si>
  <si>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</si>
  <si>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</si>
  <si>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</si>
  <si>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</si>
  <si>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</si>
  <si>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</si>
  <si>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</si>
  <si>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</si>
  <si>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</si>
  <si>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</si>
  <si>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</si>
  <si>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</si>
  <si>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</si>
  <si>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</si>
  <si>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</si>
  <si>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</si>
  <si>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</si>
  <si>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</si>
  <si>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</si>
  <si>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</si>
  <si>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</si>
  <si>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</si>
  <si>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</si>
  <si>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</si>
  <si>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</si>
  <si>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</si>
  <si>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</si>
  <si>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</si>
  <si>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</si>
  <si>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</si>
  <si>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</si>
  <si>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</si>
  <si>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</si>
  <si>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</si>
  <si>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</si>
  <si>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</si>
  <si>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</si>
  <si>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</si>
  <si>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</si>
  <si>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</si>
  <si>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</si>
  <si>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</si>
  <si>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</si>
  <si>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</si>
  <si>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</si>
  <si>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</si>
  <si>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</si>
  <si>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</si>
  <si>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</si>
  <si>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</si>
  <si>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</si>
  <si>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</si>
  <si>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</si>
  <si>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</si>
  <si>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</si>
  <si>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</si>
  <si>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</si>
  <si>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</si>
  <si>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</si>
  <si>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</si>
  <si>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</si>
  <si>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</si>
  <si>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</si>
  <si>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</si>
  <si>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</si>
  <si>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</si>
  <si>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</si>
  <si>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</si>
  <si>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</si>
  <si>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</si>
  <si>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</si>
  <si>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</si>
  <si>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</si>
  <si>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</si>
  <si>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</si>
  <si>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</si>
  <si>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</si>
  <si>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</si>
  <si>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</si>
  <si>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</si>
  <si>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</si>
  <si>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</si>
  <si>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</si>
  <si>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</si>
  <si>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</si>
  <si>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</si>
  <si>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</si>
  <si>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</si>
  <si>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</si>
  <si>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</si>
  <si>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</si>
  <si>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</si>
  <si>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</si>
  <si>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</si>
  <si>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</si>
  <si>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</si>
  <si>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</si>
  <si>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</si>
  <si>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</si>
  <si>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</si>
  <si>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</si>
  <si>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</si>
  <si>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</si>
  <si>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</si>
  <si>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</si>
  <si>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</si>
  <si>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</si>
  <si>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</si>
  <si>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</si>
  <si>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</si>
  <si>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</si>
  <si>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</si>
  <si>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</si>
  <si>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</si>
  <si>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</si>
  <si>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</si>
  <si>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</si>
  <si>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</si>
  <si>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</si>
  <si>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</si>
  <si>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</si>
  <si>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</si>
  <si>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</si>
  <si>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</si>
  <si>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</si>
  <si>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</si>
  <si>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</si>
  <si>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</si>
  <si>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</si>
  <si>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</si>
  <si>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</si>
  <si>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</si>
  <si>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</si>
  <si>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</si>
  <si>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</si>
  <si>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</si>
  <si>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</si>
  <si>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</si>
  <si>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</si>
  <si>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</si>
  <si>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</si>
  <si>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</si>
  <si>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</si>
  <si>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</si>
  <si>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</si>
  <si>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</si>
  <si>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</si>
  <si>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</si>
  <si>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</si>
  <si>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</si>
  <si>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</si>
  <si>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</si>
  <si>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</si>
  <si>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</si>
  <si>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</si>
  <si>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</si>
  <si>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</si>
  <si>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</si>
  <si>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</si>
  <si>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</si>
  <si>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</si>
  <si>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</si>
  <si>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</si>
  <si>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</si>
  <si>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</si>
  <si>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</si>
  <si>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</si>
  <si>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</si>
  <si>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</si>
  <si>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</si>
  <si>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</si>
  <si>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</si>
  <si>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</si>
  <si>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</si>
  <si>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</si>
  <si>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</si>
  <si>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</si>
  <si>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</si>
  <si>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</si>
  <si>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</si>
  <si>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</si>
  <si>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</si>
  <si>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</si>
  <si>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</si>
  <si>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</si>
  <si>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</si>
  <si>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</si>
  <si>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</si>
  <si>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</si>
  <si>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</si>
  <si>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</si>
  <si>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</si>
  <si>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</si>
  <si>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</si>
  <si>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</si>
  <si>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</si>
  <si>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</si>
  <si>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</si>
  <si>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</si>
  <si>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</si>
  <si>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</si>
  <si>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</si>
  <si>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</si>
  <si>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</si>
  <si>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</si>
  <si>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</si>
  <si>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</si>
  <si>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</si>
  <si>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</si>
  <si>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</si>
  <si>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</si>
  <si>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</si>
  <si>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</si>
  <si>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</si>
  <si>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</si>
  <si>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</si>
  <si>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</si>
  <si>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</si>
  <si>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</si>
  <si>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</si>
  <si>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</si>
  <si>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</si>
  <si>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</si>
  <si>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</si>
  <si>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</si>
  <si>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</si>
  <si>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</si>
  <si>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</si>
  <si>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</si>
  <si>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</si>
  <si>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</si>
  <si>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</si>
  <si>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</si>
  <si>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</si>
  <si>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</si>
  <si>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</si>
  <si>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</si>
  <si>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</si>
  <si>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</si>
  <si>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</si>
  <si>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</si>
  <si>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</si>
  <si>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</si>
  <si>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</si>
  <si>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</si>
  <si>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</si>
  <si>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</si>
  <si>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</si>
  <si>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</si>
  <si>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</si>
  <si>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</si>
  <si>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</si>
  <si>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</si>
  <si>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</si>
  <si>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</si>
  <si>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</si>
  <si>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</si>
  <si>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</si>
  <si>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</si>
  <si>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</si>
  <si>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</si>
  <si>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</si>
  <si>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</si>
  <si>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</si>
  <si>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</si>
  <si>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</si>
  <si>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</si>
  <si>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</si>
  <si>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</si>
  <si>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</si>
  <si>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</si>
  <si>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</si>
  <si>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</si>
  <si>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</si>
  <si>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</si>
  <si>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</si>
  <si>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</si>
  <si>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</si>
  <si>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</si>
  <si>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</si>
  <si>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</si>
  <si>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</si>
  <si>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</si>
  <si>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</si>
  <si>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</si>
  <si>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</si>
  <si>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</si>
  <si>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</si>
  <si>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</si>
  <si>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</si>
  <si>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</si>
  <si>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</si>
  <si>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</si>
  <si>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</si>
  <si>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</si>
  <si>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</si>
  <si>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</si>
  <si>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</si>
  <si>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</si>
  <si>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</si>
  <si>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</si>
  <si>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</si>
  <si>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</si>
  <si>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</si>
  <si>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</si>
  <si>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</si>
  <si>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</si>
  <si>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</si>
  <si>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</si>
  <si>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</si>
  <si>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</si>
  <si>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</si>
  <si>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</si>
  <si>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</si>
  <si>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</si>
  <si>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</si>
  <si>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</si>
  <si>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</si>
  <si>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</si>
  <si>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</si>
  <si>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</si>
  <si>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</si>
  <si>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</si>
  <si>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</si>
  <si>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</si>
  <si>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</si>
  <si>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</si>
  <si>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</si>
  <si>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</si>
  <si>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</si>
  <si>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</si>
  <si>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</si>
  <si>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</si>
  <si>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</si>
  <si>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</si>
  <si>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</si>
  <si>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</si>
  <si>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</si>
  <si>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</si>
  <si>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</si>
  <si>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</si>
  <si>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</si>
  <si>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</si>
  <si>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</si>
  <si>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</si>
  <si>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</si>
  <si>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</si>
  <si>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</si>
  <si>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</si>
  <si>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</si>
  <si>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</si>
  <si>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</si>
  <si>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</si>
  <si>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</si>
  <si>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</si>
  <si>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</si>
  <si>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</si>
  <si>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</si>
  <si>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</si>
  <si>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</si>
  <si>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</si>
  <si>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</si>
  <si>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</si>
  <si>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</si>
  <si>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</si>
  <si>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</si>
  <si>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</si>
  <si>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</si>
  <si>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</si>
  <si>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</si>
  <si>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</si>
  <si>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</si>
  <si>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</si>
  <si>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</si>
  <si>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</si>
  <si>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</si>
  <si>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</si>
  <si>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</si>
  <si>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</si>
  <si>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</si>
  <si>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</si>
  <si>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</si>
  <si>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</si>
  <si>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</si>
  <si>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</si>
  <si>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</si>
  <si>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</si>
  <si>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</si>
  <si>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</si>
  <si>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</si>
  <si>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</si>
  <si>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</si>
  <si>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</si>
  <si>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</si>
  <si>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</si>
  <si>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</si>
  <si>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</si>
  <si>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</si>
  <si>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</si>
  <si>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</si>
  <si>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</si>
  <si>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</si>
  <si>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</si>
  <si>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</si>
  <si>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</si>
  <si>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</si>
  <si>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</si>
  <si>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</si>
  <si>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</si>
  <si>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</si>
  <si>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</si>
  <si>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</si>
  <si>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</si>
  <si>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</si>
  <si>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</si>
  <si>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</si>
  <si>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</si>
  <si>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</si>
  <si>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</si>
  <si>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</si>
  <si>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</si>
  <si>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</si>
  <si>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</si>
  <si>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</si>
  <si>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</si>
  <si>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</si>
  <si>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</si>
  <si>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</si>
  <si>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</si>
  <si>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</si>
  <si>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</si>
  <si>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</si>
  <si>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</si>
  <si>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</si>
  <si>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</si>
  <si>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</si>
  <si>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</si>
  <si>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</si>
  <si>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</si>
  <si>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</si>
  <si>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</si>
  <si>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</si>
  <si>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</si>
  <si>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</si>
  <si>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</si>
  <si>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</si>
  <si>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</si>
  <si>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</si>
  <si>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</si>
  <si>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</si>
  <si>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</si>
  <si>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</si>
  <si>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</si>
  <si>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</si>
  <si>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</si>
  <si>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</si>
  <si>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</si>
  <si>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</si>
  <si>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</si>
  <si>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</si>
  <si>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</si>
  <si>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</si>
  <si>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</si>
  <si>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</si>
  <si>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</si>
  <si>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</si>
  <si>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</si>
  <si>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</si>
  <si>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</si>
  <si>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</si>
  <si>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</si>
  <si>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</si>
  <si>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</si>
  <si>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</si>
  <si>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</si>
  <si>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</si>
  <si>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</si>
  <si>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</si>
  <si>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</si>
  <si>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</si>
  <si>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</si>
  <si>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</si>
  <si>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</si>
  <si>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</si>
  <si>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</si>
  <si>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</si>
  <si>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</si>
  <si>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</si>
  <si>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</si>
  <si>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</si>
  <si>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</si>
  <si>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</si>
  <si>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</si>
  <si>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</si>
  <si>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</si>
  <si>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</si>
  <si>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</si>
  <si>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</si>
  <si>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</si>
  <si>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</si>
  <si>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</si>
  <si>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</si>
  <si>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</si>
  <si>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</si>
  <si>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</si>
  <si>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</si>
  <si>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</si>
  <si>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</si>
  <si>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</si>
  <si>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</si>
  <si>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</si>
  <si>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</si>
  <si>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</si>
  <si>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</si>
  <si>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</si>
  <si>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</si>
  <si>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</si>
  <si>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</si>
  <si>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</si>
  <si>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</si>
  <si>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</si>
  <si>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</si>
  <si>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</si>
  <si>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</si>
  <si>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</si>
  <si>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</si>
  <si>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</si>
  <si>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</si>
  <si>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</si>
  <si>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</si>
  <si>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</si>
  <si>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</si>
  <si>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</si>
  <si>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</si>
  <si>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</si>
  <si>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</si>
  <si>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</si>
  <si>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</si>
  <si>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</si>
  <si>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</si>
  <si>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</si>
  <si>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</si>
  <si>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</si>
  <si>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</si>
  <si>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</si>
  <si>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</si>
  <si>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</si>
  <si>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</si>
  <si>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</si>
  <si>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</si>
  <si>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</si>
  <si>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</si>
  <si>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</si>
  <si>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</si>
  <si>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</si>
  <si>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</si>
  <si>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</si>
  <si>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</si>
  <si>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</si>
  <si>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</si>
  <si>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</si>
  <si>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</si>
  <si>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</si>
  <si>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</si>
  <si>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</si>
  <si>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</si>
  <si>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</si>
  <si>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</si>
  <si>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</si>
  <si>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</si>
  <si>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</si>
  <si>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</si>
  <si>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</si>
  <si>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</si>
  <si>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</si>
  <si>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</si>
  <si>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</si>
  <si>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</si>
  <si>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</si>
  <si>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</si>
  <si>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</si>
  <si>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</si>
  <si>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</si>
  <si>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</si>
  <si>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</si>
  <si>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</si>
  <si>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</si>
  <si>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</si>
  <si>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</si>
  <si>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</si>
  <si>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</si>
  <si>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</si>
  <si>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</si>
  <si>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</si>
  <si>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</si>
  <si>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</si>
  <si>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</si>
  <si>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</si>
  <si>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</si>
  <si>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</si>
  <si>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</si>
  <si>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</si>
  <si>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</si>
  <si>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</si>
  <si>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</si>
  <si>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</si>
  <si>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</si>
  <si>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</si>
  <si>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</si>
  <si>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</si>
  <si>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</si>
  <si>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</si>
  <si>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</si>
  <si>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</si>
  <si>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</si>
  <si>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</si>
  <si>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</si>
  <si>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</si>
  <si>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</si>
  <si>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</si>
  <si>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</si>
  <si>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</si>
  <si>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</si>
  <si>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</si>
  <si>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</si>
  <si>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</si>
  <si>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</si>
  <si>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</si>
  <si>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</si>
  <si>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</si>
  <si>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</si>
  <si>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</si>
  <si>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</si>
  <si>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</si>
  <si>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</si>
  <si>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</si>
  <si>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</si>
  <si>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</si>
  <si>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</si>
  <si>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</si>
  <si>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</si>
  <si>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</si>
  <si>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</si>
  <si>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</si>
  <si>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</si>
  <si>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</si>
  <si>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</si>
  <si>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</si>
  <si>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</si>
  <si>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</si>
  <si>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</si>
  <si>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</si>
  <si>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</si>
  <si>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</si>
  <si>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</si>
  <si>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</si>
  <si>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</si>
  <si>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</si>
  <si>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</si>
  <si>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</si>
  <si>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</si>
  <si>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</si>
  <si>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</si>
  <si>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</si>
  <si>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</si>
  <si>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</si>
  <si>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</si>
  <si>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</si>
  <si>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</si>
  <si>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</si>
  <si>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</si>
  <si>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</si>
  <si>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</si>
  <si>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</si>
  <si>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</si>
  <si>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</si>
  <si>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</si>
  <si>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</si>
  <si>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</si>
  <si>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</si>
  <si>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</si>
  <si>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</si>
  <si>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</si>
  <si>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</si>
  <si>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</si>
  <si>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</si>
  <si>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</si>
  <si>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</si>
  <si>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</si>
  <si>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</si>
  <si>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</si>
  <si>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</si>
  <si>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</si>
  <si>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</si>
  <si>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</si>
  <si>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</si>
  <si>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</si>
  <si>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</si>
  <si>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</si>
  <si>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</si>
  <si>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</si>
  <si>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</si>
  <si>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</si>
  <si>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</si>
  <si>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</si>
  <si>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</si>
  <si>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</si>
  <si>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</si>
  <si>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</si>
  <si>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</si>
  <si>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</si>
  <si>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</si>
  <si>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</si>
  <si>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</si>
  <si>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</si>
  <si>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</si>
  <si>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</si>
  <si>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</si>
  <si>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</si>
  <si>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</si>
  <si>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</si>
  <si>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</si>
  <si>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</si>
  <si>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</si>
  <si>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</si>
  <si>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</si>
  <si>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</si>
  <si>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</si>
  <si>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</si>
  <si>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</si>
  <si>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</si>
  <si>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</si>
  <si>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</si>
  <si>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</si>
  <si>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</si>
  <si>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</si>
  <si>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</si>
  <si>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</si>
  <si>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</si>
  <si>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</si>
  <si>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</si>
  <si>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</si>
  <si>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</si>
  <si>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</si>
  <si>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</si>
  <si>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</si>
  <si>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</si>
  <si>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</si>
  <si>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</si>
  <si>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</si>
  <si>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</si>
  <si>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</si>
  <si>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</si>
  <si>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</si>
  <si>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</si>
  <si>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</si>
  <si>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</si>
  <si>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</si>
  <si>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</si>
  <si>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</si>
  <si>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</si>
  <si>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</si>
  <si>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</si>
  <si>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</si>
  <si>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</si>
  <si>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</si>
  <si>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</si>
  <si>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</si>
  <si>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</si>
  <si>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</si>
  <si>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</si>
  <si>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</si>
  <si>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</si>
  <si>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</si>
  <si>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</si>
  <si>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</si>
  <si>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</si>
  <si>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</si>
  <si>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</si>
  <si>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</si>
  <si>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</si>
  <si>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</si>
  <si>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</si>
  <si>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</si>
  <si>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</si>
  <si>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</si>
  <si>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</si>
  <si>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</si>
  <si>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</si>
  <si>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</si>
  <si>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</si>
  <si>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</si>
  <si>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</si>
  <si>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</si>
  <si>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</si>
  <si>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</si>
  <si>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</si>
  <si>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</si>
  <si>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</si>
  <si>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</si>
  <si>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</si>
  <si>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</si>
  <si>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</si>
  <si>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</si>
  <si>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</si>
  <si>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</si>
  <si>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</si>
  <si>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</si>
  <si>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</si>
  <si>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</si>
  <si>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</si>
  <si>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</si>
  <si>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</si>
  <si>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</si>
  <si>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</si>
  <si>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</si>
  <si>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</si>
  <si>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</si>
  <si>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</si>
  <si>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</si>
  <si>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</si>
  <si>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</si>
  <si>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</si>
  <si>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</si>
  <si>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</si>
  <si>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</si>
  <si>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</si>
  <si>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</si>
  <si>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</si>
  <si>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</si>
  <si>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</si>
  <si>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</si>
  <si>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</si>
  <si>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</si>
  <si>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</si>
  <si>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</si>
  <si>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</si>
  <si>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</si>
  <si>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</si>
  <si>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</si>
  <si>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</si>
  <si>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</si>
  <si>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</si>
  <si>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</si>
  <si>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</si>
  <si>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</si>
  <si>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</si>
  <si>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</si>
  <si>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</si>
  <si>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</si>
  <si>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</si>
  <si>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</si>
  <si>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</si>
  <si>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</si>
  <si>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</si>
  <si>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</si>
  <si>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</si>
  <si>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</si>
  <si>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</si>
  <si>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</si>
  <si>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</si>
  <si>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</si>
  <si>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</si>
  <si>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</si>
  <si>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</si>
  <si>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</si>
  <si>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</si>
  <si>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</si>
  <si>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</si>
  <si>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</si>
  <si>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</si>
  <si>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</si>
  <si>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</si>
  <si>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</si>
  <si>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</si>
  <si>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</si>
  <si>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</si>
  <si>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</si>
  <si>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</si>
  <si>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</si>
  <si>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</si>
  <si>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</si>
  <si>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</si>
  <si>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</si>
  <si>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</si>
  <si>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</si>
  <si>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</si>
  <si>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</si>
  <si>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</si>
  <si>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</si>
  <si>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</si>
  <si>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</si>
  <si>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</si>
  <si>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</si>
  <si>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</si>
  <si>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</si>
  <si>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</si>
  <si>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</si>
  <si>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</si>
  <si>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</si>
  <si>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</si>
  <si>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</si>
  <si>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</si>
  <si>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</si>
  <si>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</si>
  <si>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</si>
  <si>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</si>
  <si>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</si>
  <si>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</si>
  <si>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</si>
  <si>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</si>
  <si>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</si>
  <si>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</si>
  <si>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</si>
  <si>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</si>
  <si>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</si>
  <si>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</si>
  <si>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</si>
  <si>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</si>
  <si>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</si>
  <si>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</si>
  <si>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</si>
  <si>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</si>
  <si>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</si>
  <si>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</si>
  <si>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</si>
  <si>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</si>
  <si>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</si>
  <si>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</si>
  <si>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</si>
  <si>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</si>
  <si>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</si>
  <si>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</si>
  <si>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</si>
  <si>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</si>
  <si>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</si>
  <si>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</si>
  <si>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</si>
  <si>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</si>
  <si>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</si>
  <si>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</si>
  <si>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</si>
  <si>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</si>
  <si>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</si>
  <si>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</si>
  <si>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</si>
  <si>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</si>
  <si>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</si>
  <si>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</si>
  <si>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</si>
  <si>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</si>
  <si>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</si>
  <si>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</si>
  <si>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</si>
  <si>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</si>
  <si>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</si>
  <si>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</si>
  <si>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</si>
  <si>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</si>
  <si>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</si>
  <si>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</si>
  <si>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</si>
  <si>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</si>
  <si>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</si>
  <si>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</si>
  <si>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</si>
  <si>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</si>
  <si>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</si>
  <si>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</si>
  <si>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</si>
  <si>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</si>
  <si>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</si>
  <si>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</si>
  <si>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</si>
  <si>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</si>
  <si>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</si>
  <si>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</si>
  <si>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</si>
  <si>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</si>
  <si>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</si>
  <si>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</si>
  <si>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</si>
  <si>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</si>
  <si>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</si>
  <si>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</si>
  <si>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</si>
  <si>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</si>
  <si>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</si>
  <si>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</si>
  <si>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</si>
  <si>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</si>
  <si>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</si>
  <si>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</si>
  <si>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</si>
  <si>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</si>
  <si>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</si>
  <si>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</si>
  <si>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</si>
  <si>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</si>
  <si>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</si>
  <si>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</si>
  <si>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</si>
  <si>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</si>
  <si>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</si>
  <si>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</si>
  <si>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</si>
  <si>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</si>
  <si>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</si>
  <si>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</si>
  <si>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</si>
  <si>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</si>
  <si>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</si>
  <si>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</si>
  <si>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</si>
  <si>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</si>
  <si>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</si>
  <si>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</si>
  <si>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</si>
  <si>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</si>
  <si>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</si>
  <si>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</si>
  <si>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</si>
  <si>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</si>
  <si>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</si>
  <si>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</si>
  <si>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</si>
  <si>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</si>
  <si>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</si>
  <si>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</si>
  <si>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</si>
  <si>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</si>
  <si>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</si>
  <si>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</si>
  <si>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</si>
  <si>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</si>
  <si>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</si>
  <si>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</si>
  <si>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</si>
  <si>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</si>
  <si>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</si>
  <si>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</si>
  <si>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</si>
  <si>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</si>
  <si>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</si>
  <si>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</si>
  <si>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</si>
  <si>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</si>
  <si>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</si>
  <si>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</si>
  <si>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</si>
  <si>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</si>
  <si>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</si>
  <si>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</si>
  <si>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</si>
  <si>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</si>
  <si>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</si>
  <si>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</si>
  <si>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</si>
  <si>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</si>
  <si>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</si>
  <si>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</si>
  <si>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</si>
  <si>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</si>
  <si>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</si>
  <si>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</si>
  <si>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</si>
  <si>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</si>
  <si>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</si>
  <si>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</si>
  <si>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</si>
  <si>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</si>
  <si>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</si>
  <si>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</si>
  <si>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</si>
  <si>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</si>
  <si>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</si>
  <si>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</si>
  <si>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</si>
  <si>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</si>
  <si>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</si>
  <si>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</si>
  <si>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</si>
  <si>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</si>
  <si>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</si>
  <si>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</si>
  <si>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</si>
  <si>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</si>
  <si>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</si>
  <si>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</si>
  <si>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</si>
  <si>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</si>
  <si>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</si>
  <si>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</si>
  <si>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</si>
  <si>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</si>
  <si>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</si>
  <si>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</si>
  <si>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</si>
  <si>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</si>
  <si>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</si>
  <si>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</si>
  <si>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</si>
  <si>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</si>
  <si>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</si>
  <si>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</si>
  <si>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</si>
  <si>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</si>
  <si>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</si>
  <si>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</si>
  <si>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</si>
  <si>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</si>
  <si>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</si>
  <si>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</si>
  <si>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</si>
  <si>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</si>
  <si>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</si>
  <si>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</si>
  <si>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</si>
  <si>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</si>
  <si>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</si>
  <si>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</si>
  <si>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</si>
  <si>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</si>
  <si>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</si>
  <si>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</si>
  <si>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</si>
  <si>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</si>
  <si>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</si>
  <si>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</si>
  <si>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</si>
  <si>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</si>
  <si>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</si>
  <si>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</si>
  <si>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</si>
  <si>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</si>
  <si>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</si>
  <si>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</si>
  <si>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</si>
  <si>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</si>
  <si>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</si>
  <si>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</si>
  <si>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</si>
  <si>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</si>
  <si>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</si>
  <si>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</si>
  <si>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</si>
  <si>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</si>
  <si>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</si>
  <si>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</si>
  <si>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</si>
  <si>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</si>
  <si>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</si>
  <si>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</si>
  <si>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</si>
  <si>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</si>
  <si>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</si>
  <si>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</si>
  <si>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</si>
  <si>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</si>
  <si>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</si>
  <si>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</si>
  <si>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</si>
  <si>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</si>
  <si>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</si>
  <si>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</si>
  <si>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</si>
  <si>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</si>
  <si>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</si>
  <si>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</si>
  <si>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</si>
  <si>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</si>
  <si>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</si>
  <si>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</si>
  <si>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</si>
  <si>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</si>
  <si>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</si>
  <si>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</si>
  <si>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</si>
  <si>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</si>
  <si>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</si>
  <si>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</si>
  <si>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</si>
  <si>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</si>
  <si>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</si>
  <si>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</si>
  <si>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</si>
  <si>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</si>
  <si>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</si>
  <si>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</si>
  <si>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</si>
  <si>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</si>
  <si>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</si>
  <si>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</si>
  <si>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</si>
  <si>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</si>
  <si>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</si>
  <si>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</si>
  <si>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</si>
  <si>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</si>
  <si>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</si>
  <si>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</si>
  <si>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</si>
  <si>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</si>
  <si>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</si>
  <si>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</si>
  <si>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</si>
  <si>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</si>
  <si>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</si>
  <si>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</si>
  <si>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</si>
  <si>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</si>
  <si>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</si>
  <si>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</si>
  <si>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</si>
  <si>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</si>
  <si>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</si>
  <si>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</si>
  <si>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</si>
  <si>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</si>
  <si>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</si>
  <si>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</si>
  <si>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</si>
  <si>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</si>
  <si>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</si>
  <si>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</si>
  <si>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</si>
  <si>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</si>
  <si>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</si>
  <si>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</si>
  <si>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</si>
  <si>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</si>
  <si>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</si>
  <si>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</si>
  <si>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</si>
  <si>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</si>
  <si>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</si>
  <si>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</si>
  <si>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</si>
  <si>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</si>
  <si>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</si>
  <si>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</si>
  <si>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</si>
  <si>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</si>
  <si>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</si>
  <si>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</si>
  <si>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</si>
  <si>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</si>
  <si>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</si>
  <si>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</si>
  <si>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</si>
  <si>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</si>
  <si>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</si>
  <si>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</si>
  <si>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</si>
  <si>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</si>
  <si>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</si>
  <si>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</si>
  <si>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</si>
  <si>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</si>
  <si>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</si>
  <si>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</si>
  <si>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</si>
  <si>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</si>
  <si>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</si>
  <si>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</si>
  <si>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</si>
  <si>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</si>
  <si>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</si>
  <si>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</si>
  <si>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</si>
  <si>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</si>
  <si>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</si>
  <si>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</si>
  <si>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</si>
  <si>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</si>
  <si>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</si>
  <si>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</si>
  <si>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</si>
  <si>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</si>
  <si>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</si>
  <si>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</si>
  <si>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</si>
  <si>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</si>
  <si>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</si>
  <si>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</si>
  <si>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</si>
  <si>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</si>
  <si>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</si>
  <si>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</si>
  <si>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</si>
  <si>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</si>
  <si>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</si>
  <si>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</si>
  <si>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</si>
  <si>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</si>
  <si>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</si>
  <si>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</si>
  <si>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</si>
  <si>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</si>
  <si>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</si>
  <si>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</si>
  <si>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</si>
  <si>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</si>
  <si>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</si>
  <si>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</si>
  <si>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</si>
  <si>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</si>
  <si>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</si>
  <si>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</si>
  <si>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</si>
  <si>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</si>
  <si>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</si>
  <si>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</si>
  <si>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</si>
  <si>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</si>
  <si>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</si>
  <si>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</si>
  <si>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</si>
  <si>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</si>
  <si>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</si>
  <si>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</si>
  <si>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</si>
  <si>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</si>
  <si>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</si>
  <si>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</si>
  <si>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</si>
  <si>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</si>
  <si>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</si>
  <si>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</si>
  <si>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</si>
  <si>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</si>
  <si>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</si>
  <si>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</si>
  <si>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</si>
  <si>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</si>
  <si>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</si>
  <si>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</si>
  <si>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</si>
  <si>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</si>
  <si>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</si>
  <si>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</si>
  <si>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</si>
  <si>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</si>
  <si>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</si>
  <si>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</si>
  <si>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</si>
  <si>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</si>
  <si>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</si>
  <si>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</si>
  <si>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</si>
  <si>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</si>
  <si>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</si>
  <si>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</si>
  <si>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</si>
  <si>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</si>
  <si>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</si>
  <si>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</si>
  <si>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</si>
  <si>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</si>
  <si>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</si>
  <si>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</si>
  <si>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</si>
  <si>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</si>
  <si>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</si>
  <si>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</si>
  <si>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</si>
  <si>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</si>
  <si>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</si>
  <si>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</si>
  <si>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</si>
  <si>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</si>
  <si>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</si>
  <si>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</si>
  <si>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</si>
  <si>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</si>
  <si>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</si>
  <si>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</si>
  <si>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</si>
  <si>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</si>
  <si>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</si>
  <si>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</si>
  <si>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</si>
  <si>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</si>
  <si>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</si>
  <si>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</si>
  <si>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</si>
  <si>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</si>
  <si>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</si>
  <si>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</si>
  <si>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</si>
  <si>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</si>
  <si>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</si>
  <si>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</si>
  <si>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</si>
  <si>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</si>
  <si>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</si>
  <si>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</si>
  <si>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</si>
  <si>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</si>
  <si>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</si>
  <si>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</si>
  <si>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</si>
  <si>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</si>
  <si>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</si>
  <si>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</si>
  <si>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</si>
  <si>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</si>
  <si>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</si>
  <si>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</si>
  <si>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</si>
  <si>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</si>
  <si>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</si>
  <si>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</si>
  <si>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</si>
  <si>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</si>
  <si>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</si>
  <si>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</si>
  <si>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</si>
  <si>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</si>
  <si>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</si>
  <si>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</si>
  <si>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</si>
  <si>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</si>
  <si>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</si>
  <si>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</si>
  <si>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</si>
  <si>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</si>
  <si>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</si>
  <si>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</si>
  <si>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</si>
  <si>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</si>
  <si>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</si>
  <si>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</si>
  <si>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</si>
  <si>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</si>
  <si>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</si>
  <si>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</si>
  <si>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</si>
  <si>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</si>
  <si>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</si>
  <si>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</si>
  <si>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</si>
  <si>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</si>
  <si>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</si>
  <si>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</si>
  <si>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</si>
  <si>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</si>
  <si>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</si>
  <si>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</si>
  <si>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</si>
  <si>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</si>
  <si>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</si>
  <si>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</si>
  <si>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</si>
  <si>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</si>
  <si>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</si>
  <si>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</si>
  <si>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</si>
  <si>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</si>
  <si>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</si>
  <si>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</si>
  <si>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</si>
  <si>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</si>
  <si>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</si>
  <si>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</si>
  <si>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</si>
  <si>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</si>
  <si>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</si>
  <si>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</si>
  <si>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</si>
  <si>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</si>
  <si>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</si>
  <si>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</si>
  <si>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</si>
  <si>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</si>
  <si>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</si>
  <si>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</si>
  <si>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</si>
  <si>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</si>
  <si>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</si>
  <si>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</si>
  <si>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</si>
  <si>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</si>
  <si>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</si>
  <si>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</si>
  <si>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</si>
  <si>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</si>
  <si>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</si>
  <si>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</si>
  <si>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</si>
  <si>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</si>
  <si>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</si>
  <si>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</si>
  <si>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</si>
  <si>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</si>
  <si>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</si>
  <si>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</si>
  <si>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</si>
  <si>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</si>
  <si>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</si>
  <si>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</si>
  <si>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</si>
  <si>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</si>
  <si>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</si>
  <si>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</si>
  <si>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</si>
  <si>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</si>
  <si>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</si>
  <si>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</si>
  <si>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</si>
  <si>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</si>
  <si>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</si>
  <si>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</si>
  <si>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</si>
  <si>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</si>
  <si>
    <t>PO Number 24000013/OS/00220</t>
  </si>
  <si>
    <t>Online by adeel to M Daniyal for payment to IJLAL for wire for Spar</t>
  </si>
  <si>
    <t>Online by adeel to ISRAR Ahmed</t>
  </si>
  <si>
    <t>Online by adeel to rohail sheikh</t>
  </si>
  <si>
    <t>Online by adeel to engr Ahsan for salaries</t>
  </si>
  <si>
    <t>meezan bank gujranwala</t>
  </si>
  <si>
    <t>Online by adeel to adnan hyder</t>
  </si>
  <si>
    <t>o/m nue plx</t>
  </si>
  <si>
    <t>Cash collect by Jahangeer</t>
  </si>
  <si>
    <t>sheet hawala to noman by adeel</t>
  </si>
  <si>
    <t>SMB enterprises</t>
  </si>
  <si>
    <t>Online by adeel to SMB enterprises for purchased of 160 Length insulation purchased</t>
  </si>
  <si>
    <t>Received by Rehan Aslam from Faizan</t>
  </si>
  <si>
    <t>Cash delivered to the shabbir brother (rec by Huzaifa)</t>
  </si>
  <si>
    <t>Invoices charges</t>
  </si>
  <si>
    <t>Online by adeel to Daniyal  for purchased of 1mm 2 core flexible braided wire 600 meter for spar supermarket</t>
  </si>
  <si>
    <t>Online to farhan care off Fame international payment for 4 carton duct sealent</t>
  </si>
  <si>
    <t>Online to Abbas ali for purchased of 2 insulation rolls at ZEta mall</t>
  </si>
  <si>
    <t>ftc floors</t>
  </si>
  <si>
    <t>Tasleem mason</t>
  </si>
  <si>
    <t>Online by adeel to tasleem</t>
  </si>
  <si>
    <t>tube traders</t>
  </si>
  <si>
    <t>Online by adeel to Jeddah polymer</t>
  </si>
  <si>
    <t>fasih ur rehman</t>
  </si>
  <si>
    <t>Online by adeel to Fasih for Jan + Feb 25 Fees</t>
  </si>
  <si>
    <t>Online by adeel to waqar brother for sprinklers</t>
  </si>
  <si>
    <t>Online by adeel to shabbir brothers</t>
  </si>
  <si>
    <t xml:space="preserve">Online by adeel to Daniyal  for purchased of 1mm 2 core flexible braided wire 280 meter </t>
  </si>
  <si>
    <t>Online by adeel to abid khan care off Guddu insulator</t>
  </si>
  <si>
    <t>NIVCD</t>
  </si>
  <si>
    <t>adam regger</t>
  </si>
  <si>
    <t>Online by adeel to Faqeer muhammad care off adam reger</t>
  </si>
  <si>
    <t>Online by adeel to anees ur rehman</t>
  </si>
  <si>
    <t>Naseer Prestige Kitchen</t>
  </si>
  <si>
    <t>0300-3333069</t>
  </si>
  <si>
    <t>Land line 0300 0807022-24</t>
  </si>
  <si>
    <t>Online by adeel to Scon Valves for Gate valves 1-1/4 Dia 08 Nos for Zeta Mall ISL</t>
  </si>
  <si>
    <t>drill tech</t>
  </si>
  <si>
    <t>Online by adeel to drill tech services</t>
  </si>
  <si>
    <t>sheet hawala to sami duct</t>
  </si>
  <si>
    <t>shahid rizwan</t>
  </si>
  <si>
    <t>Online by adeel to payment to MS Enterprises for Insulation, Flexible duct and cable tie</t>
  </si>
  <si>
    <t>Online by adeel to shahid rizwan</t>
  </si>
  <si>
    <t>Online by adeel to Payment for chemical flushing</t>
  </si>
  <si>
    <t>Online by adeel to noman for misc expenses at site</t>
  </si>
  <si>
    <t>Online by adeel to syed touqeer</t>
  </si>
  <si>
    <t>Online by adeel to Payment to SMB for foam pipe insulation -- 1-1/8, 1-15/8 3/4 for spar</t>
  </si>
  <si>
    <t>Kashif Vendor</t>
  </si>
  <si>
    <t>Online by adeel to Payment to Kashif for Copper Pipe Labour scope</t>
  </si>
  <si>
    <t>Online by adeel to Payment for DADEX fittings fittings purchased</t>
  </si>
  <si>
    <t>Online by adeel to Payment to SAram for misc fittings</t>
  </si>
  <si>
    <t>Online by adeel to Ijaz Cloth for 10 thans</t>
  </si>
  <si>
    <t>Chq rec from IK in Citi bank</t>
  </si>
  <si>
    <t>Online by adeel to zubair</t>
  </si>
  <si>
    <t>Online by adeel to HS Ahmed Ally for supports and bracing payment in lahore projects</t>
  </si>
  <si>
    <t>HS ahmed ally</t>
  </si>
  <si>
    <t>Online by adeel to Payment to Mehran Engineering for air devices paymeny</t>
  </si>
  <si>
    <t>Mehran engineering</t>
  </si>
  <si>
    <t>Online by adeel to Payment for purchased of control and fittings by Faheem for spar</t>
  </si>
  <si>
    <t>spar supermarket</t>
  </si>
  <si>
    <t>fahad bin khalid</t>
  </si>
  <si>
    <t>Online by adeel to Fahad bin khalid for Gas purchased for spar</t>
  </si>
  <si>
    <t>Ali Raza Balancing</t>
  </si>
  <si>
    <t>Online by adeel to Ali Raza for Air balancing payment j dot lucky mall</t>
  </si>
  <si>
    <t>ahsan insulation</t>
  </si>
  <si>
    <t>Online by adeel to ahsan insulation</t>
  </si>
  <si>
    <t>Online by adeel to GulZameen khan for threaded rods nuts washers for BAH</t>
  </si>
  <si>
    <t>Online by adeel to Bharmal international for Thermometer and gauges for Zeta mall and Mall of Picdi</t>
  </si>
  <si>
    <t>Online by adeel to Abdullah enterprises for Grills for NASTP II and Louvers for Spar</t>
  </si>
  <si>
    <t>Tax Period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</si>
</sst>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3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2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61" t="s">
        <v>7380</v>
      </c>
      <c r="B1" s="762"/>
      <c r="C1" s="541"/>
      <c r="D1" s="761" t="s">
        <v>7379</v>
      </c>
      <c r="E1" s="762"/>
      <c r="F1" s="541"/>
      <c r="G1" s="761" t="s">
        <v>7370</v>
      </c>
      <c r="H1" s="762"/>
      <c r="I1" s="541"/>
      <c r="J1" s="761" t="s">
        <v>7364</v>
      </c>
      <c r="K1" s="762"/>
      <c r="L1" s="541"/>
      <c r="M1" s="761" t="s">
        <v>7351</v>
      </c>
      <c r="N1" s="762"/>
      <c r="O1" s="541"/>
      <c r="P1" s="761" t="s">
        <v>7350</v>
      </c>
      <c r="Q1" s="762"/>
      <c r="R1" s="541"/>
      <c r="S1" s="761" t="s">
        <v>7340</v>
      </c>
      <c r="T1" s="762"/>
      <c r="U1" s="541"/>
      <c r="V1" s="761" t="s">
        <v>7316</v>
      </c>
      <c r="W1" s="762"/>
      <c r="X1" s="541"/>
      <c r="Y1" s="761" t="s">
        <v>7301</v>
      </c>
      <c r="Z1" s="762"/>
      <c r="AA1" s="541"/>
      <c r="AB1" s="761" t="s">
        <v>7298</v>
      </c>
      <c r="AC1" s="762"/>
      <c r="AD1" s="541"/>
      <c r="AE1" s="761" t="s">
        <v>7295</v>
      </c>
      <c r="AF1" s="762"/>
      <c r="AG1" s="541"/>
      <c r="AH1" s="761" t="s">
        <v>7282</v>
      </c>
      <c r="AI1" s="762"/>
      <c r="AJ1" s="541"/>
      <c r="AK1" s="761" t="s">
        <v>7262</v>
      </c>
      <c r="AL1" s="762"/>
      <c r="AM1" s="541"/>
      <c r="AN1" s="761" t="s">
        <v>7258</v>
      </c>
      <c r="AO1" s="762"/>
      <c r="AP1" s="541"/>
      <c r="AQ1" s="761" t="s">
        <v>7255</v>
      </c>
      <c r="AR1" s="762"/>
      <c r="AS1" s="541"/>
      <c r="AT1" s="761" t="s">
        <v>7185</v>
      </c>
      <c r="AU1" s="762"/>
      <c r="AV1" s="541"/>
      <c r="AW1" s="761" t="s">
        <v>7186</v>
      </c>
      <c r="AX1" s="762"/>
      <c r="AY1" s="542"/>
      <c r="AZ1" s="761" t="s">
        <v>7187</v>
      </c>
      <c r="BA1" s="762"/>
      <c r="BC1" s="761" t="s">
        <v>7188</v>
      </c>
      <c r="BD1" s="762"/>
      <c r="BE1" s="542"/>
      <c r="BF1" s="761" t="s">
        <v>7189</v>
      </c>
      <c r="BG1" s="762"/>
      <c r="BI1" s="761" t="s">
        <v>7190</v>
      </c>
      <c r="BJ1" s="762"/>
      <c r="BK1" s="543"/>
      <c r="BL1" s="765" t="s">
        <v>7191</v>
      </c>
      <c r="BM1" s="766"/>
      <c r="BN1" s="543"/>
      <c r="BO1" s="543"/>
      <c r="BP1" s="765" t="s">
        <v>7191</v>
      </c>
      <c r="BQ1" s="766"/>
      <c r="BS1" s="765" t="s">
        <v>7192</v>
      </c>
      <c r="BT1" s="766"/>
      <c r="BV1" s="765" t="s">
        <v>7192</v>
      </c>
      <c r="BW1" s="766"/>
      <c r="BY1" s="765" t="s">
        <v>7192</v>
      </c>
      <c r="BZ1" s="766"/>
    </row>
    <row r="2" spans="1:78" s="449" customFormat="1" ht="18" customHeight="1" x14ac:dyDescent="0.35">
      <c r="A2" s="763"/>
      <c r="B2" s="764"/>
      <c r="C2" s="544"/>
      <c r="D2" s="763"/>
      <c r="E2" s="764"/>
      <c r="F2" s="544"/>
      <c r="G2" s="763"/>
      <c r="H2" s="764"/>
      <c r="I2" s="544"/>
      <c r="J2" s="763"/>
      <c r="K2" s="764"/>
      <c r="L2" s="544"/>
      <c r="M2" s="763"/>
      <c r="N2" s="764"/>
      <c r="O2" s="544"/>
      <c r="P2" s="763"/>
      <c r="Q2" s="764"/>
      <c r="R2" s="544"/>
      <c r="S2" s="763"/>
      <c r="T2" s="764"/>
      <c r="U2" s="544"/>
      <c r="V2" s="763"/>
      <c r="W2" s="764"/>
      <c r="X2" s="544"/>
      <c r="Y2" s="763"/>
      <c r="Z2" s="764"/>
      <c r="AA2" s="544"/>
      <c r="AB2" s="763"/>
      <c r="AC2" s="764"/>
      <c r="AD2" s="544"/>
      <c r="AE2" s="763"/>
      <c r="AF2" s="764"/>
      <c r="AG2" s="544"/>
      <c r="AH2" s="763"/>
      <c r="AI2" s="764"/>
      <c r="AJ2" s="544"/>
      <c r="AK2" s="763"/>
      <c r="AL2" s="764"/>
      <c r="AM2" s="544"/>
      <c r="AN2" s="763"/>
      <c r="AO2" s="764"/>
      <c r="AP2" s="544"/>
      <c r="AQ2" s="763"/>
      <c r="AR2" s="764"/>
      <c r="AS2" s="544"/>
      <c r="AT2" s="763"/>
      <c r="AU2" s="764"/>
      <c r="AV2" s="544"/>
      <c r="AW2" s="763"/>
      <c r="AX2" s="764"/>
      <c r="AY2" s="545"/>
      <c r="AZ2" s="763"/>
      <c r="BA2" s="764"/>
      <c r="BC2" s="763"/>
      <c r="BD2" s="764"/>
      <c r="BE2" s="545"/>
      <c r="BF2" s="763"/>
      <c r="BG2" s="764"/>
      <c r="BI2" s="763"/>
      <c r="BJ2" s="764"/>
      <c r="BK2" s="546"/>
      <c r="BL2" s="767"/>
      <c r="BM2" s="768"/>
      <c r="BN2" s="546"/>
      <c r="BO2" s="546"/>
      <c r="BP2" s="767"/>
      <c r="BQ2" s="768"/>
      <c r="BS2" s="767"/>
      <c r="BT2" s="768"/>
      <c r="BV2" s="767"/>
      <c r="BW2" s="768"/>
      <c r="BY2" s="767"/>
      <c r="BZ2" s="768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2" workbookViewId="0">
      <selection activeCell="B2704" sqref="B2704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73"/>
      <c r="B1" s="773"/>
      <c r="C1" s="773"/>
      <c r="D1" s="773"/>
      <c r="E1" s="774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75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76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76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76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77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78" t="s">
        <v>3196</v>
      </c>
      <c r="F1120" s="778"/>
      <c r="G1120" s="778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9" t="s">
        <v>4117</v>
      </c>
      <c r="B1490" s="781"/>
      <c r="C1490" s="783" t="s">
        <v>4118</v>
      </c>
      <c r="D1490" s="785"/>
      <c r="E1490" s="785"/>
    </row>
    <row r="1491" spans="1:5" ht="26.45" customHeight="1" x14ac:dyDescent="0.25">
      <c r="A1491" s="780"/>
      <c r="B1491" s="782"/>
      <c r="C1491" s="784"/>
      <c r="D1491" s="786"/>
      <c r="E1491" s="786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8457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87" t="s">
        <v>4925</v>
      </c>
      <c r="D1803" s="787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88" t="s">
        <v>5164</v>
      </c>
      <c r="I1893" s="788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9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9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90" t="s">
        <v>5481</v>
      </c>
      <c r="E2010" s="791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92" t="s">
        <v>5573</v>
      </c>
      <c r="G2048" s="792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72" t="s">
        <v>5904</v>
      </c>
      <c r="D2183" s="772"/>
      <c r="E2183" s="772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9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70"/>
      <c r="B2296" s="269" t="s">
        <v>6177</v>
      </c>
      <c r="C2296" s="270" t="s">
        <v>6178</v>
      </c>
      <c r="D2296" s="283"/>
    </row>
    <row r="2297" spans="1:5" ht="23.25" customHeight="1" x14ac:dyDescent="0.35">
      <c r="A2297" s="770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71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93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93"/>
      <c r="B2303" s="63" t="s">
        <v>6193</v>
      </c>
      <c r="C2303" s="241"/>
      <c r="D2303" s="289"/>
      <c r="E2303" s="200"/>
    </row>
    <row r="2304" spans="1:5" ht="20.25" customHeight="1" x14ac:dyDescent="0.3">
      <c r="A2304" s="793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94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94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95" t="s">
        <v>6516</v>
      </c>
      <c r="E2443" s="795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96" t="s">
        <v>6524</v>
      </c>
      <c r="C2446" s="796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4" ht="23.25" x14ac:dyDescent="0.35">
      <c r="A2673" s="43" t="s">
        <v>7347</v>
      </c>
      <c r="B2673" s="44" t="s">
        <v>7348</v>
      </c>
    </row>
    <row r="2674" spans="1:4" ht="23.25" x14ac:dyDescent="0.35">
      <c r="A2674" s="43" t="s">
        <v>7349</v>
      </c>
    </row>
    <row r="2675" spans="1:4" ht="31.5" x14ac:dyDescent="0.35">
      <c r="A2675" s="43" t="s">
        <v>7359</v>
      </c>
      <c r="B2675" s="44" t="s">
        <v>7360</v>
      </c>
      <c r="C2675" s="77" t="s">
        <v>7361</v>
      </c>
    </row>
    <row r="2676" spans="1:4" ht="23.25" x14ac:dyDescent="0.35">
      <c r="A2676" s="43" t="s">
        <v>7391</v>
      </c>
      <c r="B2676" s="44" t="s">
        <v>7392</v>
      </c>
    </row>
    <row r="2677" spans="1:4" ht="23.25" x14ac:dyDescent="0.35">
      <c r="A2677" s="43" t="s">
        <v>7393</v>
      </c>
      <c r="B2677" s="44" t="s">
        <v>7394</v>
      </c>
    </row>
    <row r="2678" spans="1:4" ht="23.25" x14ac:dyDescent="0.35">
      <c r="A2678" s="43" t="s">
        <v>7444</v>
      </c>
      <c r="B2678" s="44" t="s">
        <v>7443</v>
      </c>
    </row>
    <row r="2679" spans="1:4" ht="23.25" x14ac:dyDescent="0.35">
      <c r="A2679" s="43" t="s">
        <v>7444</v>
      </c>
      <c r="B2679" s="44" t="s">
        <v>7801</v>
      </c>
    </row>
    <row r="2680" spans="1:4" ht="23.25" x14ac:dyDescent="0.35">
      <c r="A2680" s="43" t="s">
        <v>7449</v>
      </c>
      <c r="B2680" s="44" t="s">
        <v>7450</v>
      </c>
    </row>
    <row r="2681" spans="1:4" ht="23.25" x14ac:dyDescent="0.35">
      <c r="A2681" s="43" t="s">
        <v>7481</v>
      </c>
      <c r="B2681" s="44" t="s">
        <v>7480</v>
      </c>
    </row>
    <row r="2682" spans="1:4" ht="23.25" x14ac:dyDescent="0.35">
      <c r="A2682" s="43" t="s">
        <v>7484</v>
      </c>
      <c r="B2682" s="44" t="s">
        <v>7483</v>
      </c>
    </row>
    <row r="2683" spans="1:4" ht="23.25" x14ac:dyDescent="0.35">
      <c r="A2683" s="43" t="s">
        <v>7499</v>
      </c>
      <c r="B2683" s="44" t="s">
        <v>7500</v>
      </c>
    </row>
    <row r="2684" spans="1:4" ht="23.25" x14ac:dyDescent="0.35">
      <c r="A2684" s="43" t="s">
        <v>7513</v>
      </c>
      <c r="B2684" s="44" t="s">
        <v>7511</v>
      </c>
      <c r="C2684" s="593" t="s">
        <v>7512</v>
      </c>
    </row>
    <row r="2685" spans="1:4" ht="23.25" x14ac:dyDescent="0.35">
      <c r="A2685" s="43" t="s">
        <v>7574</v>
      </c>
      <c r="B2685" s="44" t="s">
        <v>7575</v>
      </c>
    </row>
    <row r="2686" spans="1:4" ht="23.25" x14ac:dyDescent="0.35">
      <c r="A2686" s="43" t="s">
        <v>7669</v>
      </c>
      <c r="B2686" s="44" t="s">
        <v>7670</v>
      </c>
    </row>
    <row r="2687" spans="1:4" ht="23.25" x14ac:dyDescent="0.35">
      <c r="A2687" s="43" t="s">
        <v>7717</v>
      </c>
      <c r="B2687" s="797" t="s">
        <v>8123</v>
      </c>
      <c r="C2687" s="797"/>
      <c r="D2687" s="46" t="s">
        <v>8671</v>
      </c>
    </row>
    <row r="2688" spans="1:4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8143</v>
      </c>
      <c r="B2693" s="44" t="s">
        <v>5512</v>
      </c>
    </row>
    <row r="2694" spans="1:3" ht="23.25" x14ac:dyDescent="0.35">
      <c r="A2694" s="43" t="s">
        <v>8216</v>
      </c>
      <c r="B2694" s="44" t="s">
        <v>8217</v>
      </c>
    </row>
    <row r="2695" spans="1:3" ht="23.25" x14ac:dyDescent="0.35">
      <c r="A2695" s="43" t="s">
        <v>8221</v>
      </c>
      <c r="B2695" s="44" t="s">
        <v>8220</v>
      </c>
    </row>
    <row r="2696" spans="1:3" ht="23.25" x14ac:dyDescent="0.35">
      <c r="A2696" s="43" t="s">
        <v>8234</v>
      </c>
      <c r="B2696" s="44" t="s">
        <v>8235</v>
      </c>
      <c r="C2696" s="45" t="s">
        <v>8236</v>
      </c>
    </row>
    <row r="2697" spans="1:3" ht="23.25" x14ac:dyDescent="0.35">
      <c r="A2697" s="43" t="s">
        <v>8242</v>
      </c>
      <c r="B2697" s="44" t="s">
        <v>8241</v>
      </c>
    </row>
    <row r="2698" spans="1:3" ht="23.25" x14ac:dyDescent="0.35">
      <c r="A2698" s="43" t="s">
        <v>8282</v>
      </c>
      <c r="B2698" s="44" t="s">
        <v>8283</v>
      </c>
      <c r="C2698" s="45" t="s">
        <v>8284</v>
      </c>
    </row>
    <row r="2699" spans="1:3" ht="23.25" x14ac:dyDescent="0.35">
      <c r="A2699" s="43" t="s">
        <v>8541</v>
      </c>
      <c r="B2699" s="44" t="s">
        <v>8542</v>
      </c>
    </row>
    <row r="2700" spans="1:3" ht="23.25" x14ac:dyDescent="0.35">
      <c r="A2700" s="43" t="s">
        <v>8027</v>
      </c>
      <c r="B2700" s="44" t="s">
        <v>8571</v>
      </c>
    </row>
    <row r="2701" spans="1:3" ht="23.25" x14ac:dyDescent="0.35">
      <c r="A2701" s="43" t="s">
        <v>8634</v>
      </c>
      <c r="B2701" s="44" t="s">
        <v>8633</v>
      </c>
    </row>
    <row r="2702" spans="1:3" ht="23.25" x14ac:dyDescent="0.35">
      <c r="A2702" s="43" t="s">
        <v>8635</v>
      </c>
      <c r="B2702" s="44" t="s">
        <v>8632</v>
      </c>
    </row>
    <row r="2703" spans="1:3" ht="23.25" x14ac:dyDescent="0.35">
      <c r="A2703" s="43" t="s">
        <v>8704</v>
      </c>
      <c r="B2703" s="44" t="s">
        <v>8705</v>
      </c>
      <c r="C2703" s="45" t="s">
        <v>8706</v>
      </c>
    </row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302:A2304"/>
    <mergeCell ref="A2339:A2340"/>
    <mergeCell ref="D2443:E2443"/>
    <mergeCell ref="B2446:C2446"/>
    <mergeCell ref="B2687:C2687"/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6"/>
  <sheetViews>
    <sheetView tabSelected="1" zoomScale="120" zoomScaleNormal="120" workbookViewId="0">
      <pane ySplit="2" topLeftCell="A784" activePane="bottomLeft" state="frozen"/>
      <selection pane="bottomLeft" activeCell="L791" sqref="L791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8" t="s">
        <v>7387</v>
      </c>
      <c r="B1" s="798"/>
      <c r="C1" s="798"/>
      <c r="D1" s="798"/>
      <c r="E1" s="798"/>
      <c r="F1" s="798"/>
      <c r="G1" s="798"/>
      <c r="I1" s="798" t="s">
        <v>7489</v>
      </c>
      <c r="J1" s="798"/>
      <c r="K1" s="798"/>
      <c r="L1" s="798"/>
      <c r="M1" s="798"/>
      <c r="N1" s="798"/>
      <c r="O1" s="798"/>
      <c r="R1" s="799" t="s">
        <v>7529</v>
      </c>
      <c r="S1" s="799"/>
      <c r="T1" s="799"/>
      <c r="U1" s="799"/>
      <c r="V1" s="799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SUM(E288:E1151)</f>
        <v>97786162.849999994</v>
      </c>
      <c r="Q4" s="373">
        <f>P4+P5</f>
        <v>227391199.53999999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SUM(M93:M1920)</f>
        <v>129605036.69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144717780.84999999</v>
      </c>
      <c r="Q8" s="9">
        <f>SUM(M:M)</f>
        <v>153292041.01999998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144717772</v>
      </c>
      <c r="Q9" s="9">
        <f>SUM(N:N)</f>
        <v>156003261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-8.8499999940395355</v>
      </c>
      <c r="Q11" s="373">
        <f>Q9-Q8</f>
        <v>2711219.9800000191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SUM(F374:F35004)</f>
        <v>60382933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SUM(N262:N26511)</f>
        <v>93544685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153927618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8129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8140</v>
      </c>
      <c r="K431" s="739" t="s">
        <v>7985</v>
      </c>
      <c r="L431" s="719" t="s">
        <v>8128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8131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8132</v>
      </c>
      <c r="L433" s="719" t="s">
        <v>8130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8133</v>
      </c>
      <c r="L434" s="719" t="s">
        <v>8134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8135</v>
      </c>
      <c r="L435" s="719" t="s">
        <v>8136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8142</v>
      </c>
      <c r="L436" s="719" t="s">
        <v>8137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8138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8144</v>
      </c>
      <c r="L438" s="719" t="s">
        <v>8146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8145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8149</v>
      </c>
      <c r="L441" s="719" t="s">
        <v>8147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8148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8154</v>
      </c>
      <c r="L445" s="719" t="s">
        <v>8153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8142</v>
      </c>
      <c r="L446" s="719" t="s">
        <v>8137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8156</v>
      </c>
      <c r="L447" s="719" t="s">
        <v>8155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8157</v>
      </c>
      <c r="L448" s="719" t="s">
        <v>8158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8159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8160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8156</v>
      </c>
      <c r="L451" s="719" t="s">
        <v>8155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8161</v>
      </c>
      <c r="L452" s="719" t="s">
        <v>8162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8161</v>
      </c>
      <c r="L453" s="719" t="s">
        <v>8162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8173</v>
      </c>
      <c r="L454" s="719" t="s">
        <v>8174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8175</v>
      </c>
      <c r="K455" s="739" t="s">
        <v>7983</v>
      </c>
      <c r="L455" s="719" t="s">
        <v>8131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8176</v>
      </c>
      <c r="L456" s="719" t="s">
        <v>8177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8178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8186</v>
      </c>
      <c r="K458" s="739" t="s">
        <v>7985</v>
      </c>
      <c r="L458" s="719" t="s">
        <v>8179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8187</v>
      </c>
      <c r="K459" s="739" t="s">
        <v>8180</v>
      </c>
      <c r="L459" s="719" t="s">
        <v>8181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8182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8185</v>
      </c>
      <c r="K462" s="739" t="s">
        <v>8183</v>
      </c>
      <c r="L462" s="719" t="s">
        <v>8184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8188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8189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8190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8187</v>
      </c>
      <c r="K466" s="739" t="s">
        <v>7985</v>
      </c>
      <c r="L466" s="719" t="s">
        <v>8191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8192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8194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8193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8205</v>
      </c>
      <c r="L471" s="719" t="s">
        <v>8195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8141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8173</v>
      </c>
      <c r="L472" s="719" t="s">
        <v>8174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8187</v>
      </c>
      <c r="K473" s="739" t="s">
        <v>8021</v>
      </c>
      <c r="L473" s="719" t="s">
        <v>8196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8197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8198</v>
      </c>
      <c r="K475" s="739" t="s">
        <v>8199</v>
      </c>
      <c r="L475" s="719" t="s">
        <v>8200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8202</v>
      </c>
      <c r="L476" s="719" t="s">
        <v>8201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8203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8204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8131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8206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8208</v>
      </c>
      <c r="L482" s="719" t="s">
        <v>8207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8209</v>
      </c>
      <c r="L483" s="719" t="s">
        <v>8212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8141</v>
      </c>
      <c r="C484" s="739"/>
      <c r="D484" s="719" t="s">
        <v>8139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8211</v>
      </c>
      <c r="L484" s="719" t="s">
        <v>8210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8141</v>
      </c>
      <c r="C485" s="739" t="s">
        <v>1935</v>
      </c>
      <c r="D485" s="719" t="s">
        <v>8150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8213</v>
      </c>
      <c r="L485" s="719" t="s">
        <v>8214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8218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8219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8205</v>
      </c>
      <c r="L488" s="719" t="s">
        <v>8195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8165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8205</v>
      </c>
      <c r="L489" s="719" t="s">
        <v>8195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8166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8131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8167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8225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8226</v>
      </c>
      <c r="L492" s="719" t="s">
        <v>8227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8228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8187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8229</v>
      </c>
      <c r="L495" s="719" t="s">
        <v>8230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8231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8237</v>
      </c>
      <c r="L496" s="719" t="s">
        <v>8238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8187</v>
      </c>
      <c r="C497" s="739" t="s">
        <v>8232</v>
      </c>
      <c r="D497" s="717" t="s">
        <v>8233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8248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8243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8246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8249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8247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8245</v>
      </c>
      <c r="D500" s="719" t="s">
        <v>8244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8255</v>
      </c>
      <c r="D501" s="719" t="s">
        <v>8256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8175</v>
      </c>
      <c r="K501" s="739" t="s">
        <v>8016</v>
      </c>
      <c r="L501" s="719" t="s">
        <v>8263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8243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8250</v>
      </c>
      <c r="D503" s="719" t="s">
        <v>8251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8252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8253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8277</v>
      </c>
      <c r="L505" s="719" t="s">
        <v>8276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8254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8278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8265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8279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8266</v>
      </c>
      <c r="C508" s="739"/>
      <c r="D508" s="719" t="s">
        <v>8271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8280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8268</v>
      </c>
      <c r="C509" s="739"/>
      <c r="D509" s="719" t="s">
        <v>8267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8281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8269</v>
      </c>
      <c r="C510" s="745" t="s">
        <v>8221</v>
      </c>
      <c r="D510" s="719" t="s">
        <v>8270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8285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8141</v>
      </c>
      <c r="C511" s="739" t="s">
        <v>1935</v>
      </c>
      <c r="D511" s="719" t="s">
        <v>8272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8286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8273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8287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8292</v>
      </c>
      <c r="L513" s="719" t="s">
        <v>8291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8290</v>
      </c>
      <c r="K514" s="739" t="s">
        <v>8288</v>
      </c>
      <c r="L514" s="719" t="s">
        <v>8289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8187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8298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8186</v>
      </c>
      <c r="K516" s="739" t="s">
        <v>8293</v>
      </c>
      <c r="L516" s="719" t="s">
        <v>8294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8250</v>
      </c>
      <c r="D517" s="719" t="s">
        <v>8299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8295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8300</v>
      </c>
      <c r="D518" s="717" t="s">
        <v>8301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8296</v>
      </c>
      <c r="K518" s="739" t="s">
        <v>8180</v>
      </c>
      <c r="L518" s="719" t="s">
        <v>8297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8268</v>
      </c>
      <c r="C519" s="745" t="s">
        <v>8027</v>
      </c>
      <c r="D519" s="717" t="s">
        <v>8302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8306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8268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8175</v>
      </c>
      <c r="K520" s="739" t="s">
        <v>8016</v>
      </c>
      <c r="L520" s="719" t="s">
        <v>8307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8303</v>
      </c>
      <c r="C521" s="739" t="s">
        <v>8304</v>
      </c>
      <c r="D521" s="719" t="s">
        <v>8305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8311</v>
      </c>
      <c r="K521" s="739" t="s">
        <v>8310</v>
      </c>
      <c r="L521" s="719" t="s">
        <v>8312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8308</v>
      </c>
      <c r="C522" s="739" t="s">
        <v>8075</v>
      </c>
      <c r="D522" s="719" t="s">
        <v>8309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8300</v>
      </c>
      <c r="L522" s="719" t="s">
        <v>8319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8315</v>
      </c>
      <c r="C523" s="739" t="s">
        <v>8316</v>
      </c>
      <c r="D523" s="719" t="s">
        <v>8314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8320</v>
      </c>
      <c r="L523" s="719" t="s">
        <v>8321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8313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8320</v>
      </c>
      <c r="L524" s="719" t="s">
        <v>8321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8317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8322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8308</v>
      </c>
      <c r="C526" s="739" t="s">
        <v>8024</v>
      </c>
      <c r="D526" s="719" t="s">
        <v>8318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8324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8323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8326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8320</v>
      </c>
      <c r="L529" s="719" t="s">
        <v>8321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8327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8320</v>
      </c>
      <c r="L530" s="719" t="s">
        <v>8321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8325</v>
      </c>
      <c r="D531" s="719" t="s">
        <v>8328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8333</v>
      </c>
      <c r="K531" s="739" t="s">
        <v>7985</v>
      </c>
      <c r="L531" s="719" t="s">
        <v>8332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8329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8333</v>
      </c>
      <c r="K532" s="739" t="s">
        <v>7985</v>
      </c>
      <c r="L532" s="719" t="s">
        <v>8334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8221</v>
      </c>
      <c r="D533" s="719" t="s">
        <v>8330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8335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8331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8336</v>
      </c>
      <c r="K534" s="739" t="s">
        <v>7990</v>
      </c>
      <c r="L534" s="719" t="s">
        <v>8337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8331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8331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8142</v>
      </c>
      <c r="L536" s="719" t="s">
        <v>8342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8338</v>
      </c>
      <c r="C537" s="739" t="s">
        <v>8075</v>
      </c>
      <c r="D537" s="719" t="s">
        <v>8339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8355</v>
      </c>
      <c r="L537" s="719" t="s">
        <v>8356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8341</v>
      </c>
      <c r="C538" s="739" t="s">
        <v>8075</v>
      </c>
      <c r="D538" s="719" t="s">
        <v>8340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8368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8343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8154</v>
      </c>
      <c r="L539" s="719" t="s">
        <v>8369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8142</v>
      </c>
      <c r="L540" s="719" t="s">
        <v>8377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8347</v>
      </c>
      <c r="D541" s="719" t="s">
        <v>8344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8380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8346</v>
      </c>
      <c r="D542" s="719" t="s">
        <v>8345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8380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8349</v>
      </c>
      <c r="D543" s="719" t="s">
        <v>8348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8156</v>
      </c>
      <c r="L543" s="719" t="s">
        <v>8383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8350</v>
      </c>
      <c r="C544" s="739" t="s">
        <v>8351</v>
      </c>
      <c r="D544" s="719" t="s">
        <v>8352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8308</v>
      </c>
      <c r="C545" s="739" t="s">
        <v>8353</v>
      </c>
      <c r="D545" s="719" t="s">
        <v>8354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8388</v>
      </c>
      <c r="K546" s="739" t="s">
        <v>7985</v>
      </c>
      <c r="L546" s="719" t="s">
        <v>8389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8245</v>
      </c>
      <c r="D547" s="719" t="s">
        <v>8244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8391</v>
      </c>
      <c r="K547" s="739" t="s">
        <v>7985</v>
      </c>
      <c r="L547" s="719" t="s">
        <v>8390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8357</v>
      </c>
      <c r="C548" s="745" t="s">
        <v>8358</v>
      </c>
      <c r="D548" s="719" t="s">
        <v>8359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8392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8350</v>
      </c>
      <c r="C549" s="745" t="s">
        <v>8360</v>
      </c>
      <c r="D549" s="719" t="s">
        <v>8361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8393</v>
      </c>
      <c r="L549" s="719" t="s">
        <v>8394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8269</v>
      </c>
      <c r="C550" s="745" t="s">
        <v>8221</v>
      </c>
      <c r="D550" s="719" t="s">
        <v>8362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8395</v>
      </c>
      <c r="L550" s="719" t="s">
        <v>8396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8341</v>
      </c>
      <c r="C551" s="739" t="s">
        <v>8363</v>
      </c>
      <c r="D551" s="719" t="s">
        <v>8364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8397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8370</v>
      </c>
      <c r="D553" s="719" t="s">
        <v>8371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8398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8373</v>
      </c>
      <c r="D554" s="719" t="s">
        <v>8372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8399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8315</v>
      </c>
      <c r="C555" s="739" t="s">
        <v>8316</v>
      </c>
      <c r="D555" s="719" t="s">
        <v>8374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8375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8401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8376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8402</v>
      </c>
      <c r="K557" s="739" t="s">
        <v>8021</v>
      </c>
      <c r="L557" s="719" t="s">
        <v>8403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8381</v>
      </c>
      <c r="D558" s="719" t="s">
        <v>8382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8404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8378</v>
      </c>
      <c r="D559" s="719" t="s">
        <v>8379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8406</v>
      </c>
      <c r="K559" s="739" t="s">
        <v>8180</v>
      </c>
      <c r="L559" s="719" t="s">
        <v>8405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8408</v>
      </c>
      <c r="K560" s="739" t="s">
        <v>8414</v>
      </c>
      <c r="L560" s="719" t="s">
        <v>8407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8385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8411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8384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8415</v>
      </c>
      <c r="K562" s="739" t="s">
        <v>8173</v>
      </c>
      <c r="L562" s="719" t="s">
        <v>8174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8386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8156</v>
      </c>
      <c r="L563" s="719" t="s">
        <v>8416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8387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8205</v>
      </c>
      <c r="L564" s="719" t="s">
        <v>8417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8296</v>
      </c>
      <c r="K565" s="740" t="s">
        <v>8205</v>
      </c>
      <c r="L565" s="719" t="s">
        <v>8418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8400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8296</v>
      </c>
      <c r="K566" s="740" t="s">
        <v>8425</v>
      </c>
      <c r="L566" s="719" t="s">
        <v>8423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8237</v>
      </c>
      <c r="L567" s="719" t="s">
        <v>8424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8187</v>
      </c>
      <c r="C568" s="745" t="s">
        <v>8410</v>
      </c>
      <c r="D568" s="719" t="s">
        <v>8409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8142</v>
      </c>
      <c r="L568" s="719" t="s">
        <v>8137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8350</v>
      </c>
      <c r="C569" s="745" t="s">
        <v>8413</v>
      </c>
      <c r="D569" s="717" t="s">
        <v>8412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8300</v>
      </c>
      <c r="L569" s="719" t="s">
        <v>8428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8269</v>
      </c>
      <c r="C570" s="745" t="s">
        <v>8419</v>
      </c>
      <c r="D570" s="717" t="s">
        <v>8420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8296</v>
      </c>
      <c r="K570" s="739" t="s">
        <v>8016</v>
      </c>
      <c r="L570" s="719" t="s">
        <v>8430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8422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8431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8187</v>
      </c>
      <c r="C572" s="739" t="s">
        <v>8075</v>
      </c>
      <c r="D572" s="719" t="s">
        <v>8421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8434</v>
      </c>
      <c r="K572" s="739" t="s">
        <v>8173</v>
      </c>
      <c r="L572" s="719" t="s">
        <v>8174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8350</v>
      </c>
      <c r="C573" s="745" t="s">
        <v>8413</v>
      </c>
      <c r="D573" s="717" t="s">
        <v>8412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8435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8426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8315</v>
      </c>
      <c r="K574" s="739" t="s">
        <v>8436</v>
      </c>
      <c r="L574" s="719" t="s">
        <v>8437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8427</v>
      </c>
      <c r="D575" s="717" t="s">
        <v>8429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8156</v>
      </c>
      <c r="L575" s="719" t="s">
        <v>8383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8444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8438</v>
      </c>
      <c r="L576" s="719" t="s">
        <v>8439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8296</v>
      </c>
      <c r="K577" s="740" t="s">
        <v>8226</v>
      </c>
      <c r="L577" s="719" t="s">
        <v>8440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8320</v>
      </c>
      <c r="L578" s="719" t="s">
        <v>8321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8338</v>
      </c>
      <c r="C579" s="739" t="s">
        <v>8432</v>
      </c>
      <c r="D579" s="719" t="s">
        <v>8433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8056</v>
      </c>
      <c r="K579" s="740" t="s">
        <v>8205</v>
      </c>
      <c r="L579" s="719" t="s">
        <v>8441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8442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8443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8398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8445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8370</v>
      </c>
      <c r="D583" s="719" t="s">
        <v>8446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8156</v>
      </c>
      <c r="L583" s="719" t="s">
        <v>8383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8350</v>
      </c>
      <c r="C584" s="739" t="s">
        <v>8075</v>
      </c>
      <c r="D584" s="719" t="s">
        <v>8447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8333</v>
      </c>
      <c r="K584" s="739" t="s">
        <v>8449</v>
      </c>
      <c r="L584" s="719" t="s">
        <v>8450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8308</v>
      </c>
      <c r="C585" s="745" t="s">
        <v>8349</v>
      </c>
      <c r="D585" s="717" t="s">
        <v>8448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8451</v>
      </c>
      <c r="L585" s="719" t="s">
        <v>8129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8187</v>
      </c>
      <c r="C586" s="745" t="s">
        <v>8232</v>
      </c>
      <c r="D586" s="719" t="s">
        <v>8233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8187</v>
      </c>
      <c r="K586" s="739" t="s">
        <v>8452</v>
      </c>
      <c r="L586" s="719" t="s">
        <v>8453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8333</v>
      </c>
      <c r="K587" s="739" t="s">
        <v>8449</v>
      </c>
      <c r="L587" s="719" t="s">
        <v>8450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8269</v>
      </c>
      <c r="C588" s="745" t="s">
        <v>8221</v>
      </c>
      <c r="D588" s="719" t="s">
        <v>8458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8454</v>
      </c>
      <c r="L588" s="719" t="s">
        <v>8455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8296</v>
      </c>
      <c r="K589" s="739" t="s">
        <v>8016</v>
      </c>
      <c r="L589" s="719" t="s">
        <v>8456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8142</v>
      </c>
      <c r="L590" s="719" t="s">
        <v>8461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8205</v>
      </c>
      <c r="L591" s="719" t="s">
        <v>8441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8434</v>
      </c>
      <c r="K592" s="739" t="s">
        <v>7985</v>
      </c>
      <c r="L592" s="719" t="s">
        <v>8459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8005</v>
      </c>
      <c r="K593" s="739" t="s">
        <v>7985</v>
      </c>
      <c r="L593" s="719" t="s">
        <v>8460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8112</v>
      </c>
      <c r="C594" s="745" t="s">
        <v>8506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8029</v>
      </c>
      <c r="K594" s="739" t="s">
        <v>8462</v>
      </c>
      <c r="L594" s="719" t="s">
        <v>8463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8269</v>
      </c>
      <c r="C595" s="739" t="s">
        <v>8075</v>
      </c>
      <c r="D595" s="719" t="s">
        <v>8499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8056</v>
      </c>
      <c r="K595" s="739" t="s">
        <v>7985</v>
      </c>
      <c r="L595" s="719" t="s">
        <v>8464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8419</v>
      </c>
      <c r="D596" s="719" t="s">
        <v>8507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8005</v>
      </c>
      <c r="K596" s="739" t="s">
        <v>8020</v>
      </c>
      <c r="L596" s="719" t="s">
        <v>8285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8112</v>
      </c>
      <c r="C597" s="739" t="s">
        <v>8419</v>
      </c>
      <c r="D597" s="719" t="s">
        <v>8507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8467</v>
      </c>
      <c r="K597" s="739" t="s">
        <v>8466</v>
      </c>
      <c r="L597" s="719" t="s">
        <v>8468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8508</v>
      </c>
      <c r="C598" s="745" t="s">
        <v>7983</v>
      </c>
      <c r="D598" s="719" t="s">
        <v>8509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8005</v>
      </c>
      <c r="K598" s="739" t="s">
        <v>8042</v>
      </c>
      <c r="L598" s="719" t="s">
        <v>8469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8269</v>
      </c>
      <c r="C599" s="745" t="s">
        <v>8075</v>
      </c>
      <c r="D599" s="719" t="s">
        <v>8458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8140</v>
      </c>
      <c r="K599" s="739" t="s">
        <v>8288</v>
      </c>
      <c r="L599" s="719" t="s">
        <v>8468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8112</v>
      </c>
      <c r="C600" s="745" t="s">
        <v>8510</v>
      </c>
      <c r="D600" s="719" t="s">
        <v>8511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7976</v>
      </c>
      <c r="K600" s="739" t="s">
        <v>8358</v>
      </c>
      <c r="L600" s="719" t="s">
        <v>8470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8308</v>
      </c>
      <c r="C601" s="745" t="s">
        <v>8075</v>
      </c>
      <c r="D601" s="719" t="s">
        <v>8512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8005</v>
      </c>
      <c r="K601" s="739" t="s">
        <v>7985</v>
      </c>
      <c r="L601" s="719" t="s">
        <v>8471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8269</v>
      </c>
      <c r="C602" s="745" t="s">
        <v>8075</v>
      </c>
      <c r="D602" s="719" t="s">
        <v>8513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8333</v>
      </c>
      <c r="K602" s="739" t="s">
        <v>7985</v>
      </c>
      <c r="L602" s="719" t="s">
        <v>8472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8516</v>
      </c>
      <c r="C603" s="745" t="s">
        <v>8024</v>
      </c>
      <c r="D603" s="717" t="s">
        <v>8517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8005</v>
      </c>
      <c r="K603" s="739" t="s">
        <v>7985</v>
      </c>
      <c r="L603" s="719" t="s">
        <v>8476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8341</v>
      </c>
      <c r="C604" s="745" t="s">
        <v>8518</v>
      </c>
      <c r="D604" s="719" t="s">
        <v>8519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8005</v>
      </c>
      <c r="K604" s="739" t="s">
        <v>8237</v>
      </c>
      <c r="L604" s="719" t="s">
        <v>8477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8520</v>
      </c>
      <c r="C605" s="745" t="s">
        <v>8075</v>
      </c>
      <c r="D605" s="719" t="s">
        <v>8521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8142</v>
      </c>
      <c r="L605" s="719" t="s">
        <v>8480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8112</v>
      </c>
      <c r="C606" s="745" t="s">
        <v>8075</v>
      </c>
      <c r="D606" s="719" t="s">
        <v>8309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8005</v>
      </c>
      <c r="K606" s="739" t="s">
        <v>8393</v>
      </c>
      <c r="L606" s="719" t="s">
        <v>8394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8520</v>
      </c>
      <c r="C607" s="745" t="s">
        <v>8522</v>
      </c>
      <c r="D607" s="719" t="s">
        <v>8523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8336</v>
      </c>
      <c r="K607" s="739" t="s">
        <v>7985</v>
      </c>
      <c r="L607" s="719" t="s">
        <v>8481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8526</v>
      </c>
      <c r="C608" s="745" t="s">
        <v>8427</v>
      </c>
      <c r="D608" s="719" t="s">
        <v>8525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8333</v>
      </c>
      <c r="K608" s="739" t="s">
        <v>7985</v>
      </c>
      <c r="L608" s="719" t="s">
        <v>8482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8527</v>
      </c>
      <c r="C609" s="745" t="s">
        <v>8452</v>
      </c>
      <c r="D609" s="719" t="s">
        <v>8528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8296</v>
      </c>
      <c r="K609" s="739" t="s">
        <v>7985</v>
      </c>
      <c r="L609" s="719" t="s">
        <v>8483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8031</v>
      </c>
      <c r="C610" s="745" t="s">
        <v>8024</v>
      </c>
      <c r="D610" s="719" t="s">
        <v>8517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8484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8530</v>
      </c>
      <c r="C611" s="745" t="s">
        <v>8451</v>
      </c>
      <c r="D611" s="719" t="s">
        <v>8531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8112</v>
      </c>
      <c r="C612" s="745" t="s">
        <v>8111</v>
      </c>
      <c r="D612" s="719" t="s">
        <v>8532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8112</v>
      </c>
      <c r="C613" s="745" t="s">
        <v>8410</v>
      </c>
      <c r="D613" s="719" t="s">
        <v>8533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8142</v>
      </c>
      <c r="L613" s="719" t="s">
        <v>8137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8112</v>
      </c>
      <c r="C614" s="745" t="s">
        <v>8111</v>
      </c>
      <c r="D614" s="719" t="s">
        <v>8532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8055</v>
      </c>
      <c r="K614" s="739" t="s">
        <v>8485</v>
      </c>
      <c r="L614" s="719" t="s">
        <v>8486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8098</v>
      </c>
      <c r="C615" s="745" t="s">
        <v>8016</v>
      </c>
      <c r="D615" s="719" t="s">
        <v>8534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8487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8308</v>
      </c>
      <c r="C616" s="745" t="s">
        <v>8349</v>
      </c>
      <c r="D616" s="719" t="s">
        <v>8535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8154</v>
      </c>
      <c r="L616" s="719" t="s">
        <v>8488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8112</v>
      </c>
      <c r="C617" s="745" t="s">
        <v>8346</v>
      </c>
      <c r="D617" s="719" t="s">
        <v>8447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8402</v>
      </c>
      <c r="K617" s="739" t="s">
        <v>8021</v>
      </c>
      <c r="L617" s="719" t="s">
        <v>8489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8269</v>
      </c>
      <c r="C618" s="745" t="s">
        <v>8075</v>
      </c>
      <c r="D618" s="719" t="s">
        <v>8543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8333</v>
      </c>
      <c r="K618" s="739" t="s">
        <v>7985</v>
      </c>
      <c r="L618" s="719" t="s">
        <v>8490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8520</v>
      </c>
      <c r="C619" s="745" t="s">
        <v>8522</v>
      </c>
      <c r="D619" s="719" t="s">
        <v>8523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8029</v>
      </c>
      <c r="K619" s="739" t="s">
        <v>8133</v>
      </c>
      <c r="L619" s="719" t="s">
        <v>8491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8548</v>
      </c>
      <c r="C620" s="745" t="s">
        <v>8544</v>
      </c>
      <c r="D620" s="719" t="s">
        <v>8545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8492</v>
      </c>
      <c r="K620" s="739" t="s">
        <v>8419</v>
      </c>
      <c r="L620" s="719" t="s">
        <v>8493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8547</v>
      </c>
      <c r="C621" s="745" t="s">
        <v>8300</v>
      </c>
      <c r="D621" s="719" t="s">
        <v>8546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8005</v>
      </c>
      <c r="K621" s="739" t="s">
        <v>7985</v>
      </c>
      <c r="L621" s="719" t="s">
        <v>8494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8508</v>
      </c>
      <c r="C622" s="745" t="s">
        <v>8075</v>
      </c>
      <c r="D622" s="719" t="s">
        <v>8549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8005</v>
      </c>
      <c r="K622" s="739" t="s">
        <v>8425</v>
      </c>
      <c r="L622" s="719" t="s">
        <v>8423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8269</v>
      </c>
      <c r="C623" s="745" t="s">
        <v>8550</v>
      </c>
      <c r="D623" s="719" t="s">
        <v>8551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8333</v>
      </c>
      <c r="K623" s="739" t="s">
        <v>7985</v>
      </c>
      <c r="L623" s="719" t="s">
        <v>8495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8520</v>
      </c>
      <c r="C624" s="745" t="s">
        <v>8522</v>
      </c>
      <c r="D624" s="719" t="s">
        <v>8523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8336</v>
      </c>
      <c r="K624" s="739" t="s">
        <v>7990</v>
      </c>
      <c r="L624" s="719" t="s">
        <v>8496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8589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8333</v>
      </c>
      <c r="K625" s="739" t="s">
        <v>7985</v>
      </c>
      <c r="L625" s="719" t="s">
        <v>8497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9">
        <v>40000</v>
      </c>
      <c r="F626" s="709"/>
      <c r="G626" s="711">
        <f t="shared" si="34"/>
        <v>4960086.1500000004</v>
      </c>
      <c r="I626" s="707">
        <v>45637</v>
      </c>
      <c r="J626" s="739" t="s">
        <v>8333</v>
      </c>
      <c r="K626" s="739" t="s">
        <v>7985</v>
      </c>
      <c r="L626" s="719" t="s">
        <v>8498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8031</v>
      </c>
      <c r="C627" s="739" t="s">
        <v>1935</v>
      </c>
      <c r="D627" s="719" t="s">
        <v>8600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8502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8112</v>
      </c>
      <c r="C628" s="739" t="s">
        <v>8075</v>
      </c>
      <c r="D628" s="719" t="s">
        <v>8603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8030</v>
      </c>
      <c r="K628" s="739" t="s">
        <v>7985</v>
      </c>
      <c r="L628" s="719" t="s">
        <v>8503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8508</v>
      </c>
      <c r="C629" s="739" t="s">
        <v>8075</v>
      </c>
      <c r="D629" s="719" t="s">
        <v>8604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8056</v>
      </c>
      <c r="K629" s="739" t="s">
        <v>8505</v>
      </c>
      <c r="L629" s="719" t="s">
        <v>8504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8031</v>
      </c>
      <c r="C630" s="739" t="s">
        <v>8075</v>
      </c>
      <c r="D630" s="719" t="s">
        <v>8605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8514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8112</v>
      </c>
      <c r="C631" s="739" t="s">
        <v>8506</v>
      </c>
      <c r="D631" s="719" t="s">
        <v>8606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8607</v>
      </c>
      <c r="D632" s="719" t="s">
        <v>8608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6"/>
      <c r="K632" s="756"/>
      <c r="L632" s="719" t="s">
        <v>8524</v>
      </c>
      <c r="M632" s="709">
        <v>500000</v>
      </c>
      <c r="N632" s="737"/>
      <c r="O632" s="711">
        <f t="shared" si="42"/>
        <v>7133778.9799999995</v>
      </c>
      <c r="Q632" s="758">
        <f>Q631*1%</f>
        <v>77086.7</v>
      </c>
    </row>
    <row r="633" spans="1:17" ht="24" x14ac:dyDescent="0.3">
      <c r="A633" s="707">
        <v>45670</v>
      </c>
      <c r="B633" s="739" t="s">
        <v>8341</v>
      </c>
      <c r="C633" s="739" t="s">
        <v>8609</v>
      </c>
      <c r="D633" s="719" t="s">
        <v>8610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8336</v>
      </c>
      <c r="K633" s="739" t="s">
        <v>7990</v>
      </c>
      <c r="L633" s="719" t="s">
        <v>8496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8527</v>
      </c>
      <c r="C634" s="739" t="s">
        <v>8232</v>
      </c>
      <c r="D634" s="719" t="s">
        <v>8233</v>
      </c>
      <c r="E634" s="709">
        <v>20000</v>
      </c>
      <c r="F634" s="737"/>
      <c r="G634" s="711">
        <f t="shared" ref="G634:G657" si="46">G633-E634+F634</f>
        <v>3733451.1500000004</v>
      </c>
      <c r="I634" s="707">
        <v>45644</v>
      </c>
      <c r="J634" s="739" t="s">
        <v>8492</v>
      </c>
      <c r="K634" s="739" t="s">
        <v>8414</v>
      </c>
      <c r="L634" s="719" t="s">
        <v>8529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8614</v>
      </c>
      <c r="C635" s="745" t="s">
        <v>1935</v>
      </c>
      <c r="D635" s="719" t="s">
        <v>8600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8005</v>
      </c>
      <c r="K635" s="739" t="s">
        <v>8149</v>
      </c>
      <c r="L635" s="719" t="s">
        <v>8147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8000</v>
      </c>
      <c r="D636" s="717" t="s">
        <v>8615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8005</v>
      </c>
      <c r="K636" s="739" t="s">
        <v>8320</v>
      </c>
      <c r="L636" s="719" t="s">
        <v>8321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8619</v>
      </c>
      <c r="D637" s="717" t="s">
        <v>8620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8005</v>
      </c>
      <c r="K637" s="739" t="s">
        <v>8320</v>
      </c>
      <c r="L637" s="719" t="s">
        <v>8321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8607</v>
      </c>
      <c r="D638" s="717" t="s">
        <v>8621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8029</v>
      </c>
      <c r="K638" s="739" t="s">
        <v>8462</v>
      </c>
      <c r="L638" s="719" t="s">
        <v>8536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8000</v>
      </c>
      <c r="D639" s="717" t="s">
        <v>8615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8031</v>
      </c>
      <c r="K639" s="739" t="s">
        <v>8088</v>
      </c>
      <c r="L639" s="719" t="s">
        <v>8537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8622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8538</v>
      </c>
      <c r="K640" s="739" t="s">
        <v>7983</v>
      </c>
      <c r="L640" s="719" t="s">
        <v>8539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9">
        <v>26783</v>
      </c>
      <c r="F641" s="709"/>
      <c r="G641" s="711">
        <f t="shared" si="46"/>
        <v>4701810.1500000004</v>
      </c>
      <c r="I641" s="707">
        <v>45647</v>
      </c>
      <c r="J641" s="739" t="s">
        <v>8554</v>
      </c>
      <c r="K641" s="739" t="s">
        <v>8553</v>
      </c>
      <c r="L641" s="719" t="s">
        <v>8552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8373</v>
      </c>
      <c r="D642" s="717" t="s">
        <v>8627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8056</v>
      </c>
      <c r="K642" s="739" t="s">
        <v>8555</v>
      </c>
      <c r="L642" s="719" t="s">
        <v>8556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8000</v>
      </c>
      <c r="D643" s="717" t="s">
        <v>8615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8333</v>
      </c>
      <c r="K643" s="739" t="s">
        <v>7985</v>
      </c>
      <c r="L643" s="719" t="s">
        <v>8557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8269</v>
      </c>
      <c r="C644" s="745" t="s">
        <v>8075</v>
      </c>
      <c r="D644" s="719" t="s">
        <v>8630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8154</v>
      </c>
      <c r="L644" s="719" t="s">
        <v>8502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8614</v>
      </c>
      <c r="C645" s="745" t="s">
        <v>8628</v>
      </c>
      <c r="D645" s="719" t="s">
        <v>8629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8333</v>
      </c>
      <c r="K645" s="739" t="s">
        <v>7985</v>
      </c>
      <c r="L645" s="719" t="s">
        <v>8561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8508</v>
      </c>
      <c r="C646" s="745" t="s">
        <v>8349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8030</v>
      </c>
      <c r="K646" s="739" t="s">
        <v>7985</v>
      </c>
      <c r="L646" s="719" t="s">
        <v>8560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8637</v>
      </c>
      <c r="C647" s="745" t="s">
        <v>8638</v>
      </c>
      <c r="D647" s="717" t="s">
        <v>8636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8026</v>
      </c>
      <c r="K647" s="739" t="s">
        <v>8558</v>
      </c>
      <c r="L647" s="719" t="s">
        <v>8559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8520</v>
      </c>
      <c r="C648" s="745" t="s">
        <v>8522</v>
      </c>
      <c r="D648" s="719" t="s">
        <v>8523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8554</v>
      </c>
      <c r="K648" s="739" t="s">
        <v>7985</v>
      </c>
      <c r="L648" s="719" t="s">
        <v>8562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8570</v>
      </c>
      <c r="C649" s="739" t="s">
        <v>8553</v>
      </c>
      <c r="D649" s="719" t="s">
        <v>8643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8333</v>
      </c>
      <c r="K649" s="739" t="s">
        <v>7985</v>
      </c>
      <c r="L649" s="719" t="s">
        <v>8563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8056</v>
      </c>
      <c r="C650" s="739" t="s">
        <v>7983</v>
      </c>
      <c r="D650" s="719" t="s">
        <v>8644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8333</v>
      </c>
      <c r="K650" s="739" t="s">
        <v>7985</v>
      </c>
      <c r="L650" s="719" t="s">
        <v>8564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8341</v>
      </c>
      <c r="C651" s="739" t="s">
        <v>8609</v>
      </c>
      <c r="D651" s="719" t="s">
        <v>8610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8554</v>
      </c>
      <c r="K651" s="739" t="s">
        <v>8229</v>
      </c>
      <c r="L651" s="719" t="s">
        <v>8565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8652</v>
      </c>
      <c r="C652" s="745" t="s">
        <v>1935</v>
      </c>
      <c r="D652" s="719" t="s">
        <v>8651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8333</v>
      </c>
      <c r="K652" s="739" t="s">
        <v>7985</v>
      </c>
      <c r="L652" s="719" t="s">
        <v>8566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8000</v>
      </c>
      <c r="D653" s="717" t="s">
        <v>8615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8002</v>
      </c>
      <c r="K653" s="739" t="s">
        <v>8021</v>
      </c>
      <c r="L653" s="719" t="s">
        <v>8569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8000</v>
      </c>
      <c r="D654" s="717" t="s">
        <v>8615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8333</v>
      </c>
      <c r="K654" s="739" t="s">
        <v>8567</v>
      </c>
      <c r="L654" s="719" t="s">
        <v>8568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/>
      <c r="B655" s="745"/>
      <c r="C655" s="745"/>
      <c r="D655" s="717"/>
      <c r="E655" s="709"/>
      <c r="F655" s="737"/>
      <c r="G655" s="711">
        <f t="shared" si="46"/>
        <v>0.15000000037252903</v>
      </c>
      <c r="I655" s="707">
        <v>45657</v>
      </c>
      <c r="J655" s="739" t="s">
        <v>8333</v>
      </c>
      <c r="K655" s="739" t="s">
        <v>8567</v>
      </c>
      <c r="L655" s="719" t="s">
        <v>8568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/>
      <c r="B656" s="745"/>
      <c r="C656" s="745"/>
      <c r="D656" s="717"/>
      <c r="E656" s="709"/>
      <c r="F656" s="737"/>
      <c r="G656" s="711">
        <f t="shared" si="46"/>
        <v>0.15000000037252903</v>
      </c>
      <c r="I656" s="707">
        <v>45658</v>
      </c>
      <c r="J656" s="739" t="s">
        <v>8570</v>
      </c>
      <c r="K656" s="739" t="s">
        <v>8229</v>
      </c>
      <c r="L656" s="719" t="s">
        <v>8582</v>
      </c>
      <c r="M656" s="709">
        <v>291040</v>
      </c>
      <c r="N656" s="737"/>
      <c r="O656" s="711">
        <f t="shared" ref="O656:O719" si="60">N656+O655-M656</f>
        <v>1637610.9799999995</v>
      </c>
    </row>
    <row r="657" spans="1:15" ht="24" x14ac:dyDescent="0.3">
      <c r="A657" s="707"/>
      <c r="B657" s="745"/>
      <c r="C657" s="745"/>
      <c r="D657" s="717"/>
      <c r="E657" s="709"/>
      <c r="F657" s="737"/>
      <c r="G657" s="711">
        <f t="shared" si="46"/>
        <v>0.15000000037252903</v>
      </c>
      <c r="I657" s="707">
        <v>45659</v>
      </c>
      <c r="J657" s="739" t="s">
        <v>8554</v>
      </c>
      <c r="K657" s="739" t="s">
        <v>8573</v>
      </c>
      <c r="L657" s="719" t="s">
        <v>8562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37"/>
      <c r="B658" s="745"/>
      <c r="C658" s="745"/>
      <c r="D658" s="717"/>
      <c r="E658" s="709"/>
      <c r="F658" s="737"/>
      <c r="G658" s="737"/>
      <c r="I658" s="707">
        <v>45659</v>
      </c>
      <c r="J658" s="739" t="s">
        <v>8005</v>
      </c>
      <c r="K658" s="739" t="s">
        <v>7980</v>
      </c>
      <c r="L658" s="719" t="s">
        <v>8572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37"/>
      <c r="B659" s="745"/>
      <c r="C659" s="745"/>
      <c r="D659" s="717"/>
      <c r="E659" s="709"/>
      <c r="F659" s="737"/>
      <c r="G659" s="737"/>
      <c r="I659" s="707">
        <v>45659</v>
      </c>
      <c r="J659" s="739" t="s">
        <v>8570</v>
      </c>
      <c r="K659" s="739" t="s">
        <v>8575</v>
      </c>
      <c r="L659" s="719" t="s">
        <v>8574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07">
        <v>45660</v>
      </c>
      <c r="J660" s="739" t="s">
        <v>8570</v>
      </c>
      <c r="K660" s="739" t="s">
        <v>8205</v>
      </c>
      <c r="L660" s="719" t="s">
        <v>8576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37"/>
      <c r="B661" s="745"/>
      <c r="C661" s="745"/>
      <c r="D661" s="717"/>
      <c r="E661" s="709"/>
      <c r="F661" s="737"/>
      <c r="G661" s="737"/>
      <c r="I661" s="707">
        <v>45660</v>
      </c>
      <c r="J661" s="740" t="s">
        <v>8333</v>
      </c>
      <c r="K661" s="739" t="s">
        <v>7985</v>
      </c>
      <c r="L661" s="719" t="s">
        <v>8577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07">
        <v>45661</v>
      </c>
      <c r="J662" s="739" t="s">
        <v>8002</v>
      </c>
      <c r="K662" s="739" t="s">
        <v>8021</v>
      </c>
      <c r="L662" s="719" t="s">
        <v>8578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37"/>
      <c r="B663" s="745"/>
      <c r="C663" s="745"/>
      <c r="D663" s="717"/>
      <c r="E663" s="709"/>
      <c r="F663" s="737"/>
      <c r="G663" s="737"/>
      <c r="I663" s="707">
        <v>45661</v>
      </c>
      <c r="J663" s="740" t="s">
        <v>8333</v>
      </c>
      <c r="K663" s="739" t="s">
        <v>8425</v>
      </c>
      <c r="L663" s="719" t="s">
        <v>8579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37"/>
      <c r="B664" s="745"/>
      <c r="C664" s="745"/>
      <c r="D664" s="717"/>
      <c r="E664" s="709"/>
      <c r="F664" s="737"/>
      <c r="G664" s="737"/>
      <c r="I664" s="707">
        <v>45661</v>
      </c>
      <c r="J664" s="739" t="s">
        <v>8336</v>
      </c>
      <c r="K664" s="739" t="s">
        <v>8226</v>
      </c>
      <c r="L664" s="719" t="s">
        <v>8583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07">
        <v>45661</v>
      </c>
      <c r="J665" s="739" t="s">
        <v>8580</v>
      </c>
      <c r="K665" s="739" t="s">
        <v>8021</v>
      </c>
      <c r="L665" s="719" t="s">
        <v>8581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07">
        <v>45664</v>
      </c>
      <c r="J666" s="739" t="s">
        <v>8031</v>
      </c>
      <c r="K666" s="739" t="s">
        <v>8021</v>
      </c>
      <c r="L666" s="719" t="s">
        <v>8584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37"/>
      <c r="B667" s="745"/>
      <c r="C667" s="745"/>
      <c r="D667" s="717"/>
      <c r="E667" s="709"/>
      <c r="F667" s="737"/>
      <c r="G667" s="737"/>
      <c r="I667" s="707">
        <v>45664</v>
      </c>
      <c r="J667" s="739" t="s">
        <v>8527</v>
      </c>
      <c r="K667" s="739" t="s">
        <v>8452</v>
      </c>
      <c r="L667" s="719" t="s">
        <v>8585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37"/>
      <c r="B668" s="745"/>
      <c r="C668" s="745"/>
      <c r="D668" s="717"/>
      <c r="E668" s="709"/>
      <c r="F668" s="737"/>
      <c r="G668" s="737"/>
      <c r="I668" s="707">
        <v>45664</v>
      </c>
      <c r="J668" s="739" t="s">
        <v>8527</v>
      </c>
      <c r="K668" s="739" t="s">
        <v>8586</v>
      </c>
      <c r="L668" s="719" t="s">
        <v>8587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07">
        <v>45664</v>
      </c>
      <c r="J669" s="739" t="s">
        <v>8402</v>
      </c>
      <c r="K669" s="739" t="s">
        <v>8021</v>
      </c>
      <c r="L669" s="719" t="s">
        <v>8588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07">
        <v>45665</v>
      </c>
      <c r="J670" s="739"/>
      <c r="K670" s="739"/>
      <c r="L670" s="719" t="s">
        <v>8324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37"/>
      <c r="B672" s="745"/>
      <c r="C672" s="745"/>
      <c r="D672" s="717"/>
      <c r="E672" s="709"/>
      <c r="F672" s="737"/>
      <c r="G672" s="737"/>
      <c r="I672" s="707">
        <v>45666</v>
      </c>
      <c r="J672" s="739" t="s">
        <v>8333</v>
      </c>
      <c r="K672" s="739" t="s">
        <v>8021</v>
      </c>
      <c r="L672" s="719" t="s">
        <v>8591</v>
      </c>
      <c r="M672" s="709">
        <v>174116</v>
      </c>
      <c r="N672" s="737"/>
      <c r="O672" s="711">
        <f t="shared" si="60"/>
        <v>4510702.9799999995</v>
      </c>
    </row>
    <row r="673" spans="1:15" ht="24" x14ac:dyDescent="0.3">
      <c r="A673" s="737"/>
      <c r="B673" s="745"/>
      <c r="C673" s="745"/>
      <c r="D673" s="717"/>
      <c r="E673" s="709"/>
      <c r="F673" s="737"/>
      <c r="G673" s="737"/>
      <c r="I673" s="707">
        <v>45666</v>
      </c>
      <c r="J673" s="739" t="s">
        <v>8005</v>
      </c>
      <c r="K673" s="739" t="s">
        <v>8592</v>
      </c>
      <c r="L673" s="719" t="s">
        <v>8593</v>
      </c>
      <c r="M673" s="709">
        <v>65000</v>
      </c>
      <c r="N673" s="737"/>
      <c r="O673" s="711">
        <f t="shared" si="60"/>
        <v>4445702.9799999995</v>
      </c>
    </row>
    <row r="674" spans="1:15" ht="24" x14ac:dyDescent="0.3">
      <c r="A674" s="737"/>
      <c r="B674" s="745"/>
      <c r="C674" s="745"/>
      <c r="D674" s="717"/>
      <c r="E674" s="709"/>
      <c r="F674" s="737"/>
      <c r="G674" s="737"/>
      <c r="I674" s="707">
        <v>45666</v>
      </c>
      <c r="J674" s="739" t="s">
        <v>8570</v>
      </c>
      <c r="K674" s="739" t="s">
        <v>7985</v>
      </c>
      <c r="L674" s="719" t="s">
        <v>8562</v>
      </c>
      <c r="M674" s="709">
        <v>65500</v>
      </c>
      <c r="N674" s="737"/>
      <c r="O674" s="711">
        <f t="shared" si="60"/>
        <v>4380202.9799999995</v>
      </c>
    </row>
    <row r="675" spans="1:15" ht="24" x14ac:dyDescent="0.3">
      <c r="A675" s="737"/>
      <c r="B675" s="745"/>
      <c r="C675" s="745"/>
      <c r="D675" s="717"/>
      <c r="E675" s="709"/>
      <c r="F675" s="737"/>
      <c r="G675" s="737"/>
      <c r="I675" s="707">
        <v>45666</v>
      </c>
      <c r="J675" s="739" t="s">
        <v>8570</v>
      </c>
      <c r="K675" s="739" t="s">
        <v>7985</v>
      </c>
      <c r="L675" s="719" t="s">
        <v>8597</v>
      </c>
      <c r="M675" s="709">
        <v>240605</v>
      </c>
      <c r="N675" s="737"/>
      <c r="O675" s="711">
        <f t="shared" si="60"/>
        <v>4139597.9799999995</v>
      </c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07">
        <v>45666</v>
      </c>
      <c r="J676" s="739"/>
      <c r="K676" s="739"/>
      <c r="L676" s="719" t="s">
        <v>7997</v>
      </c>
      <c r="M676" s="709"/>
      <c r="N676" s="709">
        <v>454164</v>
      </c>
      <c r="O676" s="711">
        <f t="shared" si="60"/>
        <v>4593761.9799999995</v>
      </c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15" ht="24" x14ac:dyDescent="0.3">
      <c r="A678" s="737"/>
      <c r="B678" s="745"/>
      <c r="C678" s="745"/>
      <c r="D678" s="717"/>
      <c r="E678" s="709"/>
      <c r="F678" s="737"/>
      <c r="G678" s="737"/>
      <c r="I678" s="707">
        <v>45667</v>
      </c>
      <c r="J678" s="739" t="s">
        <v>8005</v>
      </c>
      <c r="K678" s="739" t="s">
        <v>7985</v>
      </c>
      <c r="L678" s="719" t="s">
        <v>8594</v>
      </c>
      <c r="M678" s="709">
        <v>409500</v>
      </c>
      <c r="N678" s="737"/>
      <c r="O678" s="711">
        <f t="shared" si="60"/>
        <v>4179719.9799999995</v>
      </c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07">
        <v>45667</v>
      </c>
      <c r="J679" s="739" t="s">
        <v>8336</v>
      </c>
      <c r="K679" s="739" t="s">
        <v>8226</v>
      </c>
      <c r="L679" s="719" t="s">
        <v>8595</v>
      </c>
      <c r="M679" s="709">
        <v>100000</v>
      </c>
      <c r="N679" s="737"/>
      <c r="O679" s="711">
        <f t="shared" si="60"/>
        <v>4079719.9799999995</v>
      </c>
    </row>
    <row r="680" spans="1:15" ht="24" x14ac:dyDescent="0.3">
      <c r="A680" s="737"/>
      <c r="B680" s="745"/>
      <c r="C680" s="745"/>
      <c r="D680" s="717"/>
      <c r="E680" s="709"/>
      <c r="F680" s="737"/>
      <c r="G680" s="737"/>
      <c r="I680" s="707">
        <v>45667</v>
      </c>
      <c r="J680" s="739" t="s">
        <v>8054</v>
      </c>
      <c r="K680" s="739" t="s">
        <v>8132</v>
      </c>
      <c r="L680" s="719" t="s">
        <v>8596</v>
      </c>
      <c r="M680" s="709">
        <v>100000</v>
      </c>
      <c r="N680" s="737"/>
      <c r="O680" s="711">
        <f t="shared" si="60"/>
        <v>3979719.9799999995</v>
      </c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07">
        <v>45668</v>
      </c>
      <c r="J681" s="739" t="s">
        <v>8336</v>
      </c>
      <c r="K681" s="739" t="s">
        <v>7990</v>
      </c>
      <c r="L681" s="719" t="s">
        <v>8598</v>
      </c>
      <c r="M681" s="709">
        <v>200000</v>
      </c>
      <c r="N681" s="737"/>
      <c r="O681" s="711">
        <f t="shared" si="60"/>
        <v>3779719.9799999995</v>
      </c>
    </row>
    <row r="682" spans="1:15" ht="24" x14ac:dyDescent="0.3">
      <c r="A682" s="737"/>
      <c r="B682" s="745"/>
      <c r="C682" s="745"/>
      <c r="D682" s="717"/>
      <c r="E682" s="709"/>
      <c r="F682" s="737"/>
      <c r="G682" s="737"/>
      <c r="I682" s="707">
        <v>45668</v>
      </c>
      <c r="J682" s="739" t="s">
        <v>8056</v>
      </c>
      <c r="K682" s="739" t="s">
        <v>8021</v>
      </c>
      <c r="L682" s="719" t="s">
        <v>8599</v>
      </c>
      <c r="M682" s="709">
        <v>168200</v>
      </c>
      <c r="N682" s="737"/>
      <c r="O682" s="711">
        <f t="shared" si="60"/>
        <v>3611519.9799999995</v>
      </c>
    </row>
    <row r="683" spans="1:15" ht="36" x14ac:dyDescent="0.3">
      <c r="A683" s="737"/>
      <c r="B683" s="745"/>
      <c r="C683" s="745"/>
      <c r="D683" s="717"/>
      <c r="E683" s="709"/>
      <c r="F683" s="737"/>
      <c r="G683" s="737"/>
      <c r="I683" s="707">
        <v>45669</v>
      </c>
      <c r="J683" s="739"/>
      <c r="K683" s="739" t="s">
        <v>8611</v>
      </c>
      <c r="L683" s="719" t="s">
        <v>8612</v>
      </c>
      <c r="M683" s="709">
        <v>120000</v>
      </c>
      <c r="N683" s="737"/>
      <c r="O683" s="711">
        <f t="shared" si="60"/>
        <v>3491519.9799999995</v>
      </c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07">
        <v>45671</v>
      </c>
      <c r="J684" s="739"/>
      <c r="K684" s="739" t="s">
        <v>8016</v>
      </c>
      <c r="L684" s="719" t="s">
        <v>8617</v>
      </c>
      <c r="M684" s="709">
        <v>1000000</v>
      </c>
      <c r="N684" s="737"/>
      <c r="O684" s="711">
        <f t="shared" si="60"/>
        <v>2491519.9799999995</v>
      </c>
    </row>
    <row r="685" spans="1:15" ht="24" x14ac:dyDescent="0.3">
      <c r="A685" s="737"/>
      <c r="B685" s="745"/>
      <c r="C685" s="745"/>
      <c r="D685" s="717"/>
      <c r="E685" s="709"/>
      <c r="F685" s="737"/>
      <c r="G685" s="737"/>
      <c r="I685" s="707">
        <v>45671</v>
      </c>
      <c r="J685" s="739" t="s">
        <v>8333</v>
      </c>
      <c r="K685" s="739" t="s">
        <v>7985</v>
      </c>
      <c r="L685" s="719" t="s">
        <v>8561</v>
      </c>
      <c r="M685" s="709">
        <v>100000</v>
      </c>
      <c r="N685" s="737"/>
      <c r="O685" s="711">
        <f t="shared" si="60"/>
        <v>2391519.9799999995</v>
      </c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07">
        <v>45671</v>
      </c>
      <c r="J686" s="739" t="s">
        <v>8002</v>
      </c>
      <c r="K686" s="739" t="s">
        <v>8304</v>
      </c>
      <c r="L686" s="719" t="s">
        <v>8613</v>
      </c>
      <c r="M686" s="709">
        <v>100000</v>
      </c>
      <c r="N686" s="737"/>
      <c r="O686" s="711">
        <f t="shared" si="60"/>
        <v>2291519.9799999995</v>
      </c>
    </row>
    <row r="687" spans="1:15" ht="24" x14ac:dyDescent="0.3">
      <c r="A687" s="737"/>
      <c r="B687" s="745"/>
      <c r="C687" s="745"/>
      <c r="D687" s="717"/>
      <c r="E687" s="709"/>
      <c r="F687" s="737"/>
      <c r="G687" s="737"/>
      <c r="I687" s="707">
        <v>45672</v>
      </c>
      <c r="J687" s="739" t="s">
        <v>8580</v>
      </c>
      <c r="K687" s="739" t="s">
        <v>8133</v>
      </c>
      <c r="L687" s="719" t="s">
        <v>8491</v>
      </c>
      <c r="M687" s="709">
        <v>70470</v>
      </c>
      <c r="N687" s="737"/>
      <c r="O687" s="711">
        <f t="shared" si="60"/>
        <v>2221049.9799999995</v>
      </c>
    </row>
    <row r="688" spans="1:15" ht="24" x14ac:dyDescent="0.3">
      <c r="A688" s="737"/>
      <c r="B688" s="745"/>
      <c r="C688" s="745"/>
      <c r="D688" s="717"/>
      <c r="E688" s="709"/>
      <c r="F688" s="737"/>
      <c r="G688" s="737"/>
      <c r="I688" s="707">
        <v>45672</v>
      </c>
      <c r="J688" s="739" t="s">
        <v>8554</v>
      </c>
      <c r="K688" s="739" t="s">
        <v>7985</v>
      </c>
      <c r="L688" s="719" t="s">
        <v>8616</v>
      </c>
      <c r="M688" s="709">
        <v>94560</v>
      </c>
      <c r="N688" s="737"/>
      <c r="O688" s="711">
        <f t="shared" si="60"/>
        <v>2126489.9799999995</v>
      </c>
    </row>
    <row r="689" spans="1:15" ht="36" x14ac:dyDescent="0.3">
      <c r="A689" s="737"/>
      <c r="B689" s="745"/>
      <c r="C689" s="745"/>
      <c r="D689" s="717"/>
      <c r="E689" s="709"/>
      <c r="F689" s="737"/>
      <c r="G689" s="737"/>
      <c r="I689" s="707">
        <v>45673</v>
      </c>
      <c r="J689" s="739" t="s">
        <v>8570</v>
      </c>
      <c r="K689" s="739" t="s">
        <v>8452</v>
      </c>
      <c r="L689" s="719" t="s">
        <v>8618</v>
      </c>
      <c r="M689" s="709">
        <v>500000</v>
      </c>
      <c r="N689" s="737"/>
      <c r="O689" s="711">
        <f t="shared" si="60"/>
        <v>1626489.9799999995</v>
      </c>
    </row>
    <row r="690" spans="1:15" ht="36" x14ac:dyDescent="0.3">
      <c r="A690" s="737"/>
      <c r="B690" s="745"/>
      <c r="C690" s="745"/>
      <c r="D690" s="717"/>
      <c r="E690" s="709"/>
      <c r="F690" s="737"/>
      <c r="G690" s="737"/>
      <c r="I690" s="707">
        <v>45673</v>
      </c>
      <c r="J690" s="739" t="s">
        <v>8570</v>
      </c>
      <c r="K690" s="739" t="s">
        <v>8452</v>
      </c>
      <c r="L690" s="719" t="s">
        <v>8618</v>
      </c>
      <c r="M690" s="709">
        <v>315400</v>
      </c>
      <c r="N690" s="737"/>
      <c r="O690" s="711">
        <f t="shared" si="60"/>
        <v>1311089.9799999995</v>
      </c>
    </row>
    <row r="691" spans="1:15" ht="36" x14ac:dyDescent="0.3">
      <c r="A691" s="737"/>
      <c r="B691" s="745"/>
      <c r="C691" s="745"/>
      <c r="D691" s="717"/>
      <c r="E691" s="709"/>
      <c r="F691" s="737"/>
      <c r="G691" s="737"/>
      <c r="I691" s="707">
        <v>45673</v>
      </c>
      <c r="J691" s="739" t="s">
        <v>8570</v>
      </c>
      <c r="K691" s="739" t="s">
        <v>8452</v>
      </c>
      <c r="L691" s="719" t="s">
        <v>8618</v>
      </c>
      <c r="M691" s="709">
        <v>300000</v>
      </c>
      <c r="N691" s="737"/>
      <c r="O691" s="711">
        <f t="shared" si="60"/>
        <v>1011089.9799999995</v>
      </c>
    </row>
    <row r="692" spans="1:15" ht="24" x14ac:dyDescent="0.3">
      <c r="A692" s="737"/>
      <c r="B692" s="745"/>
      <c r="C692" s="745"/>
      <c r="D692" s="717"/>
      <c r="E692" s="709"/>
      <c r="F692" s="737"/>
      <c r="G692" s="737"/>
      <c r="I692" s="707">
        <v>45674</v>
      </c>
      <c r="J692" s="739"/>
      <c r="K692" s="739" t="s">
        <v>8611</v>
      </c>
      <c r="L692" s="719" t="s">
        <v>8623</v>
      </c>
      <c r="M692" s="709">
        <v>50000</v>
      </c>
      <c r="N692" s="737"/>
      <c r="O692" s="711">
        <f t="shared" si="60"/>
        <v>961089.97999999952</v>
      </c>
    </row>
    <row r="693" spans="1:15" ht="24" x14ac:dyDescent="0.3">
      <c r="A693" s="737"/>
      <c r="B693" s="745"/>
      <c r="C693" s="745"/>
      <c r="D693" s="717"/>
      <c r="E693" s="709"/>
      <c r="F693" s="737"/>
      <c r="G693" s="737"/>
      <c r="I693" s="707">
        <v>45675</v>
      </c>
      <c r="J693" s="739" t="s">
        <v>8570</v>
      </c>
      <c r="K693" s="739" t="s">
        <v>8553</v>
      </c>
      <c r="L693" s="719" t="s">
        <v>8624</v>
      </c>
      <c r="M693" s="709">
        <v>80000</v>
      </c>
      <c r="N693" s="737"/>
      <c r="O693" s="711">
        <f t="shared" si="60"/>
        <v>881089.97999999952</v>
      </c>
    </row>
    <row r="694" spans="1:15" ht="24" x14ac:dyDescent="0.3">
      <c r="A694" s="737"/>
      <c r="B694" s="745"/>
      <c r="C694" s="745"/>
      <c r="D694" s="717"/>
      <c r="E694" s="709"/>
      <c r="F694" s="737"/>
      <c r="G694" s="737"/>
      <c r="I694" s="707">
        <v>45677</v>
      </c>
      <c r="J694" s="739" t="s">
        <v>8296</v>
      </c>
      <c r="K694" s="739" t="s">
        <v>8425</v>
      </c>
      <c r="L694" s="719" t="s">
        <v>8579</v>
      </c>
      <c r="M694" s="709">
        <v>85000</v>
      </c>
      <c r="N694" s="737"/>
      <c r="O694" s="711">
        <f t="shared" si="60"/>
        <v>796089.97999999952</v>
      </c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07">
        <v>45677</v>
      </c>
      <c r="J695" s="739" t="s">
        <v>8626</v>
      </c>
      <c r="K695" s="739" t="s">
        <v>8414</v>
      </c>
      <c r="L695" s="719" t="s">
        <v>8625</v>
      </c>
      <c r="M695" s="709">
        <v>250000</v>
      </c>
      <c r="N695" s="737"/>
      <c r="O695" s="711">
        <f t="shared" si="60"/>
        <v>546089.97999999952</v>
      </c>
    </row>
    <row r="696" spans="1:15" ht="24" x14ac:dyDescent="0.3">
      <c r="A696" s="737"/>
      <c r="B696" s="745"/>
      <c r="C696" s="745"/>
      <c r="D696" s="717"/>
      <c r="E696" s="709"/>
      <c r="F696" s="737"/>
      <c r="G696" s="737"/>
      <c r="I696" s="707">
        <v>45678</v>
      </c>
      <c r="J696" s="739" t="s">
        <v>8570</v>
      </c>
      <c r="K696" s="739" t="s">
        <v>7985</v>
      </c>
      <c r="L696" s="719" t="s">
        <v>8631</v>
      </c>
      <c r="M696" s="709">
        <v>194000</v>
      </c>
      <c r="N696" s="737"/>
      <c r="O696" s="711">
        <f t="shared" si="60"/>
        <v>352089.97999999952</v>
      </c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07">
        <v>45680</v>
      </c>
      <c r="J697" s="739" t="s">
        <v>8538</v>
      </c>
      <c r="K697" s="739" t="s">
        <v>8021</v>
      </c>
      <c r="L697" s="719" t="s">
        <v>8640</v>
      </c>
      <c r="M697" s="709">
        <v>187000</v>
      </c>
      <c r="N697" s="737"/>
      <c r="O697" s="711">
        <f t="shared" si="60"/>
        <v>165089.97999999952</v>
      </c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07">
        <v>45680</v>
      </c>
      <c r="J698" s="739" t="s">
        <v>8005</v>
      </c>
      <c r="K698" s="739" t="s">
        <v>7985</v>
      </c>
      <c r="L698" s="719" t="s">
        <v>8641</v>
      </c>
      <c r="M698" s="709">
        <v>153000</v>
      </c>
      <c r="N698" s="737"/>
      <c r="O698" s="711">
        <f t="shared" si="60"/>
        <v>12089.979999999516</v>
      </c>
    </row>
    <row r="699" spans="1:15" ht="24" x14ac:dyDescent="0.3">
      <c r="A699" s="737"/>
      <c r="B699" s="745"/>
      <c r="C699" s="745"/>
      <c r="D699" s="717"/>
      <c r="E699" s="709"/>
      <c r="F699" s="737"/>
      <c r="G699" s="737"/>
      <c r="I699" s="707">
        <v>45681</v>
      </c>
      <c r="J699" s="739" t="s">
        <v>8336</v>
      </c>
      <c r="K699" s="739" t="s">
        <v>8226</v>
      </c>
      <c r="L699" s="719" t="s">
        <v>8642</v>
      </c>
      <c r="M699" s="709">
        <v>100000</v>
      </c>
      <c r="N699" s="737"/>
      <c r="O699" s="711">
        <f t="shared" si="60"/>
        <v>-87910.020000000484</v>
      </c>
    </row>
    <row r="700" spans="1:15" ht="36" x14ac:dyDescent="0.3">
      <c r="A700" s="737"/>
      <c r="B700" s="745"/>
      <c r="C700" s="745"/>
      <c r="D700" s="717"/>
      <c r="E700" s="709"/>
      <c r="F700" s="737"/>
      <c r="G700" s="737"/>
      <c r="I700" s="707">
        <v>45682</v>
      </c>
      <c r="J700" s="739"/>
      <c r="K700" s="739" t="s">
        <v>8611</v>
      </c>
      <c r="L700" s="719" t="s">
        <v>8645</v>
      </c>
      <c r="M700" s="709">
        <v>400000</v>
      </c>
      <c r="N700" s="737"/>
      <c r="O700" s="711">
        <f t="shared" si="60"/>
        <v>-487910.02000000048</v>
      </c>
    </row>
    <row r="701" spans="1:15" ht="36" x14ac:dyDescent="0.3">
      <c r="A701" s="737"/>
      <c r="B701" s="745"/>
      <c r="C701" s="745"/>
      <c r="D701" s="717"/>
      <c r="E701" s="709"/>
      <c r="F701" s="737"/>
      <c r="G701" s="737"/>
      <c r="I701" s="707">
        <v>45682</v>
      </c>
      <c r="J701" s="739"/>
      <c r="K701" s="739" t="s">
        <v>8611</v>
      </c>
      <c r="L701" s="719" t="s">
        <v>8645</v>
      </c>
      <c r="M701" s="709">
        <v>100000</v>
      </c>
      <c r="N701" s="737"/>
      <c r="O701" s="711">
        <f t="shared" si="60"/>
        <v>-587910.02000000048</v>
      </c>
    </row>
    <row r="702" spans="1:15" ht="24" x14ac:dyDescent="0.3">
      <c r="A702" s="737"/>
      <c r="B702" s="745"/>
      <c r="C702" s="745"/>
      <c r="D702" s="717"/>
      <c r="E702" s="709"/>
      <c r="F702" s="737"/>
      <c r="G702" s="737"/>
      <c r="I702" s="707">
        <v>45685</v>
      </c>
      <c r="J702" s="739" t="s">
        <v>8031</v>
      </c>
      <c r="K702" s="739" t="s">
        <v>8647</v>
      </c>
      <c r="L702" s="719" t="s">
        <v>8648</v>
      </c>
      <c r="M702" s="709">
        <v>500000</v>
      </c>
      <c r="N702" s="737"/>
      <c r="O702" s="711">
        <f t="shared" si="60"/>
        <v>-1087910.0200000005</v>
      </c>
    </row>
    <row r="703" spans="1:15" ht="24" x14ac:dyDescent="0.3">
      <c r="A703" s="737"/>
      <c r="B703" s="745"/>
      <c r="C703" s="745"/>
      <c r="D703" s="717"/>
      <c r="E703" s="709"/>
      <c r="F703" s="737"/>
      <c r="G703" s="737"/>
      <c r="I703" s="707">
        <v>45685</v>
      </c>
      <c r="J703" s="739" t="s">
        <v>8570</v>
      </c>
      <c r="K703" s="739" t="s">
        <v>7985</v>
      </c>
      <c r="L703" s="719" t="s">
        <v>8616</v>
      </c>
      <c r="M703" s="709">
        <v>117760</v>
      </c>
      <c r="N703" s="737"/>
      <c r="O703" s="711">
        <f t="shared" si="60"/>
        <v>-1205670.0200000005</v>
      </c>
    </row>
    <row r="704" spans="1:15" ht="36" x14ac:dyDescent="0.3">
      <c r="A704" s="737"/>
      <c r="B704" s="745"/>
      <c r="C704" s="745"/>
      <c r="D704" s="717"/>
      <c r="E704" s="709"/>
      <c r="F704" s="737"/>
      <c r="G704" s="737"/>
      <c r="I704" s="707">
        <v>45685</v>
      </c>
      <c r="J704" s="739" t="s">
        <v>8031</v>
      </c>
      <c r="K704" s="739" t="s">
        <v>8133</v>
      </c>
      <c r="L704" s="719" t="s">
        <v>8649</v>
      </c>
      <c r="M704" s="709">
        <v>82010</v>
      </c>
      <c r="N704" s="737"/>
      <c r="O704" s="711">
        <f t="shared" si="60"/>
        <v>-1287680.0200000005</v>
      </c>
    </row>
    <row r="705" spans="1:15" ht="24" x14ac:dyDescent="0.3">
      <c r="A705" s="737"/>
      <c r="B705" s="745"/>
      <c r="C705" s="745"/>
      <c r="D705" s="717"/>
      <c r="E705" s="709"/>
      <c r="F705" s="737"/>
      <c r="G705" s="737"/>
      <c r="I705" s="707">
        <v>45685</v>
      </c>
      <c r="J705" s="739" t="s">
        <v>8554</v>
      </c>
      <c r="K705" s="739" t="s">
        <v>8229</v>
      </c>
      <c r="L705" s="719" t="s">
        <v>8650</v>
      </c>
      <c r="M705" s="709">
        <v>26000</v>
      </c>
      <c r="N705" s="737"/>
      <c r="O705" s="711">
        <f t="shared" si="60"/>
        <v>-1313680.0200000005</v>
      </c>
    </row>
    <row r="706" spans="1:15" ht="36" x14ac:dyDescent="0.3">
      <c r="A706" s="737"/>
      <c r="B706" s="745"/>
      <c r="C706" s="745"/>
      <c r="D706" s="717"/>
      <c r="E706" s="709"/>
      <c r="F706" s="737"/>
      <c r="G706" s="737"/>
      <c r="I706" s="707">
        <v>45686</v>
      </c>
      <c r="J706" s="739"/>
      <c r="K706" s="739" t="s">
        <v>8653</v>
      </c>
      <c r="L706" s="719" t="s">
        <v>8654</v>
      </c>
      <c r="M706" s="709">
        <v>222300</v>
      </c>
      <c r="N706" s="737"/>
      <c r="O706" s="711">
        <f t="shared" si="60"/>
        <v>-1535980.0200000005</v>
      </c>
    </row>
    <row r="707" spans="1:15" ht="24" x14ac:dyDescent="0.3">
      <c r="A707" s="737"/>
      <c r="B707" s="745"/>
      <c r="C707" s="745"/>
      <c r="D707" s="717"/>
      <c r="E707" s="709"/>
      <c r="F707" s="737"/>
      <c r="G707" s="737"/>
      <c r="I707" s="707">
        <v>45686</v>
      </c>
      <c r="J707" s="739" t="s">
        <v>8031</v>
      </c>
      <c r="K707" s="739" t="s">
        <v>8647</v>
      </c>
      <c r="L707" s="719" t="s">
        <v>8648</v>
      </c>
      <c r="M707" s="709">
        <v>310000</v>
      </c>
      <c r="N707" s="737"/>
      <c r="O707" s="711">
        <f t="shared" si="60"/>
        <v>-1845980.0200000005</v>
      </c>
    </row>
    <row r="708" spans="1:15" ht="24" x14ac:dyDescent="0.3">
      <c r="A708" s="737"/>
      <c r="B708" s="745"/>
      <c r="C708" s="745"/>
      <c r="D708" s="717"/>
      <c r="E708" s="709"/>
      <c r="F708" s="737"/>
      <c r="G708" s="737"/>
      <c r="I708" s="707">
        <v>45686</v>
      </c>
      <c r="J708" s="739" t="s">
        <v>8005</v>
      </c>
      <c r="K708" s="739" t="s">
        <v>8655</v>
      </c>
      <c r="L708" s="719" t="s">
        <v>8656</v>
      </c>
      <c r="M708" s="709">
        <v>1000000</v>
      </c>
      <c r="N708" s="737"/>
      <c r="O708" s="711">
        <f t="shared" si="60"/>
        <v>-2845980.0200000005</v>
      </c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07">
        <v>45686</v>
      </c>
      <c r="J709" s="739"/>
      <c r="K709" s="739"/>
      <c r="L709" s="719" t="s">
        <v>8148</v>
      </c>
      <c r="M709" s="709"/>
      <c r="N709" s="718">
        <v>3637888</v>
      </c>
      <c r="O709" s="711">
        <f t="shared" si="60"/>
        <v>791907.97999999952</v>
      </c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07">
        <v>45686</v>
      </c>
      <c r="J710" s="739"/>
      <c r="K710" s="739"/>
      <c r="L710" s="719" t="s">
        <v>8148</v>
      </c>
      <c r="M710" s="709"/>
      <c r="N710" s="718">
        <v>3620988</v>
      </c>
      <c r="O710" s="711">
        <f t="shared" si="60"/>
        <v>4412895.9799999995</v>
      </c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07">
        <v>45686</v>
      </c>
      <c r="J711" s="739"/>
      <c r="K711" s="739"/>
      <c r="L711" s="719" t="s">
        <v>8148</v>
      </c>
      <c r="M711" s="709"/>
      <c r="N711" s="718">
        <v>3604088</v>
      </c>
      <c r="O711" s="711">
        <f t="shared" si="60"/>
        <v>8016983.9799999995</v>
      </c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0"/>
        <v>7980605.9799999995</v>
      </c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0"/>
        <v>7944396.9799999995</v>
      </c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0"/>
        <v>7908356.9799999995</v>
      </c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07">
        <v>45687</v>
      </c>
      <c r="J715" s="739" t="s">
        <v>8005</v>
      </c>
      <c r="K715" s="739" t="s">
        <v>8451</v>
      </c>
      <c r="L715" s="719" t="s">
        <v>8129</v>
      </c>
      <c r="M715" s="709">
        <v>216741</v>
      </c>
      <c r="N715" s="737"/>
      <c r="O715" s="711">
        <f t="shared" si="60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8005</v>
      </c>
      <c r="K716" s="739" t="s">
        <v>8657</v>
      </c>
      <c r="L716" s="719" t="s">
        <v>8658</v>
      </c>
      <c r="M716" s="709">
        <v>500000</v>
      </c>
      <c r="N716" s="737"/>
      <c r="O716" s="711">
        <f t="shared" si="60"/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8538</v>
      </c>
      <c r="K717" s="739" t="s">
        <v>8659</v>
      </c>
      <c r="L717" s="719" t="s">
        <v>8660</v>
      </c>
      <c r="M717" s="709">
        <v>1000000</v>
      </c>
      <c r="N717" s="737"/>
      <c r="O717" s="711">
        <f t="shared" si="6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8492</v>
      </c>
      <c r="K718" s="739" t="s">
        <v>8661</v>
      </c>
      <c r="L718" s="719" t="s">
        <v>8662</v>
      </c>
      <c r="M718" s="709">
        <v>70000</v>
      </c>
      <c r="N718" s="737"/>
      <c r="O718" s="711">
        <f t="shared" si="6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8611</v>
      </c>
      <c r="L719" s="719" t="s">
        <v>8663</v>
      </c>
      <c r="M719" s="709">
        <v>200000</v>
      </c>
      <c r="N719" s="737"/>
      <c r="O719" s="711">
        <f t="shared" si="60"/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8664</v>
      </c>
      <c r="K720" s="739" t="s">
        <v>8575</v>
      </c>
      <c r="L720" s="719" t="s">
        <v>8574</v>
      </c>
      <c r="M720" s="709">
        <v>72500</v>
      </c>
      <c r="N720" s="737"/>
      <c r="O720" s="711">
        <f t="shared" ref="O720:O783" si="61">N720+O719-M720</f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8098</v>
      </c>
      <c r="K721" s="739" t="s">
        <v>8355</v>
      </c>
      <c r="L721" s="719" t="s">
        <v>8356</v>
      </c>
      <c r="M721" s="709">
        <v>82000</v>
      </c>
      <c r="N721" s="737"/>
      <c r="O721" s="711">
        <f t="shared" si="61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8538</v>
      </c>
      <c r="K722" s="739" t="s">
        <v>8237</v>
      </c>
      <c r="L722" s="719" t="s">
        <v>8665</v>
      </c>
      <c r="M722" s="709">
        <v>101900</v>
      </c>
      <c r="N722" s="737"/>
      <c r="O722" s="711">
        <f t="shared" si="61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8570</v>
      </c>
      <c r="K723" s="739" t="s">
        <v>8452</v>
      </c>
      <c r="L723" s="719" t="s">
        <v>8666</v>
      </c>
      <c r="M723" s="709">
        <v>507000</v>
      </c>
      <c r="N723" s="737"/>
      <c r="O723" s="711">
        <f t="shared" si="61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8005</v>
      </c>
      <c r="K724" s="739" t="s">
        <v>8667</v>
      </c>
      <c r="L724" s="719" t="s">
        <v>8668</v>
      </c>
      <c r="M724" s="709">
        <v>200000</v>
      </c>
      <c r="N724" s="737"/>
      <c r="O724" s="711">
        <f t="shared" si="61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8005</v>
      </c>
      <c r="K725" s="739" t="s">
        <v>8667</v>
      </c>
      <c r="L725" s="719" t="s">
        <v>8668</v>
      </c>
      <c r="M725" s="709">
        <v>200000</v>
      </c>
      <c r="N725" s="737"/>
      <c r="O725" s="711">
        <f t="shared" si="61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8570</v>
      </c>
      <c r="K726" s="739" t="s">
        <v>8021</v>
      </c>
      <c r="L726" s="719" t="s">
        <v>8669</v>
      </c>
      <c r="M726" s="709">
        <v>30000</v>
      </c>
      <c r="N726" s="737"/>
      <c r="O726" s="711">
        <f t="shared" si="61"/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8492</v>
      </c>
      <c r="K727" s="739" t="s">
        <v>8653</v>
      </c>
      <c r="L727" s="719" t="s">
        <v>8670</v>
      </c>
      <c r="M727" s="709">
        <v>185100</v>
      </c>
      <c r="N727" s="737"/>
      <c r="O727" s="711">
        <f t="shared" si="61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8580</v>
      </c>
      <c r="K728" s="739" t="s">
        <v>8425</v>
      </c>
      <c r="L728" s="719" t="s">
        <v>8579</v>
      </c>
      <c r="M728" s="709">
        <v>100000</v>
      </c>
      <c r="N728" s="737"/>
      <c r="O728" s="711">
        <f t="shared" si="61"/>
        <v>4443115.9799999995</v>
      </c>
    </row>
    <row r="729" spans="1:15" ht="24" x14ac:dyDescent="0.3">
      <c r="A729" s="737"/>
      <c r="B729" s="745"/>
      <c r="C729" s="745"/>
      <c r="D729" s="717"/>
      <c r="E729" s="709"/>
      <c r="F729" s="737"/>
      <c r="G729" s="737"/>
      <c r="I729" s="707">
        <v>45693</v>
      </c>
      <c r="J729" s="739" t="s">
        <v>8554</v>
      </c>
      <c r="K729" s="739" t="s">
        <v>7985</v>
      </c>
      <c r="L729" s="719" t="s">
        <v>8616</v>
      </c>
      <c r="M729" s="709">
        <v>65620</v>
      </c>
      <c r="N729" s="737"/>
      <c r="O729" s="711">
        <f t="shared" si="61"/>
        <v>4377495.9799999995</v>
      </c>
    </row>
    <row r="730" spans="1:15" ht="24" x14ac:dyDescent="0.3">
      <c r="A730" s="737"/>
      <c r="B730" s="745"/>
      <c r="C730" s="745"/>
      <c r="D730" s="717"/>
      <c r="E730" s="709"/>
      <c r="F730" s="737"/>
      <c r="G730" s="737"/>
      <c r="I730" s="707">
        <v>45693</v>
      </c>
      <c r="J730" s="739" t="s">
        <v>8492</v>
      </c>
      <c r="K730" s="739" t="s">
        <v>7985</v>
      </c>
      <c r="L730" s="719" t="s">
        <v>8672</v>
      </c>
      <c r="M730" s="709">
        <v>124560</v>
      </c>
      <c r="N730" s="737"/>
      <c r="O730" s="711">
        <f t="shared" si="61"/>
        <v>4252935.9799999995</v>
      </c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07">
        <v>45693</v>
      </c>
      <c r="J731" s="739" t="s">
        <v>8538</v>
      </c>
      <c r="K731" s="739" t="s">
        <v>8021</v>
      </c>
      <c r="L731" s="719" t="s">
        <v>8673</v>
      </c>
      <c r="M731" s="709">
        <v>187000</v>
      </c>
      <c r="N731" s="737"/>
      <c r="O731" s="711">
        <f t="shared" si="61"/>
        <v>4065935.9799999995</v>
      </c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07">
        <v>45693</v>
      </c>
      <c r="J732" s="739" t="s">
        <v>8580</v>
      </c>
      <c r="K732" s="739" t="s">
        <v>8021</v>
      </c>
      <c r="L732" s="719" t="s">
        <v>8674</v>
      </c>
      <c r="M732" s="709">
        <v>90000</v>
      </c>
      <c r="N732" s="737"/>
      <c r="O732" s="711">
        <f t="shared" si="61"/>
        <v>3975935.9799999995</v>
      </c>
    </row>
    <row r="733" spans="1:15" ht="24" x14ac:dyDescent="0.3">
      <c r="A733" s="737"/>
      <c r="B733" s="745"/>
      <c r="C733" s="745"/>
      <c r="D733" s="717"/>
      <c r="E733" s="709"/>
      <c r="F733" s="737"/>
      <c r="G733" s="737"/>
      <c r="I733" s="707">
        <v>45694</v>
      </c>
      <c r="J733" s="739" t="s">
        <v>8570</v>
      </c>
      <c r="K733" s="739" t="s">
        <v>8021</v>
      </c>
      <c r="L733" s="719" t="s">
        <v>8675</v>
      </c>
      <c r="M733" s="709">
        <v>363419</v>
      </c>
      <c r="N733" s="737"/>
      <c r="O733" s="711">
        <f t="shared" si="61"/>
        <v>3612516.9799999995</v>
      </c>
    </row>
    <row r="734" spans="1:15" ht="24" x14ac:dyDescent="0.3">
      <c r="A734" s="737"/>
      <c r="B734" s="745"/>
      <c r="C734" s="745"/>
      <c r="D734" s="717"/>
      <c r="E734" s="709"/>
      <c r="F734" s="737"/>
      <c r="G734" s="737"/>
      <c r="I734" s="707">
        <v>45694</v>
      </c>
      <c r="J734" s="739" t="s">
        <v>8676</v>
      </c>
      <c r="K734" s="739" t="s">
        <v>8021</v>
      </c>
      <c r="L734" s="719" t="s">
        <v>8591</v>
      </c>
      <c r="M734" s="709">
        <v>177206</v>
      </c>
      <c r="N734" s="737"/>
      <c r="O734" s="711">
        <f t="shared" si="61"/>
        <v>3435310.9799999995</v>
      </c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07">
        <v>45694</v>
      </c>
      <c r="J735" s="739" t="s">
        <v>8031</v>
      </c>
      <c r="K735" s="739" t="s">
        <v>8021</v>
      </c>
      <c r="L735" s="719" t="s">
        <v>8677</v>
      </c>
      <c r="M735" s="709">
        <v>115000</v>
      </c>
      <c r="N735" s="737"/>
      <c r="O735" s="711">
        <f t="shared" si="61"/>
        <v>3320310.9799999995</v>
      </c>
    </row>
    <row r="736" spans="1:15" ht="24" x14ac:dyDescent="0.3">
      <c r="A736" s="737"/>
      <c r="B736" s="745"/>
      <c r="C736" s="745"/>
      <c r="D736" s="717"/>
      <c r="E736" s="709"/>
      <c r="F736" s="737"/>
      <c r="G736" s="737"/>
      <c r="I736" s="707">
        <v>45694</v>
      </c>
      <c r="J736" s="739" t="s">
        <v>8678</v>
      </c>
      <c r="K736" s="739" t="s">
        <v>8021</v>
      </c>
      <c r="L736" s="719" t="s">
        <v>8489</v>
      </c>
      <c r="M736" s="709">
        <v>181244</v>
      </c>
      <c r="N736" s="737"/>
      <c r="O736" s="711">
        <f t="shared" si="61"/>
        <v>3139066.9799999995</v>
      </c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07">
        <v>45694</v>
      </c>
      <c r="J737" s="739"/>
      <c r="K737" s="739"/>
      <c r="L737" s="719" t="s">
        <v>7997</v>
      </c>
      <c r="M737" s="709"/>
      <c r="N737" s="709">
        <v>2055383</v>
      </c>
      <c r="O737" s="711">
        <f t="shared" si="61"/>
        <v>5194449.9799999995</v>
      </c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07">
        <v>45694</v>
      </c>
      <c r="J738" s="739"/>
      <c r="K738" s="739"/>
      <c r="L738" s="721" t="s">
        <v>8685</v>
      </c>
      <c r="M738" s="716">
        <v>20000</v>
      </c>
      <c r="N738" s="709"/>
      <c r="O738" s="711">
        <f t="shared" si="61"/>
        <v>5174449.9799999995</v>
      </c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07">
        <v>45695</v>
      </c>
      <c r="J739" s="739"/>
      <c r="K739" s="739" t="s">
        <v>7252</v>
      </c>
      <c r="L739" s="719" t="s">
        <v>8679</v>
      </c>
      <c r="M739" s="709">
        <v>500000</v>
      </c>
      <c r="N739" s="737"/>
      <c r="O739" s="711">
        <f t="shared" si="61"/>
        <v>4674449.9799999995</v>
      </c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07">
        <v>45695</v>
      </c>
      <c r="J740" s="739" t="s">
        <v>8005</v>
      </c>
      <c r="K740" s="739" t="s">
        <v>7487</v>
      </c>
      <c r="L740" s="719" t="s">
        <v>8680</v>
      </c>
      <c r="M740" s="709">
        <v>700000</v>
      </c>
      <c r="N740" s="737"/>
      <c r="O740" s="711">
        <f t="shared" si="61"/>
        <v>3974449.9799999995</v>
      </c>
    </row>
    <row r="741" spans="1:15" ht="36" x14ac:dyDescent="0.3">
      <c r="A741" s="737"/>
      <c r="B741" s="745"/>
      <c r="C741" s="745"/>
      <c r="D741" s="717"/>
      <c r="E741" s="709"/>
      <c r="F741" s="737"/>
      <c r="G741" s="737"/>
      <c r="I741" s="707">
        <v>45695</v>
      </c>
      <c r="J741" s="739" t="s">
        <v>8492</v>
      </c>
      <c r="K741" s="739" t="s">
        <v>8681</v>
      </c>
      <c r="L741" s="719" t="s">
        <v>8682</v>
      </c>
      <c r="M741" s="709">
        <v>50100</v>
      </c>
      <c r="N741" s="737"/>
      <c r="O741" s="711">
        <f t="shared" si="61"/>
        <v>3924349.9799999995</v>
      </c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07">
        <v>45695</v>
      </c>
      <c r="J742" s="739" t="s">
        <v>8005</v>
      </c>
      <c r="K742" s="739" t="s">
        <v>8020</v>
      </c>
      <c r="L742" s="719" t="s">
        <v>8019</v>
      </c>
      <c r="M742" s="709">
        <v>90000</v>
      </c>
      <c r="N742" s="737"/>
      <c r="O742" s="711">
        <f t="shared" si="61"/>
        <v>3834349.9799999995</v>
      </c>
    </row>
    <row r="743" spans="1:15" ht="24" x14ac:dyDescent="0.3">
      <c r="A743" s="737"/>
      <c r="B743" s="745"/>
      <c r="C743" s="745"/>
      <c r="D743" s="717"/>
      <c r="E743" s="709"/>
      <c r="F743" s="737"/>
      <c r="G743" s="737"/>
      <c r="I743" s="707">
        <v>45695</v>
      </c>
      <c r="J743" s="739"/>
      <c r="K743" s="739" t="s">
        <v>7252</v>
      </c>
      <c r="L743" s="719" t="s">
        <v>8683</v>
      </c>
      <c r="M743" s="709">
        <v>1000000</v>
      </c>
      <c r="N743" s="737"/>
      <c r="O743" s="711">
        <f t="shared" si="61"/>
        <v>2834349.9799999995</v>
      </c>
    </row>
    <row r="744" spans="1:15" ht="36" x14ac:dyDescent="0.3">
      <c r="A744" s="737"/>
      <c r="B744" s="745"/>
      <c r="C744" s="745"/>
      <c r="D744" s="717"/>
      <c r="E744" s="709"/>
      <c r="F744" s="737"/>
      <c r="G744" s="737"/>
      <c r="I744" s="707">
        <v>45696</v>
      </c>
      <c r="J744" s="739"/>
      <c r="K744" s="739" t="s">
        <v>8611</v>
      </c>
      <c r="L744" s="719" t="s">
        <v>8663</v>
      </c>
      <c r="M744" s="709">
        <v>500000</v>
      </c>
      <c r="N744" s="737"/>
      <c r="O744" s="711">
        <f t="shared" si="61"/>
        <v>2334349.9799999995</v>
      </c>
    </row>
    <row r="745" spans="1:15" ht="24" x14ac:dyDescent="0.3">
      <c r="A745" s="737"/>
      <c r="B745" s="745"/>
      <c r="C745" s="745"/>
      <c r="D745" s="717"/>
      <c r="E745" s="709"/>
      <c r="F745" s="737"/>
      <c r="G745" s="737"/>
      <c r="I745" s="707">
        <v>45696</v>
      </c>
      <c r="J745" s="739" t="s">
        <v>8492</v>
      </c>
      <c r="K745" s="739" t="s">
        <v>8653</v>
      </c>
      <c r="L745" s="719" t="s">
        <v>8684</v>
      </c>
      <c r="M745" s="709">
        <v>1000000</v>
      </c>
      <c r="N745" s="737"/>
      <c r="O745" s="711">
        <f t="shared" si="61"/>
        <v>1334349.9799999995</v>
      </c>
    </row>
    <row r="746" spans="1:15" ht="48" x14ac:dyDescent="0.3">
      <c r="A746" s="737"/>
      <c r="B746" s="745"/>
      <c r="C746" s="745"/>
      <c r="D746" s="717"/>
      <c r="E746" s="709"/>
      <c r="F746" s="737"/>
      <c r="G746" s="737"/>
      <c r="I746" s="707">
        <v>45698</v>
      </c>
      <c r="J746" s="739" t="s">
        <v>8492</v>
      </c>
      <c r="K746" s="739" t="s">
        <v>8037</v>
      </c>
      <c r="L746" s="719" t="s">
        <v>8686</v>
      </c>
      <c r="M746" s="709">
        <v>168000</v>
      </c>
      <c r="N746" s="737"/>
      <c r="O746" s="711">
        <f t="shared" si="61"/>
        <v>1166349.9799999995</v>
      </c>
    </row>
    <row r="747" spans="1:15" ht="36" x14ac:dyDescent="0.3">
      <c r="A747" s="737"/>
      <c r="B747" s="745"/>
      <c r="C747" s="745"/>
      <c r="D747" s="717"/>
      <c r="E747" s="709"/>
      <c r="F747" s="737"/>
      <c r="G747" s="737"/>
      <c r="I747" s="707">
        <v>45698</v>
      </c>
      <c r="J747" s="739" t="s">
        <v>8005</v>
      </c>
      <c r="K747" s="739" t="s">
        <v>7980</v>
      </c>
      <c r="L747" s="719" t="s">
        <v>8687</v>
      </c>
      <c r="M747" s="709">
        <v>54400</v>
      </c>
      <c r="N747" s="737"/>
      <c r="O747" s="711">
        <f t="shared" si="61"/>
        <v>1111949.9799999995</v>
      </c>
    </row>
    <row r="748" spans="1:15" ht="24" x14ac:dyDescent="0.3">
      <c r="A748" s="737"/>
      <c r="B748" s="745"/>
      <c r="C748" s="745"/>
      <c r="D748" s="717"/>
      <c r="E748" s="709"/>
      <c r="F748" s="737"/>
      <c r="G748" s="737"/>
      <c r="I748" s="707">
        <v>45698</v>
      </c>
      <c r="J748" s="739" t="s">
        <v>8570</v>
      </c>
      <c r="K748" s="739" t="s">
        <v>7985</v>
      </c>
      <c r="L748" s="719" t="s">
        <v>8688</v>
      </c>
      <c r="M748" s="709">
        <v>80000</v>
      </c>
      <c r="N748" s="737"/>
      <c r="O748" s="711">
        <f t="shared" si="61"/>
        <v>1031949.9799999995</v>
      </c>
    </row>
    <row r="749" spans="1:15" ht="24" x14ac:dyDescent="0.3">
      <c r="A749" s="737"/>
      <c r="B749" s="745"/>
      <c r="C749" s="745"/>
      <c r="D749" s="717"/>
      <c r="E749" s="709"/>
      <c r="F749" s="737"/>
      <c r="G749" s="737"/>
      <c r="I749" s="707">
        <v>45698</v>
      </c>
      <c r="J749" s="739" t="s">
        <v>8554</v>
      </c>
      <c r="K749" s="739" t="s">
        <v>7985</v>
      </c>
      <c r="L749" s="719" t="s">
        <v>8616</v>
      </c>
      <c r="M749" s="709">
        <v>113620</v>
      </c>
      <c r="N749" s="737"/>
      <c r="O749" s="711">
        <f t="shared" si="61"/>
        <v>918329.97999999952</v>
      </c>
    </row>
    <row r="750" spans="1:15" ht="24" x14ac:dyDescent="0.3">
      <c r="A750" s="737"/>
      <c r="B750" s="745"/>
      <c r="C750" s="745"/>
      <c r="D750" s="717"/>
      <c r="E750" s="709"/>
      <c r="F750" s="737"/>
      <c r="G750" s="737"/>
      <c r="I750" s="707">
        <v>45699</v>
      </c>
      <c r="J750" s="739" t="s">
        <v>8554</v>
      </c>
      <c r="K750" s="739" t="s">
        <v>8205</v>
      </c>
      <c r="L750" s="719" t="s">
        <v>8696</v>
      </c>
      <c r="M750" s="709">
        <v>33000</v>
      </c>
      <c r="N750" s="737"/>
      <c r="O750" s="711">
        <f t="shared" si="61"/>
        <v>885329.97999999952</v>
      </c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07">
        <v>45699</v>
      </c>
      <c r="J751" s="739" t="s">
        <v>8689</v>
      </c>
      <c r="K751" s="739" t="s">
        <v>8690</v>
      </c>
      <c r="L751" s="719" t="s">
        <v>8691</v>
      </c>
      <c r="M751" s="709">
        <v>100000</v>
      </c>
      <c r="N751" s="737"/>
      <c r="O751" s="711">
        <f t="shared" si="61"/>
        <v>785329.97999999952</v>
      </c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07">
        <v>45699</v>
      </c>
      <c r="J752" s="739" t="s">
        <v>8005</v>
      </c>
      <c r="K752" s="739" t="s">
        <v>8692</v>
      </c>
      <c r="L752" s="719" t="s">
        <v>8693</v>
      </c>
      <c r="M752" s="709">
        <v>150000</v>
      </c>
      <c r="N752" s="737"/>
      <c r="O752" s="711">
        <f t="shared" si="61"/>
        <v>635329.97999999952</v>
      </c>
    </row>
    <row r="753" spans="1:15" ht="24" x14ac:dyDescent="0.3">
      <c r="A753" s="737"/>
      <c r="B753" s="745"/>
      <c r="C753" s="745"/>
      <c r="D753" s="717"/>
      <c r="E753" s="709"/>
      <c r="F753" s="737"/>
      <c r="G753" s="737"/>
      <c r="I753" s="707">
        <v>45699</v>
      </c>
      <c r="J753" s="739" t="s">
        <v>8055</v>
      </c>
      <c r="K753" s="739" t="s">
        <v>8694</v>
      </c>
      <c r="L753" s="719" t="s">
        <v>8695</v>
      </c>
      <c r="M753" s="709">
        <v>40000</v>
      </c>
      <c r="N753" s="737"/>
      <c r="O753" s="711">
        <f t="shared" si="61"/>
        <v>595329.97999999952</v>
      </c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07">
        <v>45699</v>
      </c>
      <c r="J754" s="739" t="s">
        <v>8492</v>
      </c>
      <c r="K754" s="739" t="s">
        <v>8653</v>
      </c>
      <c r="L754" s="719" t="s">
        <v>8697</v>
      </c>
      <c r="M754" s="709">
        <v>282830</v>
      </c>
      <c r="N754" s="737"/>
      <c r="O754" s="711">
        <f t="shared" si="61"/>
        <v>312499.97999999952</v>
      </c>
    </row>
    <row r="755" spans="1:15" ht="36" x14ac:dyDescent="0.3">
      <c r="A755" s="737"/>
      <c r="B755" s="745"/>
      <c r="C755" s="745"/>
      <c r="D755" s="717"/>
      <c r="E755" s="709"/>
      <c r="F755" s="737"/>
      <c r="G755" s="737"/>
      <c r="I755" s="707">
        <v>45700</v>
      </c>
      <c r="J755" s="739" t="s">
        <v>8492</v>
      </c>
      <c r="K755" s="739" t="s">
        <v>7985</v>
      </c>
      <c r="L755" s="719" t="s">
        <v>8698</v>
      </c>
      <c r="M755" s="709">
        <v>78400</v>
      </c>
      <c r="N755" s="737"/>
      <c r="O755" s="711">
        <f t="shared" si="61"/>
        <v>234099.97999999952</v>
      </c>
    </row>
    <row r="756" spans="1:15" ht="24" x14ac:dyDescent="0.3">
      <c r="A756" s="737"/>
      <c r="B756" s="745"/>
      <c r="C756" s="745"/>
      <c r="D756" s="717"/>
      <c r="E756" s="709"/>
      <c r="F756" s="737"/>
      <c r="G756" s="737"/>
      <c r="I756" s="707">
        <v>45700</v>
      </c>
      <c r="J756" s="739" t="s">
        <v>7982</v>
      </c>
      <c r="K756" s="739" t="s">
        <v>6931</v>
      </c>
      <c r="L756" s="719" t="s">
        <v>8699</v>
      </c>
      <c r="M756" s="709">
        <v>100000</v>
      </c>
      <c r="N756" s="737"/>
      <c r="O756" s="711">
        <f t="shared" si="61"/>
        <v>134099.97999999952</v>
      </c>
    </row>
    <row r="757" spans="1:15" ht="24" x14ac:dyDescent="0.3">
      <c r="A757" s="737"/>
      <c r="B757" s="745"/>
      <c r="C757" s="745"/>
      <c r="D757" s="717"/>
      <c r="E757" s="709"/>
      <c r="F757" s="737"/>
      <c r="G757" s="737"/>
      <c r="I757" s="707">
        <v>45700</v>
      </c>
      <c r="J757" s="739" t="s">
        <v>8700</v>
      </c>
      <c r="K757" s="739" t="s">
        <v>8133</v>
      </c>
      <c r="L757" s="719" t="s">
        <v>8491</v>
      </c>
      <c r="M757" s="709">
        <v>535220</v>
      </c>
      <c r="N757" s="737"/>
      <c r="O757" s="711">
        <f t="shared" si="61"/>
        <v>-401120.02000000048</v>
      </c>
    </row>
    <row r="758" spans="1:15" ht="24" x14ac:dyDescent="0.3">
      <c r="A758" s="737"/>
      <c r="B758" s="745"/>
      <c r="C758" s="745"/>
      <c r="D758" s="717"/>
      <c r="E758" s="709"/>
      <c r="F758" s="737"/>
      <c r="G758" s="737"/>
      <c r="I758" s="707">
        <v>45701</v>
      </c>
      <c r="J758" s="739" t="s">
        <v>8492</v>
      </c>
      <c r="K758" s="739" t="s">
        <v>8701</v>
      </c>
      <c r="L758" s="719" t="s">
        <v>8702</v>
      </c>
      <c r="M758" s="709">
        <v>80000</v>
      </c>
      <c r="N758" s="737"/>
      <c r="O758" s="711">
        <f t="shared" si="61"/>
        <v>-481120.02000000048</v>
      </c>
    </row>
    <row r="759" spans="1:15" ht="24" x14ac:dyDescent="0.3">
      <c r="A759" s="737"/>
      <c r="B759" s="745"/>
      <c r="C759" s="745"/>
      <c r="D759" s="717"/>
      <c r="E759" s="709"/>
      <c r="F759" s="737"/>
      <c r="G759" s="737"/>
      <c r="I759" s="707">
        <v>45701</v>
      </c>
      <c r="J759" s="739" t="s">
        <v>8005</v>
      </c>
      <c r="K759" s="739" t="s">
        <v>8575</v>
      </c>
      <c r="L759" s="719" t="s">
        <v>8574</v>
      </c>
      <c r="M759" s="709">
        <v>83265</v>
      </c>
      <c r="N759" s="737"/>
      <c r="O759" s="711">
        <f t="shared" si="61"/>
        <v>-564385.02000000048</v>
      </c>
    </row>
    <row r="760" spans="1:15" ht="24" x14ac:dyDescent="0.3">
      <c r="A760" s="737"/>
      <c r="B760" s="745"/>
      <c r="C760" s="745"/>
      <c r="D760" s="717"/>
      <c r="E760" s="709"/>
      <c r="F760" s="737"/>
      <c r="G760" s="737"/>
      <c r="I760" s="707">
        <v>45701</v>
      </c>
      <c r="J760" s="739" t="s">
        <v>8005</v>
      </c>
      <c r="K760" s="739" t="s">
        <v>8393</v>
      </c>
      <c r="L760" s="719" t="s">
        <v>8703</v>
      </c>
      <c r="M760" s="709">
        <v>100000</v>
      </c>
      <c r="N760" s="737"/>
      <c r="O760" s="711">
        <f t="shared" si="61"/>
        <v>-664385.02000000048</v>
      </c>
    </row>
    <row r="761" spans="1:15" ht="36" x14ac:dyDescent="0.3">
      <c r="A761" s="737"/>
      <c r="B761" s="745"/>
      <c r="C761" s="745"/>
      <c r="D761" s="717"/>
      <c r="E761" s="709"/>
      <c r="F761" s="737"/>
      <c r="G761" s="737"/>
      <c r="I761" s="707">
        <v>45706</v>
      </c>
      <c r="J761" s="739" t="s">
        <v>8570</v>
      </c>
      <c r="K761" s="739" t="s">
        <v>8229</v>
      </c>
      <c r="L761" s="719" t="s">
        <v>8707</v>
      </c>
      <c r="M761" s="709">
        <v>41600</v>
      </c>
      <c r="N761" s="737"/>
      <c r="O761" s="711">
        <f t="shared" si="61"/>
        <v>-705985.02000000048</v>
      </c>
    </row>
    <row r="762" spans="1:15" ht="24" x14ac:dyDescent="0.3">
      <c r="A762" s="737"/>
      <c r="B762" s="745"/>
      <c r="C762" s="745"/>
      <c r="D762" s="717"/>
      <c r="E762" s="709"/>
      <c r="F762" s="737"/>
      <c r="G762" s="737"/>
      <c r="I762" s="707">
        <v>45706</v>
      </c>
      <c r="J762" s="739" t="s">
        <v>8005</v>
      </c>
      <c r="K762" s="739" t="s">
        <v>8708</v>
      </c>
      <c r="L762" s="719" t="s">
        <v>8709</v>
      </c>
      <c r="M762" s="709">
        <v>90000</v>
      </c>
      <c r="N762" s="737"/>
      <c r="O762" s="711">
        <f t="shared" si="61"/>
        <v>-795985.02000000048</v>
      </c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07">
        <v>45706</v>
      </c>
      <c r="J763" s="739" t="s">
        <v>8005</v>
      </c>
      <c r="K763" s="739" t="s">
        <v>8154</v>
      </c>
      <c r="L763" s="719" t="s">
        <v>8710</v>
      </c>
      <c r="M763" s="709">
        <v>500000</v>
      </c>
      <c r="N763" s="737"/>
      <c r="O763" s="711">
        <f t="shared" si="61"/>
        <v>-1295985.0200000005</v>
      </c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07">
        <v>45706</v>
      </c>
      <c r="J764" s="739" t="s">
        <v>8056</v>
      </c>
      <c r="K764" s="739" t="s">
        <v>8711</v>
      </c>
      <c r="L764" s="719" t="s">
        <v>8713</v>
      </c>
      <c r="M764" s="709">
        <v>150000</v>
      </c>
      <c r="N764" s="737"/>
      <c r="O764" s="711">
        <f t="shared" si="61"/>
        <v>-1445985.0200000005</v>
      </c>
    </row>
    <row r="765" spans="1:15" ht="36" x14ac:dyDescent="0.3">
      <c r="A765" s="737"/>
      <c r="B765" s="745"/>
      <c r="C765" s="745"/>
      <c r="D765" s="717"/>
      <c r="E765" s="709"/>
      <c r="F765" s="737"/>
      <c r="G765" s="737"/>
      <c r="I765" s="707">
        <v>45706</v>
      </c>
      <c r="J765" s="739" t="s">
        <v>8570</v>
      </c>
      <c r="K765" s="739" t="s">
        <v>7985</v>
      </c>
      <c r="L765" s="719" t="s">
        <v>8712</v>
      </c>
      <c r="M765" s="709">
        <v>67100</v>
      </c>
      <c r="N765" s="737"/>
      <c r="O765" s="711">
        <f t="shared" si="61"/>
        <v>-1513085.0200000005</v>
      </c>
    </row>
    <row r="766" spans="1:15" ht="24" x14ac:dyDescent="0.3">
      <c r="A766" s="737"/>
      <c r="B766" s="745"/>
      <c r="C766" s="745"/>
      <c r="D766" s="717"/>
      <c r="E766" s="709"/>
      <c r="F766" s="737"/>
      <c r="G766" s="737"/>
      <c r="I766" s="707">
        <v>45706</v>
      </c>
      <c r="J766" s="739" t="s">
        <v>8570</v>
      </c>
      <c r="K766" s="739" t="s">
        <v>7985</v>
      </c>
      <c r="L766" s="719" t="s">
        <v>8714</v>
      </c>
      <c r="M766" s="709">
        <v>56100</v>
      </c>
      <c r="N766" s="737"/>
      <c r="O766" s="711">
        <f t="shared" si="61"/>
        <v>-1569185.0200000005</v>
      </c>
    </row>
    <row r="767" spans="1:15" ht="24" x14ac:dyDescent="0.3">
      <c r="A767" s="737"/>
      <c r="B767" s="745"/>
      <c r="C767" s="745"/>
      <c r="D767" s="717"/>
      <c r="E767" s="709"/>
      <c r="F767" s="737"/>
      <c r="G767" s="737"/>
      <c r="I767" s="707">
        <v>45706</v>
      </c>
      <c r="J767" s="739" t="s">
        <v>8056</v>
      </c>
      <c r="K767" s="739" t="s">
        <v>7985</v>
      </c>
      <c r="L767" s="719" t="s">
        <v>8715</v>
      </c>
      <c r="M767" s="709">
        <v>40000</v>
      </c>
      <c r="N767" s="737"/>
      <c r="O767" s="711">
        <f t="shared" si="61"/>
        <v>-1609185.0200000005</v>
      </c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07">
        <v>45706</v>
      </c>
      <c r="J768" s="739" t="s">
        <v>8333</v>
      </c>
      <c r="K768" s="739" t="s">
        <v>7985</v>
      </c>
      <c r="L768" s="719" t="s">
        <v>8716</v>
      </c>
      <c r="M768" s="709">
        <v>100000</v>
      </c>
      <c r="N768" s="737"/>
      <c r="O768" s="711">
        <f t="shared" si="61"/>
        <v>-1709185.0200000005</v>
      </c>
    </row>
    <row r="769" spans="1:16" ht="36" x14ac:dyDescent="0.3">
      <c r="A769" s="737"/>
      <c r="B769" s="745"/>
      <c r="C769" s="745"/>
      <c r="D769" s="717"/>
      <c r="E769" s="709"/>
      <c r="F769" s="737"/>
      <c r="G769" s="737"/>
      <c r="I769" s="707">
        <v>45706</v>
      </c>
      <c r="J769" s="739" t="s">
        <v>8492</v>
      </c>
      <c r="K769" s="739" t="s">
        <v>8681</v>
      </c>
      <c r="L769" s="719" t="s">
        <v>8717</v>
      </c>
      <c r="M769" s="709">
        <v>101465</v>
      </c>
      <c r="N769" s="737"/>
      <c r="O769" s="711">
        <f t="shared" si="61"/>
        <v>-1810650.0200000005</v>
      </c>
    </row>
    <row r="770" spans="1:16" ht="24" x14ac:dyDescent="0.3">
      <c r="A770" s="737"/>
      <c r="B770" s="745"/>
      <c r="C770" s="745"/>
      <c r="D770" s="717"/>
      <c r="E770" s="709"/>
      <c r="F770" s="737"/>
      <c r="G770" s="737"/>
      <c r="I770" s="707">
        <v>45706</v>
      </c>
      <c r="J770" s="739" t="s">
        <v>8315</v>
      </c>
      <c r="K770" s="739" t="s">
        <v>8718</v>
      </c>
      <c r="L770" s="719" t="s">
        <v>8719</v>
      </c>
      <c r="M770" s="709">
        <v>250000</v>
      </c>
      <c r="N770" s="737"/>
      <c r="O770" s="711">
        <f t="shared" si="61"/>
        <v>-2060650.0200000005</v>
      </c>
    </row>
    <row r="771" spans="1:16" ht="24" x14ac:dyDescent="0.3">
      <c r="A771" s="737"/>
      <c r="B771" s="745"/>
      <c r="C771" s="745"/>
      <c r="D771" s="717"/>
      <c r="E771" s="709"/>
      <c r="F771" s="737"/>
      <c r="G771" s="737"/>
      <c r="I771" s="707">
        <v>45706</v>
      </c>
      <c r="J771" s="739" t="s">
        <v>8333</v>
      </c>
      <c r="K771" s="739" t="s">
        <v>7985</v>
      </c>
      <c r="L771" s="719" t="s">
        <v>8720</v>
      </c>
      <c r="M771" s="709">
        <v>43228</v>
      </c>
      <c r="N771" s="737"/>
      <c r="O771" s="711">
        <f t="shared" si="61"/>
        <v>-2103878.0200000005</v>
      </c>
    </row>
    <row r="772" spans="1:16" ht="24" x14ac:dyDescent="0.3">
      <c r="A772" s="737"/>
      <c r="B772" s="745"/>
      <c r="C772" s="745"/>
      <c r="D772" s="717"/>
      <c r="E772" s="709"/>
      <c r="F772" s="737"/>
      <c r="G772" s="737"/>
      <c r="I772" s="707">
        <v>45706</v>
      </c>
      <c r="J772" s="739" t="s">
        <v>8175</v>
      </c>
      <c r="K772" s="739" t="s">
        <v>7985</v>
      </c>
      <c r="L772" s="719" t="s">
        <v>8721</v>
      </c>
      <c r="M772" s="709">
        <v>32440</v>
      </c>
      <c r="N772" s="737"/>
      <c r="O772" s="711">
        <f t="shared" si="61"/>
        <v>-2136318.0200000005</v>
      </c>
    </row>
    <row r="773" spans="1:16" ht="24" x14ac:dyDescent="0.3">
      <c r="A773" s="737"/>
      <c r="B773" s="745"/>
      <c r="C773" s="745"/>
      <c r="D773" s="717"/>
      <c r="E773" s="709"/>
      <c r="F773" s="737"/>
      <c r="G773" s="737"/>
      <c r="I773" s="707">
        <v>45707</v>
      </c>
      <c r="J773" s="739" t="s">
        <v>8005</v>
      </c>
      <c r="K773" s="739" t="s">
        <v>7985</v>
      </c>
      <c r="L773" s="719" t="s">
        <v>8722</v>
      </c>
      <c r="M773" s="709">
        <v>32500</v>
      </c>
      <c r="N773" s="737"/>
      <c r="O773" s="711">
        <f t="shared" si="61"/>
        <v>-2168818.0200000005</v>
      </c>
    </row>
    <row r="774" spans="1:16" x14ac:dyDescent="0.3">
      <c r="A774" s="737"/>
      <c r="B774" s="745"/>
      <c r="C774" s="745"/>
      <c r="D774" s="717"/>
      <c r="E774" s="709"/>
      <c r="F774" s="737"/>
      <c r="G774" s="737"/>
      <c r="I774" s="707">
        <v>45707</v>
      </c>
      <c r="J774" s="739" t="s">
        <v>8492</v>
      </c>
      <c r="K774" s="739" t="s">
        <v>8653</v>
      </c>
      <c r="L774" s="719" t="s">
        <v>8697</v>
      </c>
      <c r="M774" s="709">
        <v>414700</v>
      </c>
      <c r="N774" s="737"/>
      <c r="O774" s="711">
        <f t="shared" si="61"/>
        <v>-2583518.0200000005</v>
      </c>
    </row>
    <row r="775" spans="1:16" x14ac:dyDescent="0.3">
      <c r="A775" s="737"/>
      <c r="B775" s="745"/>
      <c r="C775" s="745"/>
      <c r="D775" s="717"/>
      <c r="E775" s="709"/>
      <c r="F775" s="737"/>
      <c r="G775" s="737"/>
      <c r="I775" s="707">
        <v>45707</v>
      </c>
      <c r="J775" s="739" t="s">
        <v>8492</v>
      </c>
      <c r="K775" s="739" t="s">
        <v>8414</v>
      </c>
      <c r="L775" s="719" t="s">
        <v>8625</v>
      </c>
      <c r="M775" s="709">
        <v>300000</v>
      </c>
      <c r="N775" s="737"/>
      <c r="O775" s="711">
        <f t="shared" si="61"/>
        <v>-2883518.0200000005</v>
      </c>
    </row>
    <row r="776" spans="1:16" x14ac:dyDescent="0.3">
      <c r="A776" s="737"/>
      <c r="B776" s="745"/>
      <c r="C776" s="745"/>
      <c r="D776" s="717"/>
      <c r="E776" s="709"/>
      <c r="F776" s="737"/>
      <c r="G776" s="737"/>
      <c r="I776" s="707">
        <v>45707</v>
      </c>
      <c r="J776" s="739"/>
      <c r="K776" s="739"/>
      <c r="L776" s="719" t="s">
        <v>8723</v>
      </c>
      <c r="M776" s="709"/>
      <c r="N776" s="709">
        <v>7307488</v>
      </c>
      <c r="O776" s="711">
        <f t="shared" si="61"/>
        <v>4423969.9799999995</v>
      </c>
      <c r="P776" s="758"/>
    </row>
    <row r="777" spans="1:16" x14ac:dyDescent="0.3">
      <c r="A777" s="737"/>
      <c r="B777" s="745"/>
      <c r="C777" s="745"/>
      <c r="D777" s="717"/>
      <c r="E777" s="709"/>
      <c r="F777" s="737"/>
      <c r="G777" s="737"/>
      <c r="I777" s="707">
        <v>45707</v>
      </c>
      <c r="J777" s="739"/>
      <c r="K777" s="739"/>
      <c r="L777" s="721" t="s">
        <v>8685</v>
      </c>
      <c r="M777" s="716">
        <v>61000</v>
      </c>
      <c r="N777" s="709"/>
      <c r="O777" s="711">
        <f t="shared" si="61"/>
        <v>4362969.9799999995</v>
      </c>
    </row>
    <row r="778" spans="1:16" x14ac:dyDescent="0.3">
      <c r="A778" s="737"/>
      <c r="B778" s="745"/>
      <c r="C778" s="745"/>
      <c r="D778" s="717"/>
      <c r="E778" s="709"/>
      <c r="F778" s="737"/>
      <c r="G778" s="737"/>
      <c r="I778" s="707">
        <v>45708</v>
      </c>
      <c r="J778" s="739" t="s">
        <v>8005</v>
      </c>
      <c r="K778" s="739" t="s">
        <v>8320</v>
      </c>
      <c r="L778" s="719" t="s">
        <v>8724</v>
      </c>
      <c r="M778" s="709">
        <v>500000</v>
      </c>
      <c r="N778" s="737"/>
      <c r="O778" s="711">
        <f t="shared" si="61"/>
        <v>3862969.9799999995</v>
      </c>
    </row>
    <row r="779" spans="1:16" ht="24" x14ac:dyDescent="0.3">
      <c r="A779" s="737"/>
      <c r="B779" s="745"/>
      <c r="C779" s="745"/>
      <c r="D779" s="717"/>
      <c r="E779" s="709"/>
      <c r="F779" s="737"/>
      <c r="G779" s="737"/>
      <c r="I779" s="707">
        <v>45709</v>
      </c>
      <c r="J779" s="739" t="s">
        <v>8554</v>
      </c>
      <c r="K779" s="739" t="s">
        <v>7985</v>
      </c>
      <c r="L779" s="719" t="s">
        <v>8616</v>
      </c>
      <c r="M779" s="709">
        <v>86530</v>
      </c>
      <c r="N779" s="737"/>
      <c r="O779" s="711">
        <f t="shared" si="61"/>
        <v>3776439.9799999995</v>
      </c>
    </row>
    <row r="780" spans="1:16" ht="36" x14ac:dyDescent="0.3">
      <c r="A780" s="737"/>
      <c r="B780" s="745"/>
      <c r="C780" s="745"/>
      <c r="D780" s="717"/>
      <c r="E780" s="709"/>
      <c r="F780" s="737"/>
      <c r="G780" s="737"/>
      <c r="I780" s="707">
        <v>45709</v>
      </c>
      <c r="J780" s="739" t="s">
        <v>8005</v>
      </c>
      <c r="K780" s="739" t="s">
        <v>8726</v>
      </c>
      <c r="L780" s="719" t="s">
        <v>8725</v>
      </c>
      <c r="M780" s="709">
        <v>150000</v>
      </c>
      <c r="N780" s="737"/>
      <c r="O780" s="711">
        <f t="shared" si="61"/>
        <v>3626439.9799999995</v>
      </c>
    </row>
    <row r="781" spans="1:16" ht="36" x14ac:dyDescent="0.3">
      <c r="A781" s="737"/>
      <c r="B781" s="745"/>
      <c r="C781" s="745"/>
      <c r="D781" s="717"/>
      <c r="E781" s="709"/>
      <c r="F781" s="737"/>
      <c r="G781" s="737"/>
      <c r="I781" s="707">
        <v>45709</v>
      </c>
      <c r="J781" s="739" t="s">
        <v>8056</v>
      </c>
      <c r="K781" s="739" t="s">
        <v>8728</v>
      </c>
      <c r="L781" s="719" t="s">
        <v>8727</v>
      </c>
      <c r="M781" s="709">
        <v>128000</v>
      </c>
      <c r="N781" s="737"/>
      <c r="O781" s="711">
        <f t="shared" si="61"/>
        <v>3498439.9799999995</v>
      </c>
    </row>
    <row r="782" spans="1:16" ht="36" x14ac:dyDescent="0.3">
      <c r="A782" s="737"/>
      <c r="B782" s="745"/>
      <c r="C782" s="745"/>
      <c r="D782" s="717"/>
      <c r="E782" s="709"/>
      <c r="F782" s="737"/>
      <c r="G782" s="737"/>
      <c r="I782" s="707">
        <v>45709</v>
      </c>
      <c r="J782" s="739" t="s">
        <v>8730</v>
      </c>
      <c r="K782" s="739" t="s">
        <v>7985</v>
      </c>
      <c r="L782" s="719" t="s">
        <v>8729</v>
      </c>
      <c r="M782" s="709">
        <v>40220</v>
      </c>
      <c r="N782" s="737"/>
      <c r="O782" s="711">
        <f t="shared" si="61"/>
        <v>3458219.9799999995</v>
      </c>
    </row>
    <row r="783" spans="1:16" ht="24" x14ac:dyDescent="0.3">
      <c r="A783" s="737"/>
      <c r="B783" s="745"/>
      <c r="C783" s="745"/>
      <c r="D783" s="717"/>
      <c r="E783" s="709"/>
      <c r="F783" s="737"/>
      <c r="G783" s="737"/>
      <c r="I783" s="707">
        <v>45709</v>
      </c>
      <c r="J783" s="739" t="s">
        <v>8730</v>
      </c>
      <c r="K783" s="739" t="s">
        <v>8731</v>
      </c>
      <c r="L783" s="719" t="s">
        <v>8732</v>
      </c>
      <c r="M783" s="709">
        <v>200000</v>
      </c>
      <c r="N783" s="737"/>
      <c r="O783" s="711">
        <f t="shared" si="61"/>
        <v>3258219.9799999995</v>
      </c>
    </row>
    <row r="784" spans="1:16" ht="24" x14ac:dyDescent="0.3">
      <c r="A784" s="737"/>
      <c r="B784" s="745"/>
      <c r="C784" s="745"/>
      <c r="D784" s="717"/>
      <c r="E784" s="709"/>
      <c r="F784" s="737"/>
      <c r="G784" s="737"/>
      <c r="I784" s="707">
        <v>45709</v>
      </c>
      <c r="J784" s="739" t="s">
        <v>8029</v>
      </c>
      <c r="K784" s="739" t="s">
        <v>8735</v>
      </c>
      <c r="L784" s="719" t="s">
        <v>8736</v>
      </c>
      <c r="M784" s="709">
        <v>42000</v>
      </c>
      <c r="N784" s="737"/>
      <c r="O784" s="711">
        <f t="shared" ref="O784:O789" si="62">N784+O783-M784</f>
        <v>3216219.9799999995</v>
      </c>
    </row>
    <row r="785" spans="1:15" ht="24" x14ac:dyDescent="0.3">
      <c r="A785" s="737"/>
      <c r="B785" s="745"/>
      <c r="C785" s="745"/>
      <c r="D785" s="717"/>
      <c r="E785" s="709"/>
      <c r="F785" s="737"/>
      <c r="G785" s="737"/>
      <c r="I785" s="707">
        <v>45709</v>
      </c>
      <c r="J785" s="739" t="s">
        <v>8296</v>
      </c>
      <c r="K785" s="739" t="s">
        <v>8733</v>
      </c>
      <c r="L785" s="719" t="s">
        <v>8734</v>
      </c>
      <c r="M785" s="709">
        <v>50000</v>
      </c>
      <c r="N785" s="737"/>
      <c r="O785" s="711">
        <f t="shared" si="62"/>
        <v>3166219.9799999995</v>
      </c>
    </row>
    <row r="786" spans="1:15" ht="36" x14ac:dyDescent="0.3">
      <c r="A786" s="737"/>
      <c r="B786" s="745"/>
      <c r="C786" s="745"/>
      <c r="D786" s="717"/>
      <c r="E786" s="709"/>
      <c r="F786" s="737"/>
      <c r="G786" s="737"/>
      <c r="I786" s="707">
        <v>45709</v>
      </c>
      <c r="J786" s="739" t="s">
        <v>8054</v>
      </c>
      <c r="K786" s="739" t="s">
        <v>8132</v>
      </c>
      <c r="L786" s="719" t="s">
        <v>8130</v>
      </c>
      <c r="M786" s="709">
        <v>80000</v>
      </c>
      <c r="N786" s="737"/>
      <c r="O786" s="711">
        <f t="shared" si="62"/>
        <v>3086219.9799999995</v>
      </c>
    </row>
    <row r="787" spans="1:15" ht="48" x14ac:dyDescent="0.3">
      <c r="A787" s="737"/>
      <c r="B787" s="745"/>
      <c r="C787" s="745"/>
      <c r="D787" s="717"/>
      <c r="E787" s="709"/>
      <c r="F787" s="737"/>
      <c r="G787" s="737"/>
      <c r="I787" s="707">
        <v>45710</v>
      </c>
      <c r="J787" s="739" t="s">
        <v>8005</v>
      </c>
      <c r="K787" s="739" t="s">
        <v>8042</v>
      </c>
      <c r="L787" s="719" t="s">
        <v>8738</v>
      </c>
      <c r="M787" s="709">
        <v>207000</v>
      </c>
      <c r="N787" s="737"/>
      <c r="O787" s="711">
        <f t="shared" si="62"/>
        <v>2879219.9799999995</v>
      </c>
    </row>
    <row r="788" spans="1:15" ht="36" x14ac:dyDescent="0.3">
      <c r="A788" s="737"/>
      <c r="B788" s="745"/>
      <c r="C788" s="745"/>
      <c r="D788" s="717"/>
      <c r="E788" s="709"/>
      <c r="F788" s="737"/>
      <c r="G788" s="737"/>
      <c r="I788" s="707">
        <v>45710</v>
      </c>
      <c r="J788" s="739" t="s">
        <v>8029</v>
      </c>
      <c r="K788" s="739" t="s">
        <v>7985</v>
      </c>
      <c r="L788" s="719" t="s">
        <v>8737</v>
      </c>
      <c r="M788" s="709">
        <v>118000</v>
      </c>
      <c r="N788" s="737"/>
      <c r="O788" s="711">
        <f t="shared" si="62"/>
        <v>2761219.9799999995</v>
      </c>
    </row>
    <row r="789" spans="1:15" ht="36" x14ac:dyDescent="0.3">
      <c r="A789" s="737"/>
      <c r="B789" s="745"/>
      <c r="C789" s="745"/>
      <c r="D789" s="717"/>
      <c r="E789" s="709"/>
      <c r="F789" s="737"/>
      <c r="G789" s="737"/>
      <c r="I789" s="707">
        <v>45710</v>
      </c>
      <c r="J789" s="739" t="s">
        <v>8730</v>
      </c>
      <c r="K789" s="739" t="s">
        <v>8237</v>
      </c>
      <c r="L789" s="719" t="s">
        <v>8739</v>
      </c>
      <c r="M789" s="709">
        <v>50000</v>
      </c>
      <c r="N789" s="737"/>
      <c r="O789" s="711">
        <f t="shared" si="62"/>
        <v>2711219.9799999995</v>
      </c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  <row r="885" spans="9:15" x14ac:dyDescent="0.3">
      <c r="I885" s="737"/>
      <c r="J885" s="739"/>
      <c r="K885" s="739"/>
      <c r="L885" s="719"/>
      <c r="M885" s="709"/>
      <c r="N885" s="737"/>
      <c r="O885" s="737"/>
    </row>
    <row r="886" spans="9:15" x14ac:dyDescent="0.3">
      <c r="I886" s="737"/>
      <c r="J886" s="739"/>
      <c r="K886" s="739"/>
      <c r="L886" s="719"/>
      <c r="M886" s="709"/>
      <c r="N886" s="737"/>
      <c r="O886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02" t="s">
        <v>37</v>
      </c>
      <c r="B1" s="803"/>
      <c r="C1" s="803"/>
      <c r="D1" s="803"/>
      <c r="E1" s="803"/>
      <c r="F1" s="803"/>
      <c r="G1" s="803"/>
      <c r="H1" s="803"/>
      <c r="I1" s="803"/>
      <c r="J1" s="803"/>
      <c r="K1" s="803"/>
      <c r="L1" s="803"/>
      <c r="M1" s="20"/>
      <c r="N1" s="21"/>
    </row>
    <row r="2" spans="1:14" ht="30.75" customHeight="1" x14ac:dyDescent="0.25">
      <c r="A2" s="804" t="s">
        <v>38</v>
      </c>
      <c r="B2" s="805"/>
      <c r="C2" s="805"/>
      <c r="D2" s="805"/>
      <c r="E2" s="805"/>
      <c r="F2" s="805"/>
      <c r="G2" s="805"/>
      <c r="H2" s="805"/>
      <c r="I2" s="805"/>
      <c r="J2" s="805"/>
      <c r="K2" s="805"/>
      <c r="L2" s="805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800" t="s">
        <v>7051</v>
      </c>
      <c r="B62" s="801"/>
      <c r="C62" s="801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6"/>
  <sheetViews>
    <sheetView zoomScaleNormal="100" zoomScaleSheetLayoutView="110" workbookViewId="0">
      <pane ySplit="1" topLeftCell="A575" activePane="bottomLeft" state="frozen"/>
      <selection pane="bottomLeft" activeCell="I588" sqref="I588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8" t="s">
        <v>65</v>
      </c>
      <c r="C4" s="819"/>
      <c r="D4" s="819"/>
      <c r="E4" s="819"/>
      <c r="F4" s="820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8" t="s">
        <v>65</v>
      </c>
      <c r="C7" s="819"/>
      <c r="D7" s="819"/>
      <c r="E7" s="819"/>
      <c r="F7" s="820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8" t="s">
        <v>65</v>
      </c>
      <c r="C9" s="819"/>
      <c r="D9" s="819"/>
      <c r="E9" s="819"/>
      <c r="F9" s="820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8" t="s">
        <v>65</v>
      </c>
      <c r="C10" s="819"/>
      <c r="D10" s="819"/>
      <c r="E10" s="819"/>
      <c r="F10" s="820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8" t="s">
        <v>65</v>
      </c>
      <c r="C11" s="819"/>
      <c r="D11" s="819"/>
      <c r="E11" s="819"/>
      <c r="F11" s="820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8" t="s">
        <v>65</v>
      </c>
      <c r="C18" s="819"/>
      <c r="D18" s="819"/>
      <c r="E18" s="819"/>
      <c r="F18" s="820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8" t="s">
        <v>65</v>
      </c>
      <c r="C19" s="819"/>
      <c r="D19" s="819"/>
      <c r="E19" s="819"/>
      <c r="F19" s="820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8" t="s">
        <v>65</v>
      </c>
      <c r="C20" s="819"/>
      <c r="D20" s="819"/>
      <c r="E20" s="819"/>
      <c r="F20" s="820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8" t="s">
        <v>65</v>
      </c>
      <c r="C26" s="819"/>
      <c r="D26" s="819"/>
      <c r="E26" s="819"/>
      <c r="F26" s="820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8" t="s">
        <v>65</v>
      </c>
      <c r="C31" s="819"/>
      <c r="D31" s="819"/>
      <c r="E31" s="819"/>
      <c r="F31" s="820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8" t="s">
        <v>65</v>
      </c>
      <c r="C36" s="819"/>
      <c r="D36" s="819"/>
      <c r="E36" s="819"/>
      <c r="F36" s="820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8" t="s">
        <v>65</v>
      </c>
      <c r="C37" s="819"/>
      <c r="D37" s="819"/>
      <c r="E37" s="819"/>
      <c r="F37" s="820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8" t="s">
        <v>65</v>
      </c>
      <c r="C43" s="819"/>
      <c r="D43" s="819"/>
      <c r="E43" s="819"/>
      <c r="F43" s="820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8" t="s">
        <v>65</v>
      </c>
      <c r="C44" s="819"/>
      <c r="D44" s="819"/>
      <c r="E44" s="819"/>
      <c r="F44" s="820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8" t="s">
        <v>65</v>
      </c>
      <c r="C46" s="819"/>
      <c r="D46" s="819"/>
      <c r="E46" s="819"/>
      <c r="F46" s="820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8" t="s">
        <v>65</v>
      </c>
      <c r="C49" s="819"/>
      <c r="D49" s="819"/>
      <c r="E49" s="819"/>
      <c r="F49" s="820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8" t="s">
        <v>65</v>
      </c>
      <c r="C50" s="819"/>
      <c r="D50" s="819"/>
      <c r="E50" s="819"/>
      <c r="F50" s="820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8" t="s">
        <v>65</v>
      </c>
      <c r="C69" s="819"/>
      <c r="D69" s="819"/>
      <c r="E69" s="819"/>
      <c r="F69" s="820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8" t="s">
        <v>65</v>
      </c>
      <c r="C82" s="819"/>
      <c r="D82" s="819"/>
      <c r="E82" s="819"/>
      <c r="F82" s="820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3" t="s">
        <v>7706</v>
      </c>
      <c r="B327" s="814"/>
      <c r="C327" s="814"/>
      <c r="D327" s="814"/>
      <c r="E327" s="814"/>
      <c r="F327" s="814"/>
      <c r="G327" s="814"/>
      <c r="H327" s="815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3" t="s">
        <v>7705</v>
      </c>
      <c r="B353" s="814"/>
      <c r="C353" s="814"/>
      <c r="D353" s="814"/>
      <c r="E353" s="814"/>
      <c r="F353" s="814"/>
      <c r="G353" s="814"/>
      <c r="H353" s="815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3" t="s">
        <v>7745</v>
      </c>
      <c r="B371" s="814"/>
      <c r="C371" s="814"/>
      <c r="D371" s="814"/>
      <c r="E371" s="814"/>
      <c r="F371" s="814"/>
      <c r="G371" s="814"/>
      <c r="H371" s="815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6" t="s">
        <v>7907</v>
      </c>
      <c r="B384" s="817"/>
      <c r="C384" s="817"/>
      <c r="D384" s="817"/>
      <c r="E384" s="817"/>
      <c r="F384" s="817"/>
      <c r="G384" s="817"/>
      <c r="H384" s="651"/>
    </row>
    <row r="385" spans="1:9" s="7" customFormat="1" ht="28.5" x14ac:dyDescent="0.25">
      <c r="A385" s="816"/>
      <c r="B385" s="817"/>
      <c r="C385" s="817"/>
      <c r="D385" s="817"/>
      <c r="E385" s="817"/>
      <c r="F385" s="817"/>
      <c r="G385" s="817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06" t="s">
        <v>7907</v>
      </c>
      <c r="B391" s="807"/>
      <c r="C391" s="807"/>
      <c r="D391" s="807"/>
      <c r="E391" s="807"/>
      <c r="F391" s="807"/>
      <c r="G391" s="807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8" t="s">
        <v>7792</v>
      </c>
      <c r="B399" s="809"/>
      <c r="C399" s="809"/>
      <c r="D399" s="809"/>
      <c r="E399" s="809"/>
      <c r="F399" s="809"/>
      <c r="G399" s="809"/>
      <c r="H399" s="810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6" t="s">
        <v>7849</v>
      </c>
      <c r="B410" s="817"/>
      <c r="C410" s="817"/>
      <c r="D410" s="817"/>
      <c r="E410" s="817"/>
      <c r="F410" s="817"/>
      <c r="G410" s="817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8" t="s">
        <v>7870</v>
      </c>
      <c r="B424" s="809"/>
      <c r="C424" s="809"/>
      <c r="D424" s="809"/>
      <c r="E424" s="809"/>
      <c r="F424" s="809"/>
      <c r="G424" s="809"/>
      <c r="H424" s="810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12" t="s">
        <v>7920</v>
      </c>
      <c r="K425" s="812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06" t="s">
        <v>7908</v>
      </c>
      <c r="B440" s="807"/>
      <c r="C440" s="807"/>
      <c r="D440" s="807"/>
      <c r="E440" s="807"/>
      <c r="F440" s="807"/>
      <c r="G440" s="807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12" t="s">
        <v>7920</v>
      </c>
      <c r="K442" s="812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8" t="s">
        <v>7946</v>
      </c>
      <c r="B451" s="809"/>
      <c r="C451" s="809"/>
      <c r="D451" s="809"/>
      <c r="E451" s="809"/>
      <c r="F451" s="809"/>
      <c r="G451" s="809"/>
      <c r="H451" s="810"/>
      <c r="J451" s="812" t="s">
        <v>7920</v>
      </c>
      <c r="K451" s="812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06" t="s">
        <v>7953</v>
      </c>
      <c r="B462" s="807"/>
      <c r="C462" s="807"/>
      <c r="D462" s="807"/>
      <c r="E462" s="807"/>
      <c r="F462" s="807"/>
      <c r="G462" s="807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12"/>
      <c r="K464" s="812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8163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8" t="s">
        <v>7955</v>
      </c>
      <c r="B472" s="809"/>
      <c r="C472" s="809"/>
      <c r="D472" s="809"/>
      <c r="E472" s="809"/>
      <c r="F472" s="809"/>
      <c r="G472" s="809"/>
      <c r="H472" s="810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8164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12"/>
      <c r="K477" s="812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06" t="s">
        <v>8168</v>
      </c>
      <c r="B482" s="807"/>
      <c r="C482" s="807"/>
      <c r="D482" s="807"/>
      <c r="E482" s="807"/>
      <c r="F482" s="807"/>
      <c r="G482" s="807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8258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8260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8" t="s">
        <v>8261</v>
      </c>
      <c r="B490" s="809"/>
      <c r="C490" s="809"/>
      <c r="D490" s="809"/>
      <c r="E490" s="809"/>
      <c r="F490" s="809"/>
      <c r="G490" s="809"/>
      <c r="H490" s="810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8262</v>
      </c>
      <c r="G491" s="650"/>
      <c r="H491" s="651"/>
      <c r="J491" s="7" t="s">
        <v>8264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12"/>
      <c r="K495" s="812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06" t="s">
        <v>8274</v>
      </c>
      <c r="B500" s="807"/>
      <c r="C500" s="807"/>
      <c r="D500" s="807"/>
      <c r="E500" s="807"/>
      <c r="F500" s="807"/>
      <c r="G500" s="807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8367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8259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8" t="s">
        <v>8275</v>
      </c>
      <c r="B509" s="809"/>
      <c r="C509" s="809"/>
      <c r="D509" s="809"/>
      <c r="E509" s="809"/>
      <c r="F509" s="809"/>
      <c r="G509" s="809"/>
      <c r="H509" s="810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8264</v>
      </c>
      <c r="G510" s="650"/>
      <c r="H510" s="651"/>
      <c r="J510" s="7" t="s">
        <v>8264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12"/>
      <c r="K514" s="812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06" t="s">
        <v>8365</v>
      </c>
      <c r="B519" s="807"/>
      <c r="C519" s="807"/>
      <c r="D519" s="807"/>
      <c r="E519" s="807"/>
      <c r="F519" s="807"/>
      <c r="G519" s="807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8474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8479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8" t="s">
        <v>8275</v>
      </c>
      <c r="B528" s="809"/>
      <c r="C528" s="809"/>
      <c r="D528" s="809"/>
      <c r="E528" s="809"/>
      <c r="F528" s="809"/>
      <c r="G528" s="809"/>
      <c r="H528" s="810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12"/>
      <c r="K533" s="812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8478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06" t="s">
        <v>8465</v>
      </c>
      <c r="B538" s="807"/>
      <c r="C538" s="807"/>
      <c r="D538" s="807"/>
      <c r="E538" s="807"/>
      <c r="F538" s="807"/>
      <c r="G538" s="807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8473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8479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08" t="s">
        <v>8275</v>
      </c>
      <c r="B549" s="809"/>
      <c r="C549" s="809"/>
      <c r="D549" s="809"/>
      <c r="E549" s="809"/>
      <c r="F549" s="809"/>
      <c r="G549" s="809"/>
      <c r="H549" s="810"/>
      <c r="I549" s="811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11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11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11"/>
      <c r="J552" s="812"/>
      <c r="K552" s="812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11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11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11"/>
      <c r="J555" s="754" t="s">
        <v>8478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11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06" t="s">
        <v>8646</v>
      </c>
      <c r="B559" s="807"/>
      <c r="C559" s="807"/>
      <c r="D559" s="807"/>
      <c r="E559" s="807"/>
      <c r="F559" s="807"/>
      <c r="G559" s="807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4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I564" s="7" t="s">
        <v>8479</v>
      </c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8590</v>
      </c>
      <c r="K566" s="590"/>
    </row>
    <row r="569" spans="1:11" s="7" customFormat="1" ht="15.75" x14ac:dyDescent="0.25">
      <c r="A569" s="31"/>
      <c r="G569" s="31"/>
      <c r="H569" s="31"/>
      <c r="J569" s="754" t="s">
        <v>8478</v>
      </c>
      <c r="K569" s="632">
        <v>1740000</v>
      </c>
    </row>
    <row r="570" spans="1:11" s="7" customFormat="1" ht="23.25" x14ac:dyDescent="0.25">
      <c r="A570" s="808" t="s">
        <v>8275</v>
      </c>
      <c r="B570" s="809"/>
      <c r="C570" s="809"/>
      <c r="D570" s="809"/>
      <c r="E570" s="809"/>
      <c r="F570" s="809"/>
      <c r="G570" s="809"/>
      <c r="H570" s="810"/>
      <c r="I570" s="811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11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11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11"/>
      <c r="J573" s="812"/>
      <c r="K573" s="812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11"/>
      <c r="J574" s="754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11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11"/>
      <c r="J576" s="754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11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thickBot="1" x14ac:dyDescent="0.3">
      <c r="A580" s="31"/>
      <c r="G580" s="31"/>
      <c r="H580" s="31"/>
    </row>
    <row r="581" spans="1:11" s="7" customFormat="1" ht="28.5" x14ac:dyDescent="0.25">
      <c r="A581" s="806" t="s">
        <v>8740</v>
      </c>
      <c r="B581" s="807"/>
      <c r="C581" s="807"/>
      <c r="D581" s="807"/>
      <c r="E581" s="807"/>
      <c r="F581" s="807"/>
      <c r="G581" s="807"/>
      <c r="H581" s="644"/>
      <c r="J581" s="632"/>
    </row>
    <row r="582" spans="1:11" s="7" customFormat="1" ht="15.75" x14ac:dyDescent="0.25">
      <c r="A582" s="760"/>
      <c r="G582" s="760"/>
      <c r="H582" s="760"/>
    </row>
    <row r="584" spans="1:11" s="7" customFormat="1" ht="15" customHeight="1" x14ac:dyDescent="0.25">
      <c r="A584" s="489"/>
      <c r="B584" s="751" t="s">
        <v>7438</v>
      </c>
      <c r="C584" s="678">
        <v>1383462</v>
      </c>
      <c r="D584" s="675">
        <v>0.15</v>
      </c>
      <c r="E584" s="674">
        <f t="shared" ref="E584:E586" si="100">D584*C584</f>
        <v>207519.3</v>
      </c>
      <c r="F584" s="678">
        <f t="shared" ref="F584:F586" si="101">E584+C584</f>
        <v>1590981.3</v>
      </c>
      <c r="G584" s="450" t="s">
        <v>7168</v>
      </c>
      <c r="H584" s="627"/>
      <c r="I584" s="7" t="s">
        <v>7940</v>
      </c>
      <c r="J584" s="754"/>
      <c r="K584" s="632"/>
    </row>
    <row r="585" spans="1:11" s="7" customFormat="1" ht="15.75" x14ac:dyDescent="0.25">
      <c r="A585" s="489"/>
      <c r="B585" s="5" t="s">
        <v>99</v>
      </c>
      <c r="C585" s="410">
        <v>282269</v>
      </c>
      <c r="D585" s="25">
        <v>0.15</v>
      </c>
      <c r="E585" s="10">
        <f t="shared" si="100"/>
        <v>42340.35</v>
      </c>
      <c r="F585" s="10">
        <f t="shared" si="101"/>
        <v>324609.34999999998</v>
      </c>
      <c r="G585" s="450" t="s">
        <v>7168</v>
      </c>
      <c r="H585" s="760"/>
      <c r="I585" s="7" t="s">
        <v>8473</v>
      </c>
      <c r="J585" s="615">
        <v>0.18</v>
      </c>
      <c r="K585" s="632">
        <f>K584*18%</f>
        <v>0</v>
      </c>
    </row>
    <row r="586" spans="1:11" s="7" customFormat="1" ht="15.75" x14ac:dyDescent="0.25">
      <c r="A586" s="489">
        <v>1087</v>
      </c>
      <c r="B586" s="5" t="s">
        <v>8094</v>
      </c>
      <c r="C586" s="410">
        <v>374000</v>
      </c>
      <c r="D586" s="25">
        <v>0.15</v>
      </c>
      <c r="E586" s="10">
        <f t="shared" si="100"/>
        <v>56100</v>
      </c>
      <c r="F586" s="10">
        <f t="shared" si="101"/>
        <v>430100</v>
      </c>
      <c r="G586" s="450" t="s">
        <v>7168</v>
      </c>
      <c r="H586" s="760"/>
      <c r="K586" s="590">
        <f>K585+K584</f>
        <v>0</v>
      </c>
    </row>
    <row r="587" spans="1:11" ht="15.75" x14ac:dyDescent="0.25">
      <c r="A587" s="489">
        <v>1088</v>
      </c>
      <c r="B587" s="5" t="s">
        <v>8094</v>
      </c>
      <c r="C587" s="410">
        <v>374000</v>
      </c>
      <c r="D587" s="25">
        <v>0.15</v>
      </c>
      <c r="E587" s="10">
        <f t="shared" ref="E587" si="102">D587*C587</f>
        <v>56100</v>
      </c>
      <c r="F587" s="10">
        <f t="shared" ref="F587" si="103">E587+C587</f>
        <v>430100</v>
      </c>
      <c r="G587" s="450" t="s">
        <v>7168</v>
      </c>
      <c r="H587" s="760"/>
    </row>
    <row r="589" spans="1:11" s="7" customFormat="1" ht="15.75" x14ac:dyDescent="0.25">
      <c r="A589" s="760"/>
      <c r="G589" s="760"/>
      <c r="H589" s="760"/>
      <c r="J589" s="754"/>
      <c r="K589" s="632"/>
    </row>
    <row r="590" spans="1:11" s="7" customFormat="1" ht="23.25" x14ac:dyDescent="0.25">
      <c r="A590" s="808" t="s">
        <v>8275</v>
      </c>
      <c r="B590" s="809"/>
      <c r="C590" s="809"/>
      <c r="D590" s="809"/>
      <c r="E590" s="809"/>
      <c r="F590" s="809"/>
      <c r="G590" s="809"/>
      <c r="H590" s="810"/>
      <c r="I590" s="811"/>
      <c r="J590" s="615">
        <v>0.18</v>
      </c>
      <c r="K590" s="632">
        <f>K589*18%</f>
        <v>0</v>
      </c>
    </row>
    <row r="591" spans="1:11" s="7" customFormat="1" ht="15.75" x14ac:dyDescent="0.25">
      <c r="A591" s="645"/>
      <c r="B591" s="646"/>
      <c r="C591" s="647" t="e">
        <f>C584+#REF!</f>
        <v>#REF!</v>
      </c>
      <c r="D591" s="648"/>
      <c r="E591" s="657" t="s">
        <v>7620</v>
      </c>
      <c r="F591" s="657"/>
      <c r="G591" s="650"/>
      <c r="H591" s="651"/>
      <c r="I591" s="811"/>
      <c r="K591" s="590">
        <f>K590+K589</f>
        <v>0</v>
      </c>
    </row>
    <row r="592" spans="1:11" s="7" customFormat="1" ht="15.75" x14ac:dyDescent="0.25">
      <c r="A592" s="645"/>
      <c r="B592" s="658" t="s">
        <v>7754</v>
      </c>
      <c r="C592" s="647" t="e">
        <f>C591*60%</f>
        <v>#REF!</v>
      </c>
      <c r="D592" s="648"/>
      <c r="E592" s="647"/>
      <c r="F592" s="647"/>
      <c r="G592" s="650" t="s">
        <v>7663</v>
      </c>
      <c r="H592" s="659">
        <f>SUM(E584:E586)</f>
        <v>305959.65000000002</v>
      </c>
      <c r="I592" s="811"/>
      <c r="K592" s="632"/>
    </row>
    <row r="593" spans="1:11" s="7" customFormat="1" ht="15.75" x14ac:dyDescent="0.25">
      <c r="A593" s="645"/>
      <c r="B593" s="658" t="s">
        <v>7753</v>
      </c>
      <c r="C593" s="647" t="e">
        <f>C591*40%</f>
        <v>#REF!</v>
      </c>
      <c r="D593" s="648"/>
      <c r="E593" s="660"/>
      <c r="F593" s="660">
        <f>K584+K589</f>
        <v>0</v>
      </c>
      <c r="G593" s="661">
        <v>0.8</v>
      </c>
      <c r="H593" s="662">
        <f>H592*80%</f>
        <v>244767.72000000003</v>
      </c>
      <c r="I593" s="811"/>
      <c r="J593" s="812"/>
      <c r="K593" s="812"/>
    </row>
    <row r="594" spans="1:11" s="7" customFormat="1" ht="15.75" x14ac:dyDescent="0.25">
      <c r="A594" s="645"/>
      <c r="B594" s="658"/>
      <c r="C594" s="647"/>
      <c r="D594" s="648"/>
      <c r="E594" s="663">
        <v>0.15</v>
      </c>
      <c r="F594" s="660">
        <f>F593*15%</f>
        <v>0</v>
      </c>
      <c r="G594" s="650"/>
      <c r="H594" s="651"/>
      <c r="I594" s="811"/>
      <c r="J594" s="754"/>
      <c r="K594" s="632"/>
    </row>
    <row r="595" spans="1:11" s="7" customFormat="1" ht="15.75" x14ac:dyDescent="0.25">
      <c r="A595" s="645"/>
      <c r="B595" s="658" t="s">
        <v>7665</v>
      </c>
      <c r="C595" s="647" t="e">
        <f>C592</f>
        <v>#REF!</v>
      </c>
      <c r="D595" s="648"/>
      <c r="E595" s="660"/>
      <c r="F595" s="660"/>
      <c r="G595" s="650" t="s">
        <v>7881</v>
      </c>
      <c r="H595" s="659">
        <f>F594</f>
        <v>0</v>
      </c>
      <c r="I595" s="811"/>
      <c r="J595" s="615"/>
      <c r="K595" s="632"/>
    </row>
    <row r="596" spans="1:11" s="7" customFormat="1" ht="15.75" x14ac:dyDescent="0.25">
      <c r="A596" s="645"/>
      <c r="B596" s="658" t="s">
        <v>7623</v>
      </c>
      <c r="C596" s="647" t="e">
        <f>C595</f>
        <v>#REF!</v>
      </c>
      <c r="D596" s="648"/>
      <c r="E596" s="663"/>
      <c r="F596" s="660"/>
      <c r="G596" s="650" t="s">
        <v>7882</v>
      </c>
      <c r="H596" s="659">
        <f>H593-H595</f>
        <v>244767.72000000003</v>
      </c>
      <c r="I596" s="811"/>
      <c r="J596" s="754"/>
      <c r="K596" s="632"/>
    </row>
    <row r="597" spans="1:11" s="7" customFormat="1" ht="15.75" x14ac:dyDescent="0.25">
      <c r="A597" s="645"/>
      <c r="B597" s="664">
        <v>0.22</v>
      </c>
      <c r="C597" s="647" t="e">
        <f>C596*22%</f>
        <v>#REF!</v>
      </c>
      <c r="D597" s="648"/>
      <c r="E597" s="663"/>
      <c r="F597" s="660"/>
      <c r="G597" s="650"/>
      <c r="H597" s="651"/>
      <c r="I597" s="811"/>
      <c r="J597" s="615"/>
      <c r="K597" s="632"/>
    </row>
    <row r="598" spans="1:11" s="7" customFormat="1" ht="16.5" thickBot="1" x14ac:dyDescent="0.3">
      <c r="A598" s="618"/>
      <c r="B598" s="698"/>
      <c r="C598" s="698"/>
      <c r="D598" s="698"/>
      <c r="E598" s="698"/>
      <c r="F598" s="698"/>
      <c r="G598" s="699"/>
      <c r="H598" s="700"/>
      <c r="K598" s="590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" customHeight="1" x14ac:dyDescent="0.25">
      <c r="A601" s="489">
        <v>1056</v>
      </c>
      <c r="B601" s="751" t="s">
        <v>64</v>
      </c>
      <c r="C601" s="410">
        <v>209750</v>
      </c>
      <c r="D601" s="25">
        <v>0.15</v>
      </c>
      <c r="E601" s="10">
        <f>D601*C601</f>
        <v>31462.5</v>
      </c>
      <c r="F601" s="10">
        <f>E601+C601</f>
        <v>241212.5</v>
      </c>
      <c r="G601" s="450" t="s">
        <v>7168</v>
      </c>
      <c r="H601" s="627">
        <v>45505</v>
      </c>
      <c r="I601" s="7" t="s">
        <v>8126</v>
      </c>
      <c r="K601" s="632"/>
    </row>
    <row r="602" spans="1:11" s="7" customFormat="1" ht="15.75" x14ac:dyDescent="0.25">
      <c r="A602" s="489">
        <v>1074</v>
      </c>
      <c r="B602" s="755" t="s">
        <v>8515</v>
      </c>
      <c r="G602" s="31"/>
      <c r="H602" s="31"/>
      <c r="J602" s="590"/>
      <c r="K602" s="590"/>
    </row>
    <row r="603" spans="1:11" s="7" customFormat="1" ht="15.75" x14ac:dyDescent="0.25">
      <c r="A603" s="489">
        <v>1075</v>
      </c>
      <c r="B603" s="755" t="s">
        <v>8515</v>
      </c>
      <c r="G603" s="31"/>
      <c r="H603" s="31"/>
      <c r="J603" s="590"/>
    </row>
    <row r="604" spans="1:11" s="7" customFormat="1" ht="15.75" x14ac:dyDescent="0.25">
      <c r="A604" s="489">
        <v>1076</v>
      </c>
      <c r="B604" s="755" t="s">
        <v>8515</v>
      </c>
      <c r="G604" s="31"/>
      <c r="H604" s="31"/>
    </row>
    <row r="605" spans="1:11" s="7" customFormat="1" ht="15.75" x14ac:dyDescent="0.25">
      <c r="A605" s="31"/>
      <c r="G605" s="31"/>
      <c r="H605" s="31"/>
    </row>
    <row r="606" spans="1:11" s="7" customFormat="1" ht="15.75" x14ac:dyDescent="0.25">
      <c r="A606" s="31"/>
      <c r="G606" s="31"/>
      <c r="H606" s="31"/>
    </row>
    <row r="607" spans="1:11" s="7" customFormat="1" ht="15.75" x14ac:dyDescent="0.25">
      <c r="A607" s="31"/>
      <c r="G607" s="31"/>
      <c r="H607" s="31"/>
    </row>
    <row r="608" spans="1:11" s="7" customFormat="1" ht="15.75" x14ac:dyDescent="0.25">
      <c r="A608" s="31"/>
      <c r="G608" s="31"/>
      <c r="H608" s="31"/>
    </row>
    <row r="609" spans="1:11" s="7" customFormat="1" ht="15.75" x14ac:dyDescent="0.25">
      <c r="A609" s="31"/>
      <c r="G609" s="31"/>
      <c r="H609" s="31"/>
    </row>
    <row r="610" spans="1:11" s="7" customFormat="1" ht="15.75" x14ac:dyDescent="0.25">
      <c r="A610" s="31"/>
      <c r="G610" s="31"/>
      <c r="H610" s="31"/>
    </row>
    <row r="611" spans="1:11" s="7" customFormat="1" ht="15.75" x14ac:dyDescent="0.25">
      <c r="A611" s="31"/>
      <c r="G611" s="31"/>
      <c r="H611" s="31"/>
    </row>
    <row r="612" spans="1:11" s="7" customFormat="1" ht="15.75" x14ac:dyDescent="0.25">
      <c r="A612" s="31"/>
      <c r="G612" s="31"/>
      <c r="H612" s="31"/>
    </row>
    <row r="613" spans="1:11" s="7" customFormat="1" ht="15.75" x14ac:dyDescent="0.25">
      <c r="A613" s="31"/>
      <c r="G613" s="31"/>
      <c r="H613" s="31"/>
      <c r="J613"/>
      <c r="K613"/>
    </row>
    <row r="614" spans="1:11" s="7" customFormat="1" ht="15.75" x14ac:dyDescent="0.25">
      <c r="A614" s="31"/>
      <c r="G614" s="31"/>
      <c r="H614" s="31"/>
      <c r="J614"/>
      <c r="K614"/>
    </row>
    <row r="615" spans="1:11" s="7" customFormat="1" ht="15.75" x14ac:dyDescent="0.25">
      <c r="A615" s="31"/>
      <c r="G615" s="31"/>
      <c r="H615" s="31"/>
      <c r="J615"/>
      <c r="K615"/>
    </row>
    <row r="616" spans="1:11" s="7" customFormat="1" ht="15.75" x14ac:dyDescent="0.25">
      <c r="A616" s="31"/>
      <c r="G616" s="31"/>
      <c r="H616" s="31"/>
      <c r="J616"/>
      <c r="K616"/>
    </row>
  </sheetData>
  <autoFilter ref="A1:J269" xr:uid="{00000000-0001-0000-0400-000000000000}"/>
  <mergeCells count="58">
    <mergeCell ref="A581:G581"/>
    <mergeCell ref="A590:H590"/>
    <mergeCell ref="I590:I597"/>
    <mergeCell ref="J593:K593"/>
    <mergeCell ref="I549:I556"/>
    <mergeCell ref="A490:H490"/>
    <mergeCell ref="J495:K495"/>
    <mergeCell ref="A519:G519"/>
    <mergeCell ref="A528:H528"/>
    <mergeCell ref="J533:K533"/>
    <mergeCell ref="A500:G500"/>
    <mergeCell ref="A509:H509"/>
    <mergeCell ref="J514:K514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B18:F18"/>
    <mergeCell ref="B19:F19"/>
    <mergeCell ref="B20:F20"/>
    <mergeCell ref="B26:F26"/>
    <mergeCell ref="B31:F31"/>
    <mergeCell ref="B4:F4"/>
    <mergeCell ref="B7:F7"/>
    <mergeCell ref="B9:F9"/>
    <mergeCell ref="B10:F10"/>
    <mergeCell ref="B11:F11"/>
    <mergeCell ref="A371:H371"/>
    <mergeCell ref="A391:G391"/>
    <mergeCell ref="A384:G384"/>
    <mergeCell ref="A385:G385"/>
    <mergeCell ref="A451:H451"/>
    <mergeCell ref="A440:G440"/>
    <mergeCell ref="A424:H424"/>
    <mergeCell ref="A410:G410"/>
    <mergeCell ref="A559:G559"/>
    <mergeCell ref="A570:H570"/>
    <mergeCell ref="I570:I577"/>
    <mergeCell ref="J573:K573"/>
    <mergeCell ref="A399:H399"/>
    <mergeCell ref="J451:K451"/>
    <mergeCell ref="J425:K425"/>
    <mergeCell ref="J442:K442"/>
    <mergeCell ref="A462:G462"/>
    <mergeCell ref="J464:K464"/>
    <mergeCell ref="A472:H472"/>
    <mergeCell ref="J477:K477"/>
    <mergeCell ref="A482:G482"/>
    <mergeCell ref="A538:G538"/>
    <mergeCell ref="A549:H549"/>
    <mergeCell ref="J552:K552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62:G566 G571:G580 G599:G1048576">
    <cfRule type="containsText" dxfId="3" priority="3" operator="containsText" text="Pending">
      <formula>NOT(ISERROR(SEARCH("Pending",G1)))</formula>
    </cfRule>
    <cfRule type="containsText" dxfId="2" priority="4" operator="containsText" text="Received">
      <formula>NOT(ISERROR(SEARCH("Received",G1)))</formula>
    </cfRule>
  </conditionalFormatting>
  <conditionalFormatting sqref="G582 G589 G591:G598 G584:G587">
    <cfRule type="containsText" dxfId="1" priority="1" operator="containsText" text="Pending">
      <formula>NOT(ISERROR(SEARCH("Pending",G582)))</formula>
    </cfRule>
    <cfRule type="containsText" dxfId="0" priority="2" operator="containsText" text="Received">
      <formula>NOT(ISERROR(SEARCH("Received",G582)))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opLeftCell="A7" workbookViewId="0">
      <selection activeCell="D6" sqref="D6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3" t="s">
        <v>6983</v>
      </c>
      <c r="B1" s="824"/>
      <c r="C1" s="824"/>
      <c r="D1" s="824"/>
      <c r="E1" s="825"/>
      <c r="G1" s="830" t="s">
        <v>6984</v>
      </c>
      <c r="H1" s="830"/>
      <c r="I1" s="830"/>
      <c r="J1" s="830"/>
      <c r="K1" s="324"/>
      <c r="L1" s="822" t="s">
        <v>7290</v>
      </c>
      <c r="M1" s="822"/>
      <c r="N1" s="822"/>
      <c r="O1" s="822"/>
      <c r="P1" s="822"/>
      <c r="R1" s="822" t="s">
        <v>6986</v>
      </c>
      <c r="S1" s="822"/>
      <c r="T1" s="822"/>
      <c r="U1" s="822"/>
    </row>
    <row r="2" spans="1:28" ht="28.15" customHeight="1" x14ac:dyDescent="0.25">
      <c r="A2" s="826"/>
      <c r="B2" s="827"/>
      <c r="C2" s="827"/>
      <c r="D2" s="827"/>
      <c r="E2" s="828"/>
      <c r="G2" s="830"/>
      <c r="H2" s="830"/>
      <c r="I2" s="830"/>
      <c r="J2" s="830"/>
      <c r="K2" s="324"/>
      <c r="L2" s="822"/>
      <c r="M2" s="822"/>
      <c r="N2" s="822"/>
      <c r="O2" s="822"/>
      <c r="P2" s="822"/>
      <c r="R2" s="822"/>
      <c r="S2" s="822"/>
      <c r="T2" s="822"/>
      <c r="U2" s="822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45627</v>
      </c>
      <c r="S4" s="339">
        <v>38335</v>
      </c>
      <c r="T4" s="325" t="s">
        <v>7353</v>
      </c>
      <c r="U4" s="352" t="s">
        <v>8639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2" si="0">M5</f>
        <v>90838</v>
      </c>
      <c r="O5" s="340" t="s">
        <v>8116</v>
      </c>
      <c r="P5" s="561" t="s">
        <v>8117</v>
      </c>
      <c r="Q5" s="333"/>
      <c r="R5" s="334">
        <v>45658</v>
      </c>
      <c r="S5" s="325"/>
      <c r="T5" s="325"/>
      <c r="U5" s="325"/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8127</v>
      </c>
      <c r="P6" s="561"/>
      <c r="Q6" s="333"/>
      <c r="R6" s="334">
        <v>45689</v>
      </c>
      <c r="S6" s="325"/>
      <c r="T6" s="325"/>
      <c r="U6" s="325"/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/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8151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8151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8215</v>
      </c>
      <c r="P9" s="561" t="s">
        <v>8224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8222</v>
      </c>
      <c r="P10" s="561" t="s">
        <v>8223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8500</v>
      </c>
      <c r="P11" s="561" t="s">
        <v>8501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8601</v>
      </c>
      <c r="P12" s="561" t="s">
        <v>8602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7947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8152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8239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8257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8366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8475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8540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7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7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22" t="s">
        <v>7022</v>
      </c>
      <c r="H44" s="822"/>
      <c r="I44" s="822"/>
      <c r="J44" s="822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22"/>
      <c r="H45" s="822"/>
      <c r="I45" s="822"/>
      <c r="J45" s="822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23" t="s">
        <v>6983</v>
      </c>
      <c r="B50" s="824"/>
      <c r="C50" s="824"/>
      <c r="D50" s="824"/>
      <c r="E50" s="825"/>
      <c r="K50" s="406"/>
      <c r="L50" s="822" t="s">
        <v>6985</v>
      </c>
      <c r="M50" s="822"/>
      <c r="N50" s="822"/>
      <c r="O50" s="822"/>
      <c r="P50" s="822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26"/>
      <c r="B51" s="827"/>
      <c r="C51" s="827"/>
      <c r="D51" s="827"/>
      <c r="E51" s="828"/>
      <c r="G51" s="829" t="s">
        <v>7031</v>
      </c>
      <c r="H51" s="829"/>
      <c r="I51" s="829"/>
      <c r="J51" s="407">
        <f>J49+I48</f>
        <v>73164</v>
      </c>
      <c r="K51" s="406"/>
      <c r="L51" s="822"/>
      <c r="M51" s="822"/>
      <c r="N51" s="822"/>
      <c r="O51" s="822"/>
      <c r="P51" s="822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22" t="s">
        <v>6986</v>
      </c>
      <c r="S53" s="822"/>
      <c r="T53" s="822"/>
      <c r="U53" s="822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22"/>
      <c r="S54" s="822"/>
      <c r="T54" s="822"/>
      <c r="U54" s="822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21" t="s">
        <v>6985</v>
      </c>
      <c r="M66" s="821"/>
      <c r="N66" s="821"/>
      <c r="O66" s="821"/>
      <c r="P66" s="821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23" t="s">
        <v>7009</v>
      </c>
      <c r="B67" s="824"/>
      <c r="C67" s="824"/>
      <c r="D67" s="824"/>
      <c r="E67" s="825"/>
      <c r="L67" s="822"/>
      <c r="M67" s="822"/>
      <c r="N67" s="822"/>
      <c r="O67" s="822"/>
      <c r="P67" s="822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26"/>
      <c r="B68" s="827"/>
      <c r="C68" s="827"/>
      <c r="D68" s="827"/>
      <c r="E68" s="828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31" t="s">
        <v>7018</v>
      </c>
      <c r="B83" s="832"/>
      <c r="C83" s="832"/>
      <c r="D83" s="832"/>
      <c r="E83" s="833"/>
      <c r="R83" s="366"/>
      <c r="S83" s="386"/>
      <c r="U83" s="387"/>
    </row>
    <row r="84" spans="1:21" x14ac:dyDescent="0.25">
      <c r="A84" s="834"/>
      <c r="B84" s="835"/>
      <c r="C84" s="835"/>
      <c r="D84" s="835"/>
      <c r="E84" s="836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22" t="s">
        <v>6986</v>
      </c>
      <c r="S85" s="822"/>
      <c r="T85" s="822"/>
      <c r="U85" s="822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22"/>
      <c r="S86" s="822"/>
      <c r="T86" s="822"/>
      <c r="U86" s="822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37">
        <v>30000</v>
      </c>
      <c r="U89" s="840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38"/>
      <c r="U90" s="841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39"/>
      <c r="U91" s="842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22" t="s">
        <v>7022</v>
      </c>
      <c r="M109" s="822"/>
      <c r="N109" s="822"/>
      <c r="O109" s="822"/>
      <c r="P109" s="822"/>
    </row>
    <row r="110" spans="3:21" x14ac:dyDescent="0.25">
      <c r="L110" s="822"/>
      <c r="M110" s="822"/>
      <c r="N110" s="822"/>
      <c r="O110" s="822"/>
      <c r="P110" s="822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9" t="s">
        <v>7031</v>
      </c>
      <c r="M116" s="829"/>
      <c r="N116" s="829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109:P110"/>
    <mergeCell ref="L116:N116"/>
    <mergeCell ref="R85:U86"/>
    <mergeCell ref="A83:E84"/>
    <mergeCell ref="T89:T91"/>
    <mergeCell ref="U89:U91"/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8169</v>
      </c>
      <c r="G10" s="9">
        <v>73928</v>
      </c>
    </row>
    <row r="11" spans="6:11" x14ac:dyDescent="0.25">
      <c r="F11" t="s">
        <v>8170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8171</v>
      </c>
      <c r="G17" s="9">
        <v>80000</v>
      </c>
      <c r="K17">
        <v>13300</v>
      </c>
      <c r="M17">
        <v>130700</v>
      </c>
    </row>
    <row r="18" spans="6:13" x14ac:dyDescent="0.25">
      <c r="F18" t="s">
        <v>8172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8240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Paymetns</vt:lpstr>
      <vt:lpstr>Tele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2025-02-24T13:42:47Z</dcterms:modified>
</cp:coreProperties>
</file>