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1A2C084-A8C6-4FD4-8B26-529DBAE3C0F4}"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bhai'!$A$1:$K$7688</definedName>
    <definedName name="_xlnm._FilterDatabase" localSheetId="1" hidden="1">Cash!$A$1:$O$11870</definedName>
    <definedName name="_xlnm._FilterDatabase" localSheetId="17" hidden="1">Mohsin!$A$2:$H$373</definedName>
    <definedName name="_xlnm._FilterDatabase" localSheetId="16" hidden="1">'Petty cash (old)'!$A$1:$L$11593</definedName>
    <definedName name="_xlnm._FilterDatabase" localSheetId="2" hidden="1">Sheet1!$B$17:$O$17</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J11627" i="12" l="1"/>
  <c r="J5" i="57"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K5" i="57" l="1"/>
  <c r="E11591" i="12" l="1"/>
  <c r="E11589" i="12" l="1"/>
  <c r="E11586" i="12"/>
  <c r="E11588" i="12"/>
  <c r="E11582" i="12" l="1"/>
  <c r="E11581" i="12" l="1"/>
  <c r="F26" i="73" l="1"/>
  <c r="E11566" i="12" l="1"/>
  <c r="H825" i="47" l="1"/>
  <c r="E11563" i="12" l="1"/>
  <c r="E11550" i="12" l="1"/>
  <c r="J11554" i="12" l="1"/>
  <c r="J11555" i="12" s="1"/>
  <c r="I11488" i="12" l="1"/>
  <c r="I11489" i="12" s="1"/>
  <c r="I11490" i="12" s="1"/>
  <c r="E11479" i="12" l="1"/>
  <c r="E11478" i="12"/>
  <c r="J11628" i="12" s="1"/>
  <c r="J11629" i="12" s="1"/>
  <c r="H224" i="45"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E32" i="57"/>
  <c r="G11640" i="12" l="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D12" i="57" s="1"/>
  <c r="D17" i="57" s="1"/>
  <c r="E30" i="57" s="1"/>
  <c r="D20" i="57"/>
  <c r="E33" i="57" l="1"/>
  <c r="D21" i="57" l="1"/>
  <c r="D24" i="57" s="1"/>
  <c r="E37" i="57"/>
  <c r="E39" i="57" l="1"/>
  <c r="E41" i="57" s="1"/>
  <c r="R55" i="57" l="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<sst xmlns="http://schemas.openxmlformats.org/spreadsheetml/2006/main" count="83010" uniqueCount="15612">
  <si>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</si>
  <si>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</si>
  <si>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</si>
  <si>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</si>
  <si>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</si>
  <si>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</si>
  <si>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</si>
  <si>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</si>
  <si>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</si>
  <si>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</si>
  <si>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</si>
  <si>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</si>
  <si>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</si>
  <si>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</si>
  <si>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</si>
  <si>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</si>
  <si>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</si>
  <si>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</si>
  <si>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</si>
  <si>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</si>
  <si>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</si>
  <si>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</si>
  <si>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</si>
  <si>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</si>
  <si>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</si>
  <si>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</si>
  <si>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</si>
  <si>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</si>
  <si>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</si>
  <si>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</si>
  <si>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</si>
  <si>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</si>
  <si>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</si>
  <si>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</si>
  <si>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</si>
  <si>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</si>
  <si>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</si>
  <si>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</si>
  <si>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</si>
  <si>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</si>
  <si>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</si>
  <si>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</si>
  <si>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</si>
  <si>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</si>
  <si>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</si>
  <si>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</si>
  <si>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</si>
  <si>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</si>
  <si>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</si>
  <si>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</si>
  <si>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</si>
  <si>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</si>
  <si>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</si>
  <si>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</si>
  <si>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</si>
  <si>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</si>
  <si>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</si>
  <si>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</si>
  <si>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</si>
  <si>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</si>
  <si>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</si>
  <si>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</si>
  <si>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</si>
  <si>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</si>
  <si>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</si>
  <si>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</si>
  <si>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</si>
  <si>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</si>
  <si>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</si>
  <si>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</si>
  <si>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</si>
  <si>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</si>
  <si>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</si>
  <si>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</si>
  <si>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</si>
  <si>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</si>
  <si>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</si>
  <si>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</si>
  <si>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</si>
  <si>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</si>
  <si>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</si>
  <si>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</si>
  <si>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</si>
  <si>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</si>
  <si>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</si>
  <si>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</si>
  <si>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</si>
  <si>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</si>
  <si>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</si>
  <si>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</si>
  <si>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</si>
  <si>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</si>
  <si>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</si>
  <si>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</si>
  <si>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</si>
  <si>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</si>
  <si>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</si>
  <si>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</si>
  <si>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</si>
  <si>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</si>
  <si>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</si>
  <si>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</si>
  <si>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</si>
  <si>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</si>
  <si>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</si>
  <si>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</si>
  <si>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</si>
  <si>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</si>
  <si>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</si>
  <si>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</si>
  <si>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</si>
  <si>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</si>
  <si>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</si>
  <si>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</si>
  <si>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</si>
  <si>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</si>
  <si>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</si>
  <si>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</si>
  <si>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</si>
  <si>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</si>
  <si>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</si>
  <si>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</si>
  <si>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</si>
  <si>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</si>
  <si>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</si>
  <si>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</si>
  <si>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</si>
  <si>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</si>
  <si>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</si>
  <si>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</si>
  <si>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</si>
  <si>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</si>
  <si>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</si>
  <si>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</si>
  <si>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</si>
  <si>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</si>
  <si>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</si>
  <si>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</si>
  <si>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</si>
  <si>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</si>
  <si>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</si>
  <si>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</si>
  <si>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</si>
  <si>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</si>
  <si>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</si>
  <si>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</si>
  <si>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</si>
  <si>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</si>
  <si>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</si>
  <si>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</si>
  <si>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</si>
  <si>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</si>
  <si>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</si>
  <si>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</si>
  <si>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</si>
  <si>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</si>
  <si>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</si>
  <si>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</si>
  <si>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</si>
  <si>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</si>
  <si>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</si>
  <si>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</si>
  <si>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</si>
  <si>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</si>
  <si>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</si>
  <si>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</si>
  <si>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</si>
  <si>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</si>
  <si>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</si>
  <si>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</si>
  <si>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</si>
  <si>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</si>
  <si>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</si>
  <si>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</si>
  <si>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</si>
  <si>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</si>
  <si>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</si>
  <si>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</si>
  <si>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</si>
  <si>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</si>
  <si>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</si>
  <si>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</si>
  <si>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</si>
  <si>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</si>
  <si>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</si>
  <si>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</si>
  <si>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</si>
  <si>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</si>
  <si>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</si>
  <si>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</si>
  <si>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</si>
  <si>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</si>
  <si>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</si>
  <si>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</si>
  <si>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</si>
  <si>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</si>
  <si>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</si>
  <si>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</si>
  <si>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</si>
  <si>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</si>
  <si>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</si>
  <si>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</si>
  <si>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</si>
  <si>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</si>
  <si>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</si>
  <si>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</si>
  <si>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</si>
  <si>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</si>
  <si>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</si>
  <si>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</si>
  <si>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</si>
  <si>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</si>
  <si>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</si>
  <si>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</si>
  <si>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</si>
  <si>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</si>
  <si>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</si>
  <si>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</si>
  <si>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</si>
  <si>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</si>
  <si>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</si>
  <si>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</si>
  <si>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</si>
  <si>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</si>
  <si>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</si>
  <si>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</si>
  <si>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</si>
  <si>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</si>
  <si>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</si>
  <si>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</si>
  <si>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</si>
  <si>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</si>
  <si>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</si>
  <si>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</si>
  <si>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</si>
  <si>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</si>
  <si>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</si>
  <si>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</si>
  <si>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</si>
  <si>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</si>
  <si>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</si>
  <si>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</si>
  <si>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</si>
  <si>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</si>
  <si>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</si>
  <si>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</si>
  <si>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</si>
  <si>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</si>
  <si>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</si>
  <si>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</si>
  <si>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</si>
  <si>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</si>
  <si>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</si>
  <si>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</si>
  <si>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</si>
  <si>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</si>
  <si>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</si>
  <si>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</si>
  <si>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</si>
  <si>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</si>
  <si>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</si>
  <si>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</si>
  <si>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</si>
  <si>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</si>
  <si>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</si>
  <si>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</si>
  <si>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</si>
  <si>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</si>
  <si>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</si>
  <si>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</si>
  <si>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</si>
  <si>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</si>
  <si>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</si>
  <si>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</si>
  <si>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</si>
  <si>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</si>
  <si>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</si>
  <si>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</si>
  <si>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</si>
  <si>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</si>
  <si>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</si>
  <si>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</si>
  <si>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</si>
  <si>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</si>
  <si>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</si>
  <si>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</si>
  <si>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</si>
  <si>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</si>
  <si>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</si>
  <si>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</si>
  <si>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</si>
  <si>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</si>
  <si>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</si>
  <si>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</si>
  <si>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</si>
  <si>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</si>
  <si>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</si>
  <si>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</si>
  <si>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</si>
  <si>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</si>
  <si>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</si>
  <si>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</si>
  <si>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</si>
  <si>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</si>
  <si>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</si>
  <si>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</si>
  <si>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</si>
  <si>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</si>
  <si>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</si>
  <si>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</si>
  <si>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</si>
  <si>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</si>
  <si>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</si>
  <si>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</si>
  <si>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</si>
  <si>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</si>
  <si>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</si>
  <si>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</si>
  <si>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</si>
  <si>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</si>
  <si>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</si>
  <si>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</si>
  <si>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</si>
  <si>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</si>
  <si>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</si>
  <si>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</si>
  <si>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</si>
  <si>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</si>
  <si>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</si>
  <si>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</si>
  <si>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</si>
  <si>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</si>
  <si>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</si>
  <si>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</si>
  <si>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</si>
  <si>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</si>
  <si>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</si>
  <si>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</si>
  <si>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</si>
  <si>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</si>
  <si>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</si>
  <si>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</si>
  <si>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</si>
  <si>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</si>
  <si>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</si>
  <si>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</si>
  <si>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</si>
  <si>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</si>
  <si>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</si>
  <si>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</si>
  <si>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</si>
  <si>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</si>
  <si>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</si>
  <si>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</si>
  <si>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</si>
  <si>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</si>
  <si>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</si>
  <si>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</si>
  <si>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</si>
  <si>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</si>
  <si>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</si>
  <si>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</si>
  <si>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</si>
  <si>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</si>
  <si>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</si>
  <si>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</si>
  <si>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</si>
  <si>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</si>
  <si>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</si>
  <si>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</si>
  <si>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</si>
  <si>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</si>
  <si>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</si>
  <si>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</si>
  <si>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</si>
  <si>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</si>
  <si>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</si>
  <si>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</si>
  <si>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</si>
  <si>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</si>
  <si>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</si>
  <si>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</si>
  <si>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</si>
  <si>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</si>
  <si>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</si>
  <si>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</si>
  <si>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</si>
  <si>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</si>
  <si>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</si>
  <si>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</si>
  <si>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</si>
  <si>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</si>
  <si>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</si>
  <si>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</si>
  <si>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</si>
  <si>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</si>
  <si>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</si>
  <si>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</si>
  <si>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</si>
  <si>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</si>
  <si>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</si>
  <si>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</si>
  <si>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</si>
  <si>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</si>
  <si>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</si>
  <si>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</si>
  <si>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</si>
  <si>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</si>
  <si>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</si>
  <si>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</si>
  <si>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</si>
  <si>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</si>
  <si>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</si>
  <si>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</si>
  <si>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</si>
  <si>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</si>
  <si>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</si>
  <si>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</si>
  <si>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</si>
  <si>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</si>
  <si>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</si>
  <si>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</si>
  <si>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</si>
  <si>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</si>
  <si>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</si>
  <si>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</si>
  <si>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</si>
  <si>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</si>
  <si>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</si>
  <si>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</si>
  <si>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</si>
  <si>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</si>
  <si>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</si>
  <si>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</si>
  <si>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</si>
  <si>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</si>
  <si>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</si>
  <si>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</si>
  <si>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</si>
  <si>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</si>
  <si>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</si>
  <si>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</si>
  <si>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</si>
  <si>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</si>
  <si>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</si>
  <si>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</si>
  <si>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</si>
  <si>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</si>
  <si>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</si>
  <si>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</si>
  <si>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</si>
  <si>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</si>
  <si>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</si>
  <si>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</si>
  <si>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</si>
  <si>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</si>
  <si>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</si>
  <si>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</si>
  <si>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</si>
  <si>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</si>
  <si>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</si>
  <si>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</si>
  <si>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</si>
  <si>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</si>
  <si>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</si>
  <si>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</si>
  <si>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</si>
  <si>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</si>
  <si>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</si>
  <si>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</si>
  <si>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</si>
  <si>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</si>
  <si>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</si>
  <si>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</si>
  <si>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</si>
  <si>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</si>
  <si>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</si>
  <si>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</si>
  <si>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</si>
  <si>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</si>
  <si>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</si>
  <si>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</si>
  <si>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</si>
  <si>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</si>
  <si>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</si>
  <si>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</si>
  <si>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</si>
  <si>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</si>
  <si>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</si>
  <si>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</si>
  <si>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</si>
  <si>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</si>
  <si>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</si>
  <si>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</si>
  <si>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</si>
  <si>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</si>
  <si>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</si>
  <si>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</si>
  <si>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</si>
  <si>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</si>
  <si>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</si>
  <si>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</si>
  <si>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</si>
  <si>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</si>
  <si>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</si>
  <si>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</si>
  <si>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</si>
  <si>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</si>
  <si>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</si>
  <si>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</si>
  <si>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</si>
  <si>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</si>
  <si>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</si>
  <si>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</si>
  <si>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</si>
  <si>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</si>
  <si>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</si>
  <si>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</si>
  <si>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</si>
  <si>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</si>
  <si>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</si>
  <si>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</si>
  <si>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</si>
  <si>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</si>
  <si>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</si>
  <si>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</si>
  <si>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</si>
  <si>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</si>
  <si>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</si>
  <si>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</si>
  <si>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</si>
  <si>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</si>
  <si>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</si>
  <si>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</si>
  <si>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</si>
  <si>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</si>
  <si>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</si>
  <si>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</si>
  <si>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</si>
  <si>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</si>
  <si>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</si>
  <si>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</si>
  <si>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</si>
  <si>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</si>
  <si>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</si>
  <si>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</si>
  <si>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</si>
  <si>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</si>
  <si>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</si>
  <si>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</si>
  <si>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</si>
  <si>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</si>
  <si>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</si>
  <si>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</si>
  <si>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</si>
  <si>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</si>
  <si>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</si>
  <si>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</si>
  <si>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</si>
  <si>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</si>
  <si>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</si>
  <si>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</si>
  <si>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</si>
  <si>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</si>
  <si>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</si>
  <si>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</si>
  <si>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</si>
  <si>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</si>
  <si>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</si>
  <si>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</si>
  <si>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</si>
  <si>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</si>
  <si>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</si>
  <si>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</si>
  <si>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</si>
  <si>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</si>
  <si>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</si>
  <si>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</si>
  <si>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</si>
  <si>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</si>
  <si>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</si>
  <si>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</si>
  <si>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</si>
  <si>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</si>
  <si>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</si>
  <si>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</si>
  <si>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</si>
  <si>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</si>
  <si>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</si>
  <si>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</si>
  <si>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</si>
  <si>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</si>
  <si>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</si>
  <si>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</si>
  <si>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</si>
  <si>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</si>
  <si>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</si>
  <si>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</si>
  <si>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</si>
  <si>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</si>
  <si>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</si>
  <si>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</si>
  <si>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</si>
  <si>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</si>
  <si>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</si>
  <si>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</si>
  <si>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</si>
  <si>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</si>
  <si>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</si>
  <si>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</si>
  <si>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</si>
  <si>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</si>
  <si>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</si>
  <si>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</si>
  <si>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</si>
  <si>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</si>
  <si>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</si>
  <si>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</si>
  <si>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</si>
  <si>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</si>
  <si>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</si>
  <si>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</si>
  <si>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</si>
  <si>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</si>
  <si>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</si>
  <si>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</si>
  <si>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</si>
  <si>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</si>
  <si>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</si>
  <si>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</si>
  <si>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</si>
  <si>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</si>
  <si>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</si>
  <si>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</si>
  <si>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</si>
  <si>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</si>
  <si>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</si>
  <si>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</si>
  <si>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</si>
  <si>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</si>
  <si>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</si>
  <si>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</si>
  <si>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</si>
  <si>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</si>
  <si>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</si>
  <si>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</si>
  <si>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</si>
  <si>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</si>
  <si>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</si>
  <si>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</si>
  <si>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</si>
  <si>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</si>
  <si>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</si>
  <si>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</si>
  <si>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</si>
  <si>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</si>
  <si>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</si>
  <si>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</si>
  <si>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</si>
  <si>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</si>
  <si>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</si>
  <si>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</si>
  <si>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</si>
  <si>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</si>
  <si>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</si>
  <si>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</si>
  <si>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</si>
  <si>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</si>
  <si>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</si>
  <si>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</si>
  <si>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</si>
  <si>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</si>
  <si>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</si>
  <si>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</si>
  <si>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</si>
  <si>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</si>
  <si>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</si>
  <si>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</si>
  <si>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</si>
  <si>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</si>
  <si>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</si>
  <si>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</si>
  <si>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</si>
  <si>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</si>
  <si>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</si>
  <si>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</si>
  <si>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</si>
  <si>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</si>
  <si>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</si>
  <si>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</si>
  <si>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</si>
  <si>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</si>
  <si>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</si>
  <si>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</si>
  <si>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</si>
  <si>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</si>
  <si>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</si>
  <si>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</si>
  <si>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</si>
  <si>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</si>
  <si>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</si>
  <si>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</si>
  <si>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</si>
  <si>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</si>
  <si>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</si>
  <si>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</si>
  <si>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</si>
  <si>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</si>
  <si>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</si>
  <si>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</si>
  <si>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</si>
  <si>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</si>
  <si>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</si>
  <si>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</si>
  <si>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</si>
  <si>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</si>
  <si>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</si>
  <si>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</si>
  <si>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</si>
  <si>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</si>
  <si>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</si>
  <si>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</si>
  <si>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</si>
  <si>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</si>
  <si>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</si>
  <si>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</si>
  <si>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</si>
  <si>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</si>
  <si>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</si>
  <si>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</si>
  <si>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</si>
  <si>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</si>
  <si>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</si>
  <si>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</si>
  <si>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</si>
  <si>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</si>
  <si>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</si>
  <si>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</si>
  <si>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</si>
  <si>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</si>
  <si>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</si>
  <si>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</si>
  <si>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</si>
  <si>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</si>
  <si>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</si>
  <si>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</si>
  <si>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</si>
  <si>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</si>
  <si>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</si>
  <si>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</si>
  <si>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</si>
  <si>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</si>
  <si>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</si>
  <si>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</si>
  <si>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</si>
  <si>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</si>
  <si>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</si>
  <si>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</si>
  <si>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</si>
  <si>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</si>
  <si>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</si>
  <si>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</si>
  <si>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</si>
  <si>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</si>
  <si>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</si>
  <si>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</si>
  <si>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</si>
  <si>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</si>
  <si>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</si>
  <si>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</si>
  <si>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</si>
  <si>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</si>
  <si>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</si>
  <si>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</si>
  <si>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</si>
  <si>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</si>
  <si>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</si>
  <si>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</si>
  <si>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</si>
  <si>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</si>
  <si>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</si>
  <si>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</si>
  <si>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</si>
  <si>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</si>
  <si>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</si>
  <si>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</si>
  <si>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</si>
  <si>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</si>
  <si>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</si>
  <si>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</si>
  <si>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</si>
  <si>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</si>
  <si>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</si>
  <si>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</si>
  <si>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</si>
  <si>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</si>
  <si>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</si>
  <si>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</si>
  <si>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</si>
  <si>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</si>
  <si>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</si>
  <si>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</si>
  <si>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</si>
  <si>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</si>
  <si>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</si>
  <si>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</si>
  <si>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</si>
  <si>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</si>
  <si>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</si>
  <si>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</si>
  <si>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</si>
  <si>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</si>
  <si>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</si>
  <si>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</si>
  <si>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</si>
  <si>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</si>
  <si>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</si>
  <si>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</si>
  <si>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</si>
  <si>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</si>
  <si>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</si>
  <si>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</si>
  <si>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</si>
  <si>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</si>
  <si>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</si>
  <si>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</si>
  <si>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</si>
  <si>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</si>
  <si>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</si>
  <si>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</si>
  <si>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</si>
  <si>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</si>
  <si>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</si>
  <si>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</si>
  <si>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</si>
  <si>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</si>
  <si>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</si>
  <si>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</si>
  <si>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</si>
  <si>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</si>
  <si>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</si>
  <si>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</si>
  <si>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</si>
  <si>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</si>
  <si>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</si>
  <si>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</si>
  <si>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</si>
  <si>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</si>
  <si>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</si>
  <si>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</si>
  <si>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</si>
  <si>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</si>
  <si>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</si>
  <si>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</si>
  <si>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</si>
  <si>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</si>
  <si>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</si>
  <si>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</si>
  <si>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</si>
  <si>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</si>
  <si>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</si>
  <si>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</si>
  <si>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</si>
  <si>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</si>
  <si>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</si>
  <si>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</si>
  <si>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</si>
  <si>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</si>
  <si>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</si>
  <si>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</si>
  <si>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</si>
  <si>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</si>
  <si>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</si>
  <si>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</si>
  <si>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</si>
  <si>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</si>
  <si>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</si>
  <si>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</si>
  <si>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</si>
  <si>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</si>
  <si>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</si>
  <si>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</si>
  <si>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</si>
  <si>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</si>
  <si>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</si>
  <si>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</si>
  <si>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</si>
  <si>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</si>
  <si>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</si>
  <si>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</si>
  <si>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</si>
  <si>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</si>
  <si>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</si>
  <si>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</si>
  <si>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</si>
  <si>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</si>
  <si>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</si>
  <si>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</si>
  <si>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</si>
  <si>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</si>
  <si>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</si>
  <si>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</si>
  <si>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</si>
  <si>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</si>
  <si>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</si>
  <si>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</si>
  <si>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</si>
  <si>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</si>
  <si>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</si>
  <si>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</si>
  <si>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</si>
  <si>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</si>
  <si>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</si>
  <si>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</si>
  <si>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</si>
  <si>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</si>
  <si>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</si>
  <si>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</si>
  <si>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</si>
  <si>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</si>
  <si>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</si>
  <si>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</si>
  <si>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</si>
  <si>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</si>
  <si>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</si>
  <si>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</si>
  <si>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</si>
  <si>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</si>
  <si>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</si>
  <si>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</si>
  <si>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</si>
  <si>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</si>
  <si>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</si>
  <si>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</si>
  <si>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</si>
  <si>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</si>
  <si>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</si>
  <si>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</si>
  <si>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</si>
  <si>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</si>
  <si>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</si>
  <si>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</si>
  <si>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</si>
  <si>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</si>
  <si>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</si>
  <si>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</si>
  <si>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</si>
  <si>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</si>
  <si>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</si>
  <si>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</si>
  <si>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</si>
  <si>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</si>
  <si>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</si>
  <si>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</si>
  <si>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</si>
  <si>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</si>
  <si>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</si>
  <si>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</si>
  <si>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</si>
  <si>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</si>
  <si>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</si>
  <si>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</si>
  <si>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</si>
  <si>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</si>
  <si>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</si>
  <si>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</si>
  <si>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</si>
  <si>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</si>
  <si>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</si>
  <si>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</si>
  <si>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</si>
  <si>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</si>
  <si>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</si>
  <si>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</si>
  <si>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</si>
  <si>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</si>
  <si>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</si>
  <si>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</si>
  <si>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</si>
  <si>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</si>
  <si>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</si>
  <si>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</si>
  <si>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</si>
  <si>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</si>
  <si>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</si>
  <si>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</si>
  <si>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</si>
  <si>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</si>
  <si>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</si>
  <si>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</si>
  <si>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</si>
  <si>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</si>
  <si>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</si>
  <si>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</si>
  <si>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</si>
  <si>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</si>
  <si>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</si>
  <si>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</si>
  <si>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</si>
  <si>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</si>
  <si>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</si>
  <si>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</si>
  <si>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</si>
  <si>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</si>
  <si>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</si>
  <si>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</si>
  <si>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</si>
  <si>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</si>
  <si>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</si>
  <si>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</si>
  <si>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</si>
  <si>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</si>
  <si>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</si>
  <si>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</si>
  <si>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</si>
  <si>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</si>
  <si>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</si>
  <si>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</si>
  <si>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</si>
  <si>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</si>
  <si>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</si>
  <si>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</si>
  <si>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</si>
  <si>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</si>
  <si>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</si>
  <si>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</si>
  <si>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</si>
  <si>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</si>
  <si>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</si>
  <si>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</si>
  <si>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</si>
  <si>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</si>
  <si>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</si>
  <si>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</si>
  <si>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</si>
  <si>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</si>
  <si>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</si>
  <si>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</si>
  <si>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</si>
  <si>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</si>
  <si>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</si>
  <si>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</si>
  <si>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</si>
  <si>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</si>
  <si>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</si>
  <si>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</si>
  <si>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</si>
  <si>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</si>
  <si>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</si>
  <si>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</si>
  <si>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</si>
  <si>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</si>
  <si>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</si>
  <si>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</si>
  <si>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</si>
  <si>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</si>
  <si>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</si>
  <si>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</si>
  <si>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</si>
  <si>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</si>
  <si>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</si>
  <si>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</si>
  <si>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</si>
  <si>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</si>
  <si>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</si>
  <si>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</si>
  <si>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</si>
  <si>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</si>
  <si>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</si>
  <si>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</si>
  <si>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</si>
  <si>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</si>
  <si>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</si>
  <si>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</si>
  <si>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</si>
  <si>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</si>
  <si>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</si>
  <si>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</si>
  <si>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</si>
  <si>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</si>
  <si>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</si>
  <si>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</si>
  <si>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</si>
  <si>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</si>
  <si>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</si>
  <si>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</si>
  <si>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</si>
  <si>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</si>
  <si>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</si>
  <si>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</si>
  <si>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</si>
  <si>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</si>
  <si>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</si>
  <si>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</si>
  <si>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</si>
  <si>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</si>
  <si>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</si>
  <si>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</si>
  <si>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</si>
  <si>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</si>
  <si>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</si>
  <si>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</si>
  <si>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</si>
  <si>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</si>
  <si>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</si>
  <si>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</si>
  <si>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</si>
  <si>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</si>
  <si>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</si>
  <si>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</si>
  <si>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</si>
  <si>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</si>
  <si>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</si>
  <si>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</si>
  <si>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</si>
  <si>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</si>
  <si>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</si>
  <si>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</si>
  <si>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</si>
  <si>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</si>
  <si>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</si>
  <si>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</si>
  <si>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</si>
  <si>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</si>
  <si>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</si>
  <si>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</si>
  <si>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</si>
  <si>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</si>
  <si>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</si>
  <si>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</si>
  <si>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</si>
  <si>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</si>
  <si>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</si>
  <si>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</si>
  <si>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</si>
  <si>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</si>
  <si>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</si>
  <si>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</si>
  <si>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</si>
  <si>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</si>
  <si>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</si>
  <si>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</si>
  <si>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</si>
  <si>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</si>
  <si>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</si>
  <si>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</si>
  <si>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</si>
  <si>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</si>
  <si>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</si>
  <si>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</si>
  <si>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</si>
  <si>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</si>
  <si>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</si>
  <si>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</si>
  <si>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</si>
  <si>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</si>
  <si>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</si>
  <si>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</si>
  <si>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</si>
  <si>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</si>
  <si>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</si>
  <si>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</si>
  <si>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</si>
  <si>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</si>
  <si>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</si>
  <si>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</si>
  <si>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</si>
  <si>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</si>
  <si>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</si>
  <si>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</si>
  <si>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</si>
  <si>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</si>
  <si>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</si>
  <si>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</si>
  <si>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</si>
  <si>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</si>
  <si>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</si>
  <si>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</si>
  <si>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</si>
  <si>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</si>
  <si>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</si>
  <si>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</si>
  <si>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</si>
  <si>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</si>
  <si>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</si>
  <si>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</si>
  <si>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</si>
  <si>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</si>
  <si>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</si>
  <si>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</si>
  <si>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</si>
  <si>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</si>
  <si>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</si>
  <si>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</si>
  <si>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</si>
  <si>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</si>
  <si>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</si>
  <si>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</si>
  <si>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</si>
  <si>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</si>
  <si>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</si>
  <si>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</si>
  <si>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</si>
  <si>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</si>
  <si>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</si>
  <si>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</si>
  <si>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</si>
  <si>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</si>
  <si>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</si>
  <si>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</si>
  <si>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</si>
  <si>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</si>
  <si>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</si>
  <si>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</si>
  <si>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</si>
  <si>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</si>
  <si>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</si>
  <si>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</si>
  <si>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</si>
  <si>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</si>
  <si>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</si>
  <si>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</si>
  <si>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</si>
  <si>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</si>
  <si>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</si>
  <si>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</si>
  <si>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</si>
  <si>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</si>
  <si>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</si>
  <si>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</si>
  <si>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</si>
  <si>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</si>
  <si>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</si>
  <si>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</si>
  <si>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</si>
  <si>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</si>
  <si>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</si>
  <si>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</si>
  <si>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</si>
  <si>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</si>
  <si>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</si>
  <si>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</si>
  <si>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</si>
  <si>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</si>
  <si>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</si>
  <si>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</si>
  <si>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</si>
  <si>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</si>
  <si>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</si>
  <si>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</si>
  <si>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</si>
  <si>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</si>
  <si>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</si>
  <si>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</si>
  <si>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</si>
  <si>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</si>
  <si>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</si>
  <si>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</si>
  <si>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</si>
  <si>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</si>
  <si>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</si>
  <si>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</si>
  <si>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</si>
  <si>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</si>
  <si>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</si>
  <si>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</si>
  <si>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</si>
  <si>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</si>
  <si>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</si>
  <si>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</si>
  <si>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</si>
  <si>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</si>
  <si>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</si>
  <si>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</si>
  <si>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</si>
  <si>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</si>
  <si>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</si>
  <si>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</si>
  <si>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</si>
  <si>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</si>
  <si>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</si>
  <si>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</si>
  <si>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</si>
  <si>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</si>
  <si>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</si>
  <si>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</si>
  <si>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</si>
  <si>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</si>
  <si>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</si>
  <si>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</si>
  <si>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</si>
  <si>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</si>
  <si>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</si>
  <si>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</si>
  <si>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</si>
  <si>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</si>
  <si>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</si>
  <si>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</si>
  <si>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</si>
  <si>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</si>
  <si>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</si>
  <si>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</si>
  <si>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</si>
  <si>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</si>
  <si>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</si>
  <si>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</si>
  <si>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</si>
  <si>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</si>
  <si>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</si>
  <si>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</si>
  <si>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</si>
  <si>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</si>
  <si>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</si>
  <si>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</si>
  <si>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</si>
  <si>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</si>
  <si>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</si>
  <si>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</si>
  <si>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</si>
  <si>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</si>
  <si>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</si>
  <si>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</si>
  <si>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</si>
  <si>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</si>
  <si>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</si>
  <si>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</si>
  <si>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</si>
  <si>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</si>
  <si>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</si>
  <si>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</si>
  <si>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</si>
  <si>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</si>
  <si>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</si>
  <si>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</si>
  <si>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</si>
  <si>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</si>
  <si>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</si>
  <si>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</si>
  <si>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</si>
  <si>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</si>
  <si>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</si>
  <si>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</si>
  <si>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</si>
  <si>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</si>
  <si>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</si>
  <si>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</si>
  <si>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</si>
  <si>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</si>
  <si>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</si>
  <si>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</si>
  <si>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</si>
  <si>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</si>
  <si>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</si>
  <si>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</si>
  <si>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</si>
  <si>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</si>
  <si>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</si>
  <si>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</si>
  <si>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</si>
  <si>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</si>
  <si>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</si>
  <si>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</si>
  <si>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</si>
  <si>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</si>
  <si>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</si>
  <si>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</si>
  <si>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</si>
  <si>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</si>
  <si>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</si>
  <si>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</si>
  <si>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</si>
  <si>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</si>
  <si>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</si>
  <si>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</si>
  <si>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</si>
  <si>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</si>
  <si>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</si>
  <si>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</si>
  <si>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</si>
  <si>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</si>
  <si>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</si>
  <si>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</si>
  <si>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</si>
  <si>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</si>
  <si>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</si>
  <si>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</si>
  <si>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</si>
  <si>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</si>
  <si>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</si>
  <si>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</si>
  <si>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</si>
  <si>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</si>
  <si>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</si>
  <si>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</si>
  <si>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</si>
  <si>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</si>
  <si>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</si>
  <si>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</si>
  <si>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</si>
  <si>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</si>
  <si>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</si>
  <si>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</si>
  <si>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</si>
  <si>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</si>
  <si>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</si>
  <si>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</si>
  <si>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</si>
  <si>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</si>
  <si>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</si>
  <si>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</si>
  <si>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</si>
  <si>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</si>
  <si>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</si>
  <si>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</si>
  <si>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</si>
  <si>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</si>
  <si>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</si>
  <si>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</si>
  <si>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</si>
  <si>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</si>
  <si>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</si>
  <si>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</si>
  <si>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</si>
  <si>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</si>
  <si>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</si>
  <si>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</si>
  <si>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</si>
  <si>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</si>
  <si>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</si>
  <si>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</si>
  <si>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</si>
  <si>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</si>
  <si>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</si>
  <si>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</si>
  <si>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</si>
  <si>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</si>
  <si>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</si>
  <si>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</si>
  <si>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</si>
  <si>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</si>
  <si>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</si>
  <si>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</si>
  <si>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</si>
  <si>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</si>
  <si>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</si>
  <si>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</si>
  <si>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</si>
  <si>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</si>
  <si>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</si>
  <si>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</si>
  <si>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</si>
  <si>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</si>
  <si>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</si>
  <si>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</si>
  <si>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</si>
  <si>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</si>
  <si>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</si>
  <si>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</si>
  <si>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</si>
  <si>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</si>
  <si>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</si>
  <si>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</si>
  <si>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</si>
  <si>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</si>
  <si>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</si>
  <si>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</si>
  <si>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</si>
  <si>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</si>
  <si>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</si>
  <si>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</si>
  <si>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</si>
  <si>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</si>
  <si>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</si>
  <si>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</si>
  <si>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</si>
  <si>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</si>
  <si>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</si>
  <si>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</si>
  <si>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</si>
  <si>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</si>
  <si>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</si>
  <si>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</si>
  <si>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</si>
  <si>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</si>
  <si>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</si>
  <si>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</si>
  <si>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</si>
  <si>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</si>
  <si>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</si>
  <si>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</si>
  <si>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</si>
  <si>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</si>
  <si>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</si>
  <si>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</si>
  <si>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</si>
  <si>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</si>
  <si>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</si>
  <si>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</si>
  <si>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</si>
  <si>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</si>
  <si>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</si>
  <si>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</si>
  <si>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</si>
  <si>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</si>
  <si>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</si>
  <si>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</si>
  <si>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</si>
  <si>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</si>
  <si>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</si>
  <si>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</si>
  <si>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</si>
  <si>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</si>
  <si>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</si>
  <si>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</si>
  <si>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</si>
  <si>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</si>
  <si>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</si>
  <si>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</si>
  <si>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</si>
  <si>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</si>
  <si>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</si>
  <si>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</si>
  <si>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</si>
  <si>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</si>
  <si>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</si>
  <si>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</si>
  <si>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</si>
  <si>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</si>
  <si>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</si>
  <si>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</si>
  <si>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</si>
  <si>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</si>
  <si>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</si>
  <si>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</si>
  <si>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</si>
  <si>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</si>
  <si>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</si>
  <si>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</si>
  <si>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</si>
  <si>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</si>
  <si>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</si>
  <si>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</si>
  <si>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</si>
  <si>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</si>
  <si>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</si>
  <si>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</si>
  <si>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</si>
  <si>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</si>
  <si>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</si>
  <si>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</si>
  <si>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</si>
  <si>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</si>
  <si>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</si>
  <si>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</si>
  <si>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</si>
  <si>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</si>
  <si>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</si>
  <si>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</si>
  <si>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</si>
  <si>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</si>
  <si>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</si>
  <si>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</si>
  <si>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</si>
  <si>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</si>
  <si>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</si>
  <si>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</si>
  <si>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</si>
  <si>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</si>
  <si>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</si>
  <si>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</si>
  <si>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</si>
  <si>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</si>
  <si>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</si>
  <si>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</si>
  <si>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</si>
  <si>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</si>
  <si>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</si>
  <si>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</si>
  <si>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</si>
  <si>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</si>
  <si>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</si>
  <si>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</si>
  <si>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</si>
  <si>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</si>
  <si>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</si>
  <si>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</si>
  <si>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</si>
  <si>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</si>
  <si>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</si>
  <si>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</si>
  <si>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</si>
  <si>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</si>
  <si>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</si>
  <si>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</si>
  <si>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</si>
  <si>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</si>
  <si>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</si>
  <si>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</si>
  <si>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</si>
  <si>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</si>
  <si>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</si>
  <si>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</si>
  <si>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</si>
  <si>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</si>
  <si>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</si>
  <si>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</si>
  <si>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</si>
  <si>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</si>
  <si>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</si>
  <si>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</si>
  <si>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</si>
  <si>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</si>
  <si>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</si>
  <si>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</si>
  <si>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</si>
  <si>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</si>
  <si>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</si>
  <si>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</si>
  <si>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</si>
  <si>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</si>
  <si>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</si>
  <si>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</si>
  <si>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</si>
  <si>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</si>
  <si>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</si>
  <si>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</si>
  <si>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</si>
  <si>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</si>
  <si>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</si>
  <si>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</si>
  <si>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</si>
  <si>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</si>
  <si>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</si>
  <si>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</si>
  <si>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</si>
  <si>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</si>
  <si>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</si>
  <si>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</si>
  <si>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</si>
  <si>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</si>
  <si>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</si>
  <si>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</si>
  <si>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</si>
  <si>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</si>
  <si>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</si>
  <si>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</si>
  <si>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</si>
  <si>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</si>
  <si>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</si>
  <si>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</si>
  <si>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</si>
  <si>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</si>
  <si>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</si>
  <si>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</si>
  <si>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</si>
  <si>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</si>
  <si>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</si>
  <si>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</si>
  <si>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</si>
  <si>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</si>
  <si>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</si>
  <si>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</si>
  <si>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</si>
  <si>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</si>
  <si>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</si>
  <si>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</si>
  <si>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</si>
  <si>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</si>
  <si>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</si>
  <si>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</si>
  <si>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</si>
  <si>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</si>
  <si>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</si>
  <si>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</si>
  <si>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</si>
  <si>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</si>
  <si>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</si>
  <si>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</si>
  <si>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</si>
  <si>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</si>
  <si>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</si>
  <si>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</si>
  <si>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</si>
  <si>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</si>
  <si>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</si>
  <si>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</si>
  <si>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</si>
  <si>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</si>
  <si>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</si>
  <si>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</si>
  <si>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</si>
  <si>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</si>
  <si>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</si>
  <si>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</si>
  <si>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</si>
  <si>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</si>
  <si>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</si>
  <si>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</si>
  <si>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</si>
  <si>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</si>
  <si>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</si>
  <si>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</si>
  <si>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</si>
  <si>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</si>
  <si>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</si>
  <si>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</si>
  <si>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</si>
  <si>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</si>
  <si>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</si>
  <si>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</si>
  <si>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</si>
  <si>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</si>
  <si>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</si>
  <si>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</si>
  <si>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</si>
  <si>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</si>
  <si>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</si>
  <si>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</si>
  <si>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</si>
  <si>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</si>
  <si>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</si>
  <si>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</si>
  <si>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</si>
  <si>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</si>
  <si>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</si>
  <si>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</si>
  <si>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</si>
  <si>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</si>
  <si>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</si>
  <si>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</si>
  <si>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</si>
  <si>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</si>
  <si>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</si>
  <si>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</si>
  <si>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</si>
  <si>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</si>
  <si>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</si>
  <si>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</si>
  <si>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</si>
  <si>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</si>
  <si>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</si>
  <si>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</si>
  <si>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</si>
  <si>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</si>
  <si>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</si>
  <si>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</si>
  <si>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</si>
  <si>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</si>
  <si>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</si>
  <si>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</si>
  <si>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</si>
  <si>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</si>
  <si>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</si>
  <si>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</si>
  <si>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</si>
  <si>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</si>
  <si>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</si>
  <si>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</si>
  <si>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</si>
  <si>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</si>
  <si>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</si>
  <si>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</si>
  <si>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</si>
  <si>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</si>
  <si>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</si>
  <si>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</si>
  <si>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</si>
  <si>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</si>
  <si>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</si>
  <si>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</si>
  <si>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</si>
  <si>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</si>
  <si>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</si>
  <si>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</si>
  <si>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</si>
  <si>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</si>
  <si>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</si>
  <si>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</si>
  <si>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</si>
  <si>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</si>
  <si>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</si>
  <si>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</si>
  <si>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</si>
  <si>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</si>
  <si>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</si>
  <si>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</si>
  <si>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</si>
  <si>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</si>
  <si>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</si>
  <si>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</si>
  <si>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</si>
  <si>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</si>
  <si>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</si>
  <si>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</si>
  <si>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</si>
  <si>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</si>
  <si>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</si>
  <si>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</si>
  <si>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</si>
  <si>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</si>
  <si>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</si>
  <si>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</si>
  <si>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</si>
  <si>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</si>
  <si>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</si>
  <si>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</si>
  <si>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</si>
  <si>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</si>
  <si>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</si>
  <si>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</si>
  <si>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</si>
  <si>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</si>
  <si>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</si>
  <si>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</si>
  <si>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</si>
  <si>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</si>
  <si>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</si>
  <si>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</si>
  <si>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</si>
  <si>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</si>
  <si>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</si>
  <si>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</si>
  <si>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</si>
  <si>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</si>
  <si>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</si>
  <si>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</si>
  <si>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</si>
  <si>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</si>
  <si>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</si>
  <si>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</si>
  <si>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</si>
  <si>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</si>
  <si>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</si>
  <si>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</si>
  <si>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</si>
  <si>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</si>
  <si>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</si>
  <si>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</si>
  <si>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</si>
  <si>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</si>
  <si>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</si>
  <si>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</si>
  <si>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</si>
  <si>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</si>
  <si>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</si>
  <si>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</si>
  <si>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</si>
  <si>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</si>
  <si>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</si>
  <si>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</si>
  <si>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</si>
  <si>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</si>
  <si>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</si>
  <si>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</si>
  <si>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</si>
  <si>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</si>
  <si>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</si>
  <si>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</si>
  <si>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</si>
  <si>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</si>
  <si>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</si>
  <si>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</si>
  <si>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</si>
  <si>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</si>
  <si>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</si>
  <si>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</si>
  <si>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</si>
  <si>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</si>
  <si>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</si>
  <si>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</si>
  <si>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</si>
  <si>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</si>
  <si>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</si>
  <si>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</si>
  <si>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</si>
  <si>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</si>
  <si>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</si>
  <si>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</si>
  <si>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</si>
  <si>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</si>
  <si>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</si>
  <si>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</si>
  <si>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</si>
  <si>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</si>
  <si>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</si>
  <si>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</si>
  <si>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</si>
  <si>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</si>
  <si>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</si>
  <si>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</si>
  <si>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</si>
  <si>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</si>
  <si>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</si>
  <si>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</si>
  <si>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</si>
  <si>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</si>
  <si>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</si>
  <si>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</si>
  <si>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</si>
  <si>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</si>
  <si>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</si>
  <si>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</si>
  <si>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</si>
  <si>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</si>
  <si>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</si>
  <si>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</si>
  <si>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</si>
  <si>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</si>
  <si>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</si>
  <si>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</si>
  <si>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</si>
  <si>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</si>
  <si>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</si>
  <si>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</si>
  <si>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</si>
  <si>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</si>
  <si>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</si>
  <si>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</si>
  <si>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</si>
  <si>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</si>
  <si>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</si>
  <si>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</si>
  <si>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</si>
  <si>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</si>
  <si>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</si>
  <si>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</si>
  <si>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</si>
  <si>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</si>
  <si>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</si>
  <si>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</si>
  <si>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</si>
  <si>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</si>
  <si>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</si>
  <si>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</si>
  <si>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</si>
  <si>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</si>
  <si>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</si>
  <si>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</si>
  <si>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</si>
  <si>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</si>
  <si>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</si>
  <si>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</si>
  <si>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</si>
  <si>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</si>
  <si>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</si>
  <si>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</si>
  <si>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</si>
  <si>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</si>
  <si>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</si>
  <si>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</si>
  <si>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</si>
  <si>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</si>
  <si>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</si>
  <si>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</si>
  <si>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</si>
  <si>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</si>
  <si>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</si>
  <si>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</si>
  <si>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</si>
  <si>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</si>
  <si>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</si>
  <si>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</si>
  <si>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</si>
  <si>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</si>
  <si>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</si>
  <si>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</si>
  <si>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</si>
  <si>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</si>
  <si>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</si>
  <si>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</si>
  <si>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</si>
  <si>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</si>
  <si>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</si>
  <si>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</si>
  <si>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</si>
  <si>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</si>
  <si>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</si>
  <si>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</si>
  <si>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</si>
  <si>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</si>
  <si>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</si>
  <si>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</si>
  <si>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</si>
  <si>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</si>
  <si>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</si>
  <si>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</si>
  <si>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</si>
  <si>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</si>
  <si>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</si>
  <si>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</si>
  <si>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</si>
  <si>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</si>
  <si>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</si>
  <si>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</si>
  <si>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</si>
  <si>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</si>
  <si>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</si>
  <si>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</si>
  <si>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</si>
  <si>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</si>
  <si>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</si>
  <si>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</si>
  <si>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</si>
  <si>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</si>
  <si>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</si>
  <si>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</si>
  <si>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</si>
  <si>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</si>
  <si>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</si>
  <si>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</si>
  <si>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</si>
  <si>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</si>
  <si>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</si>
  <si>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</si>
  <si>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</si>
  <si>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</si>
  <si>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</si>
  <si>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</si>
  <si>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</si>
  <si>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</si>
  <si>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</si>
  <si>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</si>
  <si>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</si>
  <si>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</si>
  <si>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</si>
  <si>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</si>
  <si>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</si>
  <si>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</si>
  <si>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</si>
  <si>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</si>
  <si>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</si>
  <si>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</si>
  <si>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</si>
  <si>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</si>
  <si>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</si>
  <si>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</si>
  <si>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</si>
  <si>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</si>
  <si>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</si>
  <si>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</si>
  <si>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</si>
  <si>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</si>
  <si>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</si>
  <si>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</si>
  <si>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</si>
  <si>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</si>
  <si>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</si>
  <si>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</si>
  <si>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</si>
  <si>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</si>
  <si>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</si>
  <si>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</si>
  <si>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</si>
  <si>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</si>
  <si>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</si>
  <si>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</si>
  <si>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</si>
  <si>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</si>
  <si>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</si>
  <si>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</si>
  <si>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</si>
  <si>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</si>
  <si>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</si>
  <si>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</si>
  <si>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</si>
  <si>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</si>
  <si>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</si>
  <si>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</si>
  <si>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</si>
  <si>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</si>
  <si>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</si>
  <si>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</si>
  <si>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</si>
  <si>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</si>
  <si>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</si>
  <si>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</si>
  <si>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</si>
  <si>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</si>
  <si>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</si>
  <si>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</si>
  <si>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</si>
  <si>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</si>
  <si>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</si>
  <si>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</si>
  <si>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</si>
  <si>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</si>
  <si>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</si>
  <si>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</si>
  <si>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</si>
  <si>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</si>
  <si>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</si>
  <si>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</si>
  <si>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</si>
  <si>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</si>
  <si>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</si>
  <si>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</si>
  <si>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</si>
  <si>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</si>
  <si>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</si>
  <si>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</si>
  <si>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</si>
  <si>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</si>
  <si>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</si>
  <si>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</si>
  <si>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</si>
  <si>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</si>
  <si>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</si>
  <si>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</si>
  <si>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</si>
  <si>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</si>
  <si>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</si>
  <si>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</si>
  <si>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</si>
  <si>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</si>
  <si>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</si>
  <si>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</si>
  <si>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</si>
  <si>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</si>
  <si>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</si>
  <si>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</si>
  <si>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</si>
  <si>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</si>
  <si>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</si>
  <si>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</si>
  <si>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</si>
  <si>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</si>
  <si>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</si>
  <si>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</si>
  <si>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</si>
  <si>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</si>
  <si>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</si>
  <si>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</si>
  <si>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</si>
  <si>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</si>
  <si>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</si>
  <si>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</si>
  <si>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</si>
  <si>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</si>
  <si>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</si>
  <si>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</si>
  <si>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</si>
  <si>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</si>
  <si>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</si>
  <si>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</si>
  <si>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</si>
  <si>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</si>
  <si>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</si>
  <si>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</si>
  <si>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</si>
  <si>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</si>
  <si>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</si>
  <si>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</si>
  <si>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</si>
  <si>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</si>
  <si>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</si>
  <si>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</si>
  <si>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</si>
  <si>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</si>
  <si>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</si>
  <si>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</si>
  <si>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</si>
  <si>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</si>
  <si>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</si>
  <si>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</si>
  <si>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</si>
  <si>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</si>
  <si>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</si>
  <si>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</si>
  <si>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</si>
  <si>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</si>
  <si>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</si>
  <si>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</si>
  <si>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</si>
  <si>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</si>
  <si>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</si>
  <si>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</si>
  <si>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</si>
  <si>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</si>
  <si>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</si>
  <si>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</si>
  <si>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</si>
  <si>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</si>
  <si>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</si>
  <si>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</si>
  <si>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</si>
  <si>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</si>
  <si>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</si>
  <si>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</si>
  <si>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</si>
  <si>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</si>
  <si>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</si>
  <si>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</si>
  <si>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</si>
  <si>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</si>
  <si>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</si>
  <si>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</si>
  <si>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</si>
  <si>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</si>
  <si>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</si>
  <si>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</si>
  <si>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</si>
  <si>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</si>
  <si>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</si>
  <si>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</si>
  <si>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</si>
  <si>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</si>
  <si>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</si>
  <si>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</si>
  <si>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</si>
  <si>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</si>
  <si>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</si>
  <si>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</si>
  <si>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</si>
  <si>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</si>
  <si>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</si>
  <si>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</si>
  <si>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</si>
  <si>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</si>
  <si>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</si>
  <si>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</si>
  <si>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</si>
  <si>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</si>
  <si>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</si>
  <si>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</si>
  <si>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</si>
  <si>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</si>
  <si>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</si>
  <si>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</si>
  <si>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</si>
  <si>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</si>
  <si>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</si>
  <si>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</si>
  <si>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</si>
  <si>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</si>
  <si>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</si>
  <si>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</si>
  <si>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</si>
  <si>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</si>
  <si>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</si>
  <si>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</si>
  <si>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</si>
  <si>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</si>
  <si>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</si>
  <si>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</si>
  <si>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</si>
  <si>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</si>
  <si>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</si>
  <si>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</si>
  <si>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</si>
  <si>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</si>
  <si>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</si>
  <si>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</si>
  <si>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</si>
  <si>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</si>
  <si>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</si>
  <si>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</si>
  <si>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</si>
  <si>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</si>
  <si>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</si>
  <si>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</si>
  <si>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</si>
  <si>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</si>
  <si>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</si>
  <si>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</si>
  <si>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</si>
  <si>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</si>
  <si>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</si>
  <si>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</si>
  <si>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</si>
  <si>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</si>
  <si>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</si>
  <si>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</si>
  <si>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</si>
  <si>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</si>
  <si>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</si>
  <si>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</si>
  <si>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</si>
  <si>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</si>
  <si>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</si>
  <si>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</si>
  <si>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</si>
  <si>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</si>
  <si>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</si>
  <si>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</si>
  <si>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</si>
  <si>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</si>
  <si>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</si>
  <si>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</si>
  <si>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</si>
  <si>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</si>
  <si>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</si>
  <si>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</si>
  <si>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</si>
  <si>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</si>
  <si>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</si>
  <si>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</si>
  <si>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</si>
  <si>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</si>
  <si>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</si>
  <si>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</si>
  <si>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</si>
  <si>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</si>
  <si>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</si>
  <si>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</si>
  <si>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</si>
  <si>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</si>
  <si>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</si>
  <si>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</si>
  <si>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</si>
  <si>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</si>
  <si>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</si>
  <si>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</si>
  <si>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</si>
  <si>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</si>
  <si>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</si>
  <si>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</si>
  <si>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</si>
  <si>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</si>
  <si>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</si>
  <si>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</si>
  <si>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</si>
  <si>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</si>
  <si>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</si>
  <si>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</si>
  <si>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</si>
  <si>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</si>
  <si>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</si>
  <si>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</si>
  <si>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</si>
  <si>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</si>
  <si>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</si>
  <si>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</si>
  <si>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</si>
  <si>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</si>
  <si>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</si>
  <si>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</si>
  <si>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</si>
  <si>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</si>
  <si>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</si>
  <si>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</si>
  <si>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</si>
  <si>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</si>
  <si>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</si>
  <si>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</si>
  <si>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</si>
  <si>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</si>
  <si>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</si>
  <si>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</si>
  <si>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</si>
  <si>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</si>
  <si>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</si>
  <si>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</si>
  <si>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</si>
  <si>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</si>
  <si>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</si>
  <si>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</si>
  <si>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</si>
  <si>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</si>
  <si>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</si>
  <si>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</si>
  <si>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</si>
  <si>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</si>
  <si>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</si>
  <si>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</si>
  <si>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</si>
  <si>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</si>
  <si>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</si>
  <si>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</si>
  <si>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</si>
  <si>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</si>
  <si>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</si>
  <si>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</si>
  <si>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</si>
  <si>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</si>
  <si>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</si>
  <si>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</si>
  <si>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</si>
  <si>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</si>
  <si>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</si>
  <si>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</si>
  <si>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</si>
  <si>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</si>
  <si>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</si>
  <si>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</si>
  <si>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</si>
  <si>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</si>
  <si>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</si>
  <si>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</si>
  <si>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</si>
  <si>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</si>
  <si>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</si>
  <si>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</si>
  <si>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</si>
  <si>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</si>
  <si>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</si>
  <si>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</si>
  <si>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</si>
  <si>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</si>
  <si>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</si>
  <si>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</si>
  <si>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</si>
  <si>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</si>
  <si>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</si>
  <si>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</si>
  <si>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</si>
  <si>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</si>
  <si>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</si>
  <si>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</si>
  <si>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</si>
  <si>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</si>
  <si>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</si>
  <si>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</si>
  <si>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</si>
  <si>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</si>
  <si>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</si>
  <si>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</si>
  <si>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</si>
  <si>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</si>
  <si>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</si>
  <si>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</si>
  <si>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</si>
  <si>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</si>
  <si>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</si>
  <si>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</si>
  <si>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</si>
  <si>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</si>
  <si>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</si>
  <si>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</si>
  <si>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</si>
  <si>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</si>
  <si>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</si>
  <si>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</si>
  <si>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</si>
  <si>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</si>
  <si>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</si>
  <si>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</si>
  <si>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</si>
  <si>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</si>
  <si>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</si>
  <si>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</si>
  <si>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</si>
  <si>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</si>
  <si>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</si>
  <si>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</si>
  <si>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</si>
  <si>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</si>
  <si>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</si>
  <si>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</si>
  <si>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</si>
  <si>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</si>
  <si>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</si>
  <si>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</si>
  <si>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</si>
  <si>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</si>
  <si>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</si>
  <si>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</si>
  <si>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</si>
  <si>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</si>
  <si>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</si>
  <si>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</si>
  <si>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</si>
  <si>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</si>
  <si>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</si>
  <si>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</si>
  <si>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</si>
  <si>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</si>
  <si>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</si>
  <si>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</si>
  <si>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</si>
  <si>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</si>
  <si>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</si>
  <si>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</si>
  <si>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</si>
  <si>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</si>
  <si>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</si>
  <si>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</si>
  <si>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</si>
  <si>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</si>
  <si>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</si>
  <si>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</si>
  <si>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</si>
  <si>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</si>
  <si>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</si>
  <si>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</si>
  <si>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</si>
  <si>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</si>
  <si>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</si>
  <si>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</si>
  <si>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</si>
  <si>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</si>
  <si>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</si>
  <si>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</si>
  <si>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</si>
  <si>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</si>
  <si>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</si>
  <si>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</si>
  <si>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</si>
  <si>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</si>
  <si>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</si>
  <si>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</si>
  <si>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</si>
  <si>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</si>
  <si>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</si>
  <si>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</si>
  <si>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</si>
  <si>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</si>
  <si>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</si>
  <si>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</si>
  <si>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</si>
  <si>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</si>
  <si>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</si>
  <si>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</si>
  <si>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</si>
  <si>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</si>
  <si>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</si>
  <si>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</si>
  <si>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</si>
  <si>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</si>
  <si>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</si>
  <si>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</si>
  <si>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</si>
  <si>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</si>
  <si>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</si>
  <si>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</si>
  <si>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</si>
  <si>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</si>
  <si>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</si>
  <si>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</si>
  <si>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</si>
  <si>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</si>
  <si>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</si>
  <si>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</si>
  <si>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</si>
  <si>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</si>
  <si>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</si>
  <si>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</si>
  <si>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</si>
  <si>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</si>
  <si>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</si>
  <si>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</si>
  <si>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</si>
  <si>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</si>
  <si>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</si>
  <si>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</si>
  <si>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</si>
  <si>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</si>
  <si>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</si>
  <si>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</si>
  <si>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</si>
  <si>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</si>
  <si>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</si>
  <si>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</si>
  <si>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</si>
  <si>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</si>
  <si>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</si>
  <si>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</si>
  <si>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</si>
  <si>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</si>
  <si>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</si>
  <si>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</si>
  <si>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</si>
  <si>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</si>
  <si>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</si>
  <si>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</si>
  <si>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</si>
  <si>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</si>
  <si>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</si>
  <si>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</si>
  <si>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</si>
  <si>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</si>
  <si>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</si>
  <si>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</si>
  <si>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</si>
  <si>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</si>
  <si>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</si>
  <si>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</si>
  <si>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</si>
  <si>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</si>
  <si>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</si>
  <si>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</si>
  <si>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</si>
  <si>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</si>
  <si>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</si>
  <si>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</si>
  <si>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</si>
  <si>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</si>
  <si>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</si>
  <si>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</si>
  <si>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</si>
  <si>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</si>
  <si>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</si>
  <si>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</si>
  <si>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</si>
  <si>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</si>
  <si>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</si>
  <si>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</si>
  <si>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</si>
  <si>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</si>
  <si>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</si>
  <si>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</si>
  <si>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</si>
  <si>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</si>
  <si>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</si>
  <si>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</si>
  <si>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</si>
  <si>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</si>
  <si>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</si>
  <si>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</si>
  <si>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</si>
  <si>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</si>
  <si>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</si>
  <si>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</si>
  <si>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</si>
  <si>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</si>
  <si>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</si>
  <si>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</si>
  <si>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</si>
  <si>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</si>
  <si>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</si>
  <si>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</si>
  <si>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</si>
  <si>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</si>
  <si>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</si>
  <si>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</si>
  <si>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</si>
  <si>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</si>
  <si>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</si>
  <si>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</si>
  <si>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</si>
  <si>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</si>
  <si>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</si>
  <si>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</si>
  <si>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</si>
  <si>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</si>
  <si>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</si>
  <si>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</si>
  <si>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</si>
  <si>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</si>
  <si>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</si>
  <si>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</si>
  <si>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</si>
  <si>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</si>
  <si>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</si>
  <si>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</si>
  <si>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</si>
  <si>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</si>
  <si>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</si>
  <si>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</si>
  <si>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</si>
  <si>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</si>
  <si>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</si>
  <si>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</si>
  <si>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</si>
  <si>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</si>
  <si>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</si>
  <si>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</si>
  <si>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</si>
  <si>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</si>
  <si>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</si>
  <si>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</si>
  <si>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</si>
  <si>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</si>
  <si>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</si>
  <si>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</si>
  <si>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</si>
  <si>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</si>
  <si>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</si>
  <si>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</si>
  <si>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</si>
  <si>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</si>
  <si>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</si>
  <si>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</si>
  <si>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</si>
  <si>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</si>
  <si>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</si>
  <si>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</si>
  <si>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</si>
  <si>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</si>
  <si>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</si>
  <si>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</si>
  <si>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</si>
  <si>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</si>
  <si>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</si>
  <si>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</si>
  <si>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</si>
  <si>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</si>
  <si>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</si>
  <si>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</si>
  <si>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</si>
  <si>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</si>
  <si>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</si>
  <si>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</si>
  <si>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</si>
  <si>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</si>
  <si>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</si>
  <si>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</si>
  <si>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</si>
  <si>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</si>
  <si>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</si>
  <si>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</si>
  <si>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</si>
  <si>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</si>
  <si>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</si>
  <si>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</si>
  <si>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</si>
  <si>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</si>
  <si>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</si>
  <si>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</si>
  <si>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</si>
  <si>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</si>
  <si>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</si>
  <si>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</si>
  <si>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</si>
  <si>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</si>
  <si>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</si>
  <si>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</si>
  <si>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</si>
  <si>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</si>
  <si>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</si>
  <si>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</si>
  <si>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</si>
  <si>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</si>
  <si>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</si>
  <si>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</si>
  <si>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</si>
  <si>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</si>
  <si>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</si>
  <si>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</si>
  <si>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</si>
  <si>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</si>
  <si>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</si>
  <si>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</si>
  <si>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</si>
  <si>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</si>
  <si>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</si>
  <si>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</si>
  <si>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</si>
  <si>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</si>
  <si>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</si>
  <si>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</si>
  <si>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</si>
  <si>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</si>
  <si>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</si>
  <si>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</si>
  <si>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</si>
  <si>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</si>
  <si>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</si>
  <si>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</si>
  <si>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</si>
  <si>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</si>
  <si>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</si>
  <si>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</si>
  <si>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</si>
  <si>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</si>
  <si>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</si>
  <si>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</si>
  <si>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</si>
  <si>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</si>
  <si>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</si>
  <si>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</si>
  <si>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</si>
  <si>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</si>
  <si>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</si>
  <si>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</si>
  <si>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</si>
  <si>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</si>
  <si>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</si>
  <si>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</si>
  <si>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</si>
  <si>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</si>
  <si>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</si>
  <si>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</si>
  <si>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</si>
  <si>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</si>
  <si>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</si>
  <si>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</si>
  <si>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</si>
  <si>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</si>
  <si>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</si>
  <si>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</si>
  <si>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</si>
  <si>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</si>
  <si>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</si>
  <si>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</si>
  <si>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</si>
  <si>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</si>
  <si>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</si>
  <si>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</si>
  <si>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</si>
  <si>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</si>
  <si>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</si>
  <si>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</si>
  <si>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</si>
  <si>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</si>
  <si>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</si>
  <si>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</si>
  <si>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</si>
  <si>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</si>
  <si>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</si>
  <si>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</si>
  <si>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</si>
  <si>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</si>
  <si>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</si>
  <si>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</si>
  <si>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</si>
  <si>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</si>
  <si>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</si>
  <si>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</si>
  <si>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</si>
  <si>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</si>
  <si>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</si>
  <si>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</si>
  <si>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</si>
  <si>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</si>
  <si>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</si>
  <si>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</si>
  <si>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</si>
  <si>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</si>
  <si>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</si>
  <si>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</si>
  <si>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</si>
  <si>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</si>
  <si>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</si>
  <si>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</si>
  <si>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</si>
  <si>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</si>
  <si>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</si>
  <si>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</si>
  <si>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</si>
  <si>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</si>
  <si>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</si>
  <si>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</si>
  <si>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</si>
  <si>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</si>
  <si>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</si>
  <si>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</si>
  <si>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</si>
  <si>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</si>
  <si>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</si>
  <si>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</si>
  <si>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</si>
  <si>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</si>
  <si>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</si>
  <si>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</si>
  <si>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</si>
  <si>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</si>
  <si>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</si>
  <si>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</si>
  <si>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</si>
  <si>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</si>
  <si>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</si>
  <si>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</si>
  <si>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</si>
  <si>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</si>
  <si>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</si>
  <si>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</si>
  <si>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</si>
  <si>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</si>
  <si>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</si>
  <si>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</si>
  <si>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</si>
  <si>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</si>
  <si>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</si>
  <si>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</si>
  <si>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</si>
  <si>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</si>
  <si>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</si>
  <si>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</si>
  <si>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</si>
  <si>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</si>
  <si>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</si>
  <si>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</si>
  <si>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</si>
  <si>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</si>
  <si>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</si>
  <si>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</si>
  <si>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</si>
  <si>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</si>
  <si>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</si>
  <si>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</si>
  <si>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</si>
  <si>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</si>
  <si>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</si>
  <si>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</si>
  <si>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</si>
  <si>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</si>
  <si>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</si>
  <si>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</si>
  <si>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</si>
  <si>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</si>
  <si>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</si>
  <si>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</si>
  <si>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</si>
  <si>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</si>
  <si>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</si>
  <si>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</si>
  <si>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</si>
  <si>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</si>
  <si>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</si>
  <si>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</si>
  <si>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</si>
  <si>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</si>
  <si>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</si>
  <si>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</si>
  <si>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</si>
  <si>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</si>
  <si>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</si>
  <si>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</si>
  <si>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</si>
  <si>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</si>
  <si>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</si>
  <si>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</si>
  <si>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</si>
  <si>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</si>
  <si>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</si>
  <si>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</si>
  <si>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</si>
  <si>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</si>
  <si>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</si>
  <si>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</si>
  <si>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</si>
  <si>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</si>
  <si>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</si>
  <si>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</si>
  <si>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</si>
  <si>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</si>
  <si>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</si>
  <si>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</si>
  <si>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</si>
  <si>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</si>
  <si>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</si>
  <si>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</si>
  <si>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</si>
  <si>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</si>
  <si>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</si>
  <si>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</si>
  <si>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</si>
  <si>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</si>
  <si>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</si>
  <si>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</si>
  <si>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</si>
  <si>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</si>
  <si>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</si>
  <si>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</si>
  <si>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</si>
  <si>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</si>
  <si>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</si>
  <si>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</si>
  <si>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</si>
  <si>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</si>
  <si>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</si>
  <si>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</si>
  <si>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</si>
  <si>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</si>
  <si>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</si>
  <si>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</si>
  <si>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</si>
  <si>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</si>
  <si>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</si>
  <si>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</si>
  <si>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</si>
  <si>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</si>
  <si>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</si>
  <si>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</si>
  <si>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</si>
  <si>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</si>
  <si>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</si>
  <si>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</si>
  <si>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</si>
  <si>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</si>
  <si>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</si>
  <si>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</si>
  <si>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</si>
  <si>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</si>
  <si>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</si>
  <si>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</si>
  <si>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</si>
  <si>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</si>
  <si>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</si>
  <si>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</si>
  <si>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</si>
  <si>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</si>
  <si>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</si>
  <si>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</si>
  <si>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</si>
  <si>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</si>
  <si>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</si>
  <si>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</si>
  <si>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</si>
  <si>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</si>
  <si>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</si>
  <si>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</si>
  <si>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</si>
  <si>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</si>
  <si>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</si>
  <si>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</si>
  <si>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</si>
  <si>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</si>
  <si>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</si>
  <si>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</si>
  <si>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</si>
  <si>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</si>
  <si>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</si>
  <si>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</si>
  <si>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</si>
  <si>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</si>
  <si>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</si>
  <si>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</si>
  <si>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</si>
  <si>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</si>
  <si>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</si>
  <si>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</si>
  <si>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</si>
  <si>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</si>
  <si>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</si>
  <si>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</si>
  <si>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</si>
  <si>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</si>
  <si>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</si>
  <si>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</si>
  <si>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</si>
  <si>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</si>
  <si>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</si>
  <si>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</si>
  <si>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</si>
  <si>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</si>
  <si>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</si>
  <si>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</si>
  <si>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</si>
  <si>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</si>
  <si>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</si>
  <si>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</si>
  <si>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</si>
  <si>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</si>
  <si>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</si>
  <si>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</si>
  <si>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</si>
  <si>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</si>
  <si>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</si>
  <si>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</si>
  <si>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</si>
  <si>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</si>
  <si>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</si>
  <si>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</si>
  <si>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</si>
  <si>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</si>
  <si>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</si>
  <si>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</si>
  <si>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</si>
  <si>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</si>
  <si>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</si>
  <si>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</si>
  <si>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</si>
  <si>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</si>
  <si>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</si>
  <si>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</si>
  <si>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</si>
  <si>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</si>
  <si>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</si>
  <si>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</si>
  <si>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</si>
  <si>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</si>
  <si>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</si>
  <si>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</si>
  <si>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</si>
  <si>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</si>
  <si>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</si>
  <si>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</si>
  <si>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</si>
  <si>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</si>
  <si>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</si>
  <si>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</si>
  <si>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</si>
  <si>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</si>
  <si>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</si>
  <si>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</si>
  <si>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</si>
  <si>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</si>
  <si>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</si>
  <si>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</si>
  <si>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</si>
  <si>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</si>
  <si>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</si>
  <si>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</si>
  <si>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</si>
  <si>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</si>
  <si>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</si>
  <si>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</si>
  <si>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</si>
  <si>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</si>
  <si>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</si>
  <si>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</si>
  <si>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</si>
  <si>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</si>
  <si>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</si>
  <si>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</si>
  <si>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</si>
  <si>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</si>
  <si>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</si>
  <si>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</si>
  <si>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</si>
  <si>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</si>
  <si>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</si>
  <si>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</si>
  <si>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</si>
  <si>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</si>
  <si>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</si>
  <si>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</si>
  <si>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</si>
  <si>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</si>
  <si>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</si>
  <si>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</si>
  <si>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</si>
  <si>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</si>
  <si>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</si>
  <si>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</si>
  <si>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</si>
  <si>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</si>
  <si>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</si>
  <si>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</si>
  <si>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</si>
  <si>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</si>
  <si>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</si>
  <si>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</si>
  <si>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</si>
  <si>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</si>
  <si>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</si>
  <si>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</si>
  <si>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</si>
  <si>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</si>
  <si>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</si>
  <si>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</si>
  <si>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</si>
  <si>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</si>
  <si>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</si>
  <si>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</si>
  <si>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</si>
  <si>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</si>
  <si>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</si>
  <si>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</si>
  <si>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</si>
  <si>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</si>
  <si>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</si>
  <si>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</si>
  <si>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</si>
  <si>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</si>
  <si>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</si>
  <si>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</si>
  <si>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</si>
  <si>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</si>
  <si>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</si>
  <si>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</si>
  <si>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</si>
  <si>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</si>
  <si>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</si>
  <si>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</si>
  <si>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</si>
  <si>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</si>
  <si>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</si>
  <si>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</si>
  <si>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</si>
  <si>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</si>
  <si>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</si>
  <si>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</si>
  <si>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</si>
  <si>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</si>
  <si>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</si>
  <si>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</si>
  <si>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</si>
  <si>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</si>
  <si>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</si>
  <si>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</si>
  <si>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</si>
  <si>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</si>
  <si>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</si>
  <si>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</si>
  <si>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</si>
  <si>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</si>
  <si>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</si>
  <si>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</si>
  <si>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</si>
  <si>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</si>
  <si>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</si>
  <si>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</si>
  <si>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</si>
  <si>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</si>
  <si>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</si>
  <si>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</si>
  <si>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</si>
  <si>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</si>
  <si>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</si>
  <si>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</si>
  <si>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</si>
  <si>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</si>
  <si>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</si>
  <si>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</si>
  <si>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</si>
  <si>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</si>
  <si>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</si>
  <si>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</si>
  <si>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</si>
  <si>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</si>
  <si>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</si>
  <si>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</si>
  <si>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</si>
  <si>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</si>
  <si>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</si>
  <si>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</si>
  <si>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</si>
  <si>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</si>
  <si>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</si>
  <si>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</si>
  <si>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</si>
  <si>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</si>
  <si>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</si>
  <si>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</si>
  <si>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</si>
  <si>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</si>
  <si>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</si>
  <si>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</si>
  <si>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</si>
  <si>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</si>
  <si>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</si>
  <si>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</si>
  <si>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</si>
  <si>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</si>
  <si>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</si>
  <si>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</si>
  <si>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</si>
  <si>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</si>
  <si>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</si>
  <si>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</si>
  <si>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</si>
  <si>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</si>
  <si>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</si>
  <si>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</si>
  <si>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</si>
  <si>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</si>
  <si>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</si>
  <si>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</si>
  <si>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</si>
  <si>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</si>
  <si>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</si>
  <si>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</si>
  <si>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</si>
  <si>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</si>
  <si>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</si>
  <si>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</si>
  <si>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</si>
  <si>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</si>
  <si>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</si>
  <si>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</si>
  <si>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</si>
  <si>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</si>
  <si>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</si>
  <si>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</si>
  <si>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</si>
  <si>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</si>
  <si>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</si>
  <si>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</si>
  <si>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</si>
  <si>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</si>
  <si>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</si>
  <si>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</si>
  <si>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</si>
  <si>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</si>
  <si>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</si>
  <si>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</si>
  <si>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</si>
  <si>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</si>
  <si>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</si>
  <si>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</si>
  <si>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</si>
  <si>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</si>
  <si>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</si>
  <si>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</si>
  <si>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</si>
  <si>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</si>
  <si>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</si>
  <si>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</si>
  <si>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</si>
  <si>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</si>
  <si>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</si>
  <si>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</si>
  <si>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</si>
  <si>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</si>
  <si>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</si>
  <si>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</si>
  <si>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</si>
  <si>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</si>
  <si>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</si>
  <si>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</si>
  <si>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</si>
  <si>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</si>
  <si>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</si>
  <si>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</si>
  <si>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</si>
  <si>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</si>
  <si>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</si>
  <si>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</si>
  <si>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</si>
  <si>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</si>
  <si>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</si>
  <si>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</si>
  <si>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</si>
  <si>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</si>
  <si>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</si>
  <si>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</si>
  <si>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</si>
  <si>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</si>
  <si>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</si>
  <si>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</si>
  <si>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</si>
  <si>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</si>
  <si>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</si>
  <si>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</si>
  <si>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</si>
  <si>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</si>
  <si>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</si>
  <si>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</si>
  <si>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</si>
  <si>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</si>
  <si>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</si>
  <si>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</si>
  <si>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</si>
  <si>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</si>
  <si>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</si>
  <si>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</si>
  <si>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</si>
  <si>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</si>
  <si>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</si>
  <si>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</si>
  <si>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</si>
  <si>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</si>
  <si>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</si>
  <si>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</si>
  <si>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</si>
  <si>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</si>
  <si>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</si>
  <si>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</si>
  <si>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</si>
  <si>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</si>
  <si>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</si>
  <si>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</si>
  <si>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</si>
  <si>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</si>
  <si>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</si>
  <si>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</si>
  <si>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</si>
  <si>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</si>
  <si>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</si>
  <si>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</si>
  <si>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</si>
  <si>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</si>
  <si>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</si>
  <si>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</si>
  <si>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</si>
  <si>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</si>
  <si>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</si>
  <si>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</si>
  <si>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</si>
  <si>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</si>
  <si>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</si>
  <si>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</si>
  <si>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</si>
  <si>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</si>
  <si>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</si>
  <si>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</si>
  <si>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</si>
  <si>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</si>
  <si>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</si>
  <si>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</si>
  <si>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</si>
  <si>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</si>
  <si>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</si>
  <si>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</si>
  <si>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</si>
  <si>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</si>
  <si>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</si>
  <si>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</si>
  <si>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</si>
  <si>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</si>
  <si>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</si>
  <si>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</si>
  <si>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</si>
  <si>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</si>
  <si>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</si>
  <si>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</si>
  <si>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</si>
  <si>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</si>
  <si>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</si>
  <si>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</si>
  <si>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</si>
  <si>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</si>
  <si>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</si>
  <si>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</si>
  <si>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</si>
  <si>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</si>
  <si>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</si>
  <si>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</si>
  <si>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</si>
  <si>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</si>
  <si>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</si>
  <si>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</si>
  <si>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</si>
  <si>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</si>
  <si>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</si>
  <si>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</si>
  <si>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</si>
  <si>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</si>
  <si>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</si>
  <si>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</si>
  <si>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</si>
  <si>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</si>
  <si>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</si>
  <si>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</si>
  <si>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</si>
  <si>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</si>
  <si>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</si>
  <si>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</si>
  <si>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</si>
  <si>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</si>
  <si>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</si>
  <si>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</si>
  <si>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</si>
  <si>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</si>
  <si>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</si>
  <si>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</si>
  <si>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</si>
  <si>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</si>
  <si>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</si>
  <si>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</si>
  <si>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</si>
  <si>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</si>
  <si>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</si>
  <si>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</si>
  <si>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</si>
  <si>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</si>
  <si>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</si>
  <si>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</si>
  <si>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</si>
  <si>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</si>
  <si>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</si>
  <si>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</si>
  <si>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</si>
  <si>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</si>
  <si>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</si>
  <si>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</si>
  <si>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</si>
  <si>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</si>
  <si>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</si>
  <si>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</si>
  <si>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</si>
  <si>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</si>
  <si>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</si>
  <si>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</si>
  <si>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</si>
  <si>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</si>
  <si>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</si>
  <si>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</si>
  <si>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</si>
  <si>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</si>
  <si>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</si>
  <si>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</si>
  <si>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</si>
  <si>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</si>
  <si>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</si>
  <si>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</si>
  <si>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</si>
  <si>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</si>
  <si>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</si>
  <si>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</si>
  <si>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</si>
  <si>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</si>
  <si>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</si>
  <si>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</si>
  <si>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</si>
  <si>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</si>
  <si>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</si>
  <si>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</si>
  <si>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</si>
  <si>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</si>
  <si>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</si>
  <si>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</si>
  <si>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</si>
  <si>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</si>
  <si>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</si>
  <si>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</si>
  <si>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</si>
  <si>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</si>
  <si>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</si>
  <si>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</si>
  <si>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</si>
  <si>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</si>
  <si>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</si>
  <si>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</si>
  <si>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</si>
  <si>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</si>
  <si>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</si>
  <si>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</si>
  <si>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</si>
  <si>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</si>
  <si>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</si>
  <si>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</si>
  <si>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</si>
  <si>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</si>
  <si>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</si>
  <si>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</si>
  <si>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</si>
  <si>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</si>
  <si>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</si>
  <si>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</si>
  <si>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</si>
  <si>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</si>
  <si>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</si>
  <si>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</si>
  <si>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</si>
  <si>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</si>
  <si>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</si>
  <si>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</si>
  <si>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</si>
  <si>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</si>
  <si>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</si>
  <si>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</si>
  <si>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</si>
  <si>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</si>
  <si>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</si>
  <si>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</si>
  <si>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</si>
  <si>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</si>
  <si>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</si>
  <si>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</si>
  <si>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</si>
  <si>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</si>
  <si>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</si>
  <si>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</si>
  <si>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</si>
  <si>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</si>
  <si>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</si>
  <si>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</si>
  <si>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</si>
  <si>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</si>
  <si>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</si>
  <si>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</si>
  <si>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</si>
  <si>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</si>
  <si>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</si>
  <si>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</si>
  <si>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</si>
  <si>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</si>
  <si>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</si>
  <si>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</si>
  <si>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</si>
  <si>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</si>
  <si>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</si>
  <si>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</si>
  <si>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</si>
  <si>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</si>
  <si>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</si>
  <si>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</si>
  <si>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</si>
  <si>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</si>
  <si>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</si>
  <si>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</si>
  <si>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</si>
  <si>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</si>
  <si>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</si>
  <si>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</si>
  <si>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</si>
  <si>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</si>
  <si>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</si>
  <si>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</si>
  <si>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</si>
  <si>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</si>
  <si>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</si>
  <si>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</si>
  <si>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</si>
  <si>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</si>
  <si>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</si>
  <si>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</si>
  <si>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</si>
  <si>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</si>
  <si>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</si>
  <si>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</si>
  <si>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</si>
  <si>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</si>
  <si>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</si>
  <si>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</si>
  <si>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</si>
  <si>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</si>
  <si>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</si>
  <si>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</si>
  <si>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</si>
  <si>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</si>
  <si>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</si>
  <si>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</si>
  <si>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</si>
  <si>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</si>
  <si>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</si>
  <si>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</si>
  <si>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</si>
  <si>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</si>
  <si>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</si>
  <si>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</si>
  <si>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</si>
  <si>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</si>
  <si>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</si>
  <si>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</si>
  <si>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</si>
  <si>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</si>
  <si>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</si>
  <si>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</si>
  <si>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</si>
  <si>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</si>
  <si>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</si>
  <si>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</si>
  <si>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</si>
  <si>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</si>
  <si>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</si>
  <si>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</si>
  <si>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</si>
  <si>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</si>
  <si>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</si>
  <si>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</si>
  <si>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</si>
  <si>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</si>
  <si>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</si>
  <si>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</si>
  <si>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</si>
  <si>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</si>
  <si>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</si>
  <si>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</si>
  <si>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</si>
  <si>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</si>
  <si>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</si>
  <si>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</si>
  <si>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</si>
  <si>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</si>
  <si>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</si>
  <si>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</si>
  <si>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</si>
  <si>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</si>
  <si>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</si>
  <si>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</si>
  <si>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</si>
  <si>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</si>
  <si>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</si>
  <si>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</si>
  <si>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</si>
  <si>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</si>
  <si>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</si>
  <si>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</si>
  <si>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</si>
  <si>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</si>
  <si>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</si>
  <si>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</si>
  <si>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</si>
  <si>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</si>
  <si>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</si>
  <si>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</si>
  <si>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</si>
  <si>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</si>
  <si>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</si>
  <si>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</si>
  <si>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</si>
  <si>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</si>
  <si>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</si>
  <si>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</si>
  <si>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</si>
  <si>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</si>
  <si>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</si>
  <si>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</si>
  <si>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</si>
  <si>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</si>
  <si>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</si>
  <si>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</si>
  <si>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</si>
  <si>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</si>
  <si>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</si>
  <si>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</si>
  <si>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</si>
  <si>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</si>
  <si>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</si>
  <si>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</si>
  <si>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</si>
  <si>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</si>
  <si>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</si>
  <si>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</si>
  <si>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</si>
  <si>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</si>
  <si>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</si>
  <si>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</si>
  <si>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</si>
  <si>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</si>
  <si>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</si>
  <si>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</si>
  <si>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</si>
  <si>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</si>
  <si>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</si>
  <si>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</si>
  <si>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</si>
  <si>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</si>
  <si>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</si>
  <si>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</si>
  <si>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</si>
  <si>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</si>
  <si>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</si>
  <si>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</si>
  <si>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</si>
  <si>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</si>
  <si>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</si>
  <si>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</si>
  <si>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</si>
  <si>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</si>
  <si>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</si>
  <si>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</si>
  <si>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</si>
  <si>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</si>
  <si>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</si>
  <si>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</si>
  <si>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</si>
  <si>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</si>
  <si>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</si>
  <si>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</si>
  <si>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</si>
  <si>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</si>
  <si>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</si>
  <si>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</si>
  <si>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</si>
  <si>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</si>
  <si>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</si>
  <si>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</si>
  <si>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</si>
  <si>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</si>
  <si>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</si>
  <si>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</si>
  <si>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</si>
  <si>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</si>
  <si>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</si>
  <si>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</si>
  <si>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</si>
  <si>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</si>
  <si>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</si>
  <si>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</si>
  <si>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</si>
  <si>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</si>
  <si>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</si>
  <si>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</si>
  <si>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</si>
  <si>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</si>
  <si>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</si>
  <si>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</si>
  <si>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</si>
  <si>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</si>
  <si>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</si>
  <si>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</si>
  <si>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</si>
  <si>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</si>
  <si>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</si>
  <si>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</si>
  <si>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</si>
  <si>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</si>
  <si>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</si>
  <si>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</si>
  <si>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</si>
  <si>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</si>
  <si>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</si>
  <si>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</si>
  <si>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</si>
  <si>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</si>
  <si>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</si>
  <si>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</si>
  <si>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</si>
  <si>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</si>
  <si>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</si>
  <si>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</si>
  <si>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</si>
  <si>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</si>
  <si>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</si>
  <si>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</si>
  <si>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</si>
  <si>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</si>
  <si>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</si>
  <si>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</si>
  <si>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</si>
  <si>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</si>
  <si>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</si>
  <si>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</si>
  <si>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</si>
  <si>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</si>
  <si>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</si>
  <si>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</si>
  <si>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</si>
  <si>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</si>
  <si>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</si>
  <si>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</si>
  <si>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</si>
  <si>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</si>
  <si>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</si>
  <si>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</si>
  <si>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</si>
  <si>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</si>
  <si>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</si>
  <si>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</si>
  <si>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</si>
  <si>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</si>
  <si>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</si>
  <si>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</si>
  <si>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</si>
  <si>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</si>
  <si>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</si>
  <si>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</si>
  <si>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</si>
  <si>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</si>
  <si>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</si>
  <si>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</si>
  <si>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</si>
  <si>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</si>
  <si>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</si>
  <si>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</si>
  <si>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</si>
  <si>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</si>
  <si>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</si>
  <si>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</si>
  <si>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</si>
  <si>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</si>
  <si>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</si>
  <si>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</si>
  <si>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</si>
  <si>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</si>
  <si>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</si>
  <si>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</si>
  <si>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</si>
  <si>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</si>
  <si>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</si>
  <si>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</si>
  <si>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</si>
  <si>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</si>
  <si>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</si>
  <si>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</si>
  <si>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</si>
  <si>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</si>
  <si>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</si>
  <si>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</si>
  <si>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</si>
  <si>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</si>
  <si>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</si>
  <si>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</si>
  <si>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</si>
  <si>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</si>
  <si>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</si>
  <si>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</si>
  <si>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</si>
  <si>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</si>
  <si>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</si>
  <si>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</si>
  <si>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</si>
  <si>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</si>
  <si>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</si>
  <si>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</si>
  <si>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</si>
  <si>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</si>
  <si>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</si>
  <si>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</si>
  <si>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</si>
  <si>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</si>
  <si>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</si>
  <si>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</si>
  <si>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</si>
  <si>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</si>
  <si>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</si>
  <si>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</si>
  <si>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</si>
  <si>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</si>
  <si>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</si>
  <si>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</si>
  <si>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</si>
  <si>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</si>
  <si>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</si>
  <si>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</si>
  <si>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</si>
  <si>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</si>
  <si>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</si>
  <si>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</si>
  <si>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</si>
  <si>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</si>
  <si>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</si>
  <si>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</si>
  <si>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</si>
  <si>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</si>
  <si>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</si>
  <si>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</si>
  <si>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</si>
  <si>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</si>
  <si>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</si>
  <si>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</si>
  <si>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</si>
  <si>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</si>
  <si>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</si>
  <si>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</si>
  <si>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</si>
  <si>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</si>
  <si>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</si>
  <si>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</si>
  <si>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</si>
  <si>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</si>
  <si>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</si>
  <si>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</si>
  <si>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</si>
  <si>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</si>
  <si>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</si>
  <si>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</si>
  <si>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</si>
  <si>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</si>
  <si>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</si>
  <si>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</si>
  <si>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</si>
  <si>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</si>
  <si>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</si>
  <si>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</si>
  <si>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</si>
  <si>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</si>
  <si>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</si>
  <si>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</si>
  <si>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</si>
  <si>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</si>
  <si>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</si>
  <si>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</si>
  <si>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</si>
  <si>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</si>
  <si>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</si>
  <si>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</si>
  <si>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</si>
  <si>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</si>
  <si>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</si>
  <si>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</si>
  <si>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</si>
  <si>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</si>
  <si>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</si>
  <si>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</si>
  <si>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</si>
  <si>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</si>
  <si>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</si>
  <si>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</si>
  <si>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</si>
  <si>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</si>
  <si>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</si>
  <si>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</si>
  <si>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</si>
  <si>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</si>
  <si>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</si>
  <si>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</si>
  <si>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</si>
  <si>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</si>
  <si>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</si>
  <si>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</si>
  <si>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</si>
  <si>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</si>
  <si>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</si>
  <si>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</si>
  <si>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</si>
  <si>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</si>
  <si>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</si>
  <si>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</si>
  <si>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</si>
  <si>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</si>
  <si>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</si>
  <si>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</si>
  <si>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</si>
  <si>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</si>
  <si>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</si>
  <si>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</si>
  <si>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</si>
  <si>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</si>
  <si>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</si>
  <si>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</si>
  <si>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</si>
  <si>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</si>
  <si>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</si>
  <si>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</si>
  <si>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</si>
  <si>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</si>
  <si>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</si>
  <si>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</si>
  <si>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</si>
  <si>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</si>
  <si>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</si>
  <si>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</si>
  <si>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</si>
  <si>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</si>
  <si>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</si>
  <si>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</si>
  <si>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</si>
  <si>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</si>
  <si>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</si>
  <si>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</si>
  <si>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</si>
  <si>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</si>
  <si>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</si>
  <si>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</si>
  <si>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</si>
  <si>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</si>
  <si>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</si>
  <si>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</si>
  <si>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</si>
  <si>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</si>
  <si>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</si>
  <si>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</si>
  <si>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</si>
  <si>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</si>
  <si>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</si>
  <si>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</si>
  <si>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</si>
  <si>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</si>
  <si>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</si>
  <si>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</si>
  <si>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</si>
  <si>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</si>
  <si>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</si>
  <si>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</si>
  <si>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</si>
  <si>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</si>
  <si>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</si>
  <si>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</si>
  <si>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</si>
  <si>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</si>
  <si>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</si>
  <si>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</si>
  <si>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</si>
  <si>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</si>
  <si>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</si>
  <si>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</si>
  <si>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</si>
  <si>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</si>
  <si>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</si>
  <si>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</si>
  <si>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</si>
  <si>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</si>
  <si>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</si>
  <si>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</si>
  <si>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</si>
  <si>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</si>
  <si>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</si>
  <si>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</si>
  <si>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</si>
  <si>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</si>
  <si>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</si>
  <si>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</si>
  <si>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</si>
  <si>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</si>
  <si>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</si>
  <si>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</si>
  <si>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</si>
  <si>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</si>
  <si>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</si>
  <si>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</si>
  <si>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</si>
  <si>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</si>
  <si>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</si>
  <si>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</si>
  <si>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</si>
  <si>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</si>
  <si>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</si>
  <si>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</si>
  <si>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</si>
  <si>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</si>
  <si>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</si>
  <si>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</si>
  <si>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</si>
  <si>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</si>
  <si>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</si>
  <si>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</si>
  <si>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</si>
  <si>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</si>
  <si>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</si>
  <si>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</si>
  <si>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</si>
  <si>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</si>
  <si>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</si>
  <si>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</si>
  <si>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</si>
  <si>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</si>
  <si>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</si>
  <si>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</si>
  <si>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</si>
  <si>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</si>
  <si>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</si>
  <si>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</si>
  <si>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</si>
  <si>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</si>
  <si>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</si>
  <si>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</si>
  <si>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</si>
  <si>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</si>
  <si>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</si>
  <si>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</si>
  <si>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</si>
  <si>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</si>
  <si>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</si>
  <si>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</si>
  <si>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</si>
  <si>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</si>
  <si>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</si>
  <si>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</si>
  <si>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</si>
  <si>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</si>
  <si>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</si>
  <si>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</si>
  <si>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</si>
  <si>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</si>
  <si>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</si>
  <si>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</si>
  <si>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</si>
  <si>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</si>
  <si>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</si>
  <si>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</si>
  <si>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</si>
  <si>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</si>
  <si>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</si>
  <si>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</si>
  <si>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</si>
  <si>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</si>
  <si>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</si>
  <si>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</si>
  <si>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</si>
  <si>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</si>
  <si>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</si>
  <si>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</si>
  <si>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</si>
  <si>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</si>
  <si>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</si>
  <si>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</si>
  <si>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</si>
  <si>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</si>
  <si>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</si>
  <si>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</si>
  <si>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</si>
  <si>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</si>
  <si>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</si>
  <si>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</si>
  <si>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</si>
  <si>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</si>
  <si>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</si>
  <si>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</si>
  <si>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</si>
  <si>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</si>
  <si>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</si>
  <si>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</si>
  <si>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</si>
  <si>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</si>
  <si>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</si>
  <si>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</si>
  <si>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</si>
  <si>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</si>
  <si>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</si>
  <si>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</si>
  <si>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</si>
  <si>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</si>
  <si>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</si>
  <si>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</si>
  <si>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</si>
  <si>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</si>
  <si>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</si>
  <si>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</si>
  <si>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</si>
  <si>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</si>
  <si>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</si>
  <si>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</si>
  <si>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</si>
  <si>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</si>
  <si>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</si>
  <si>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</si>
  <si>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</si>
  <si>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</si>
  <si>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</si>
  <si>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</si>
  <si>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</si>
  <si>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</si>
  <si>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</si>
  <si>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</si>
  <si>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</si>
  <si>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</si>
  <si>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</si>
  <si>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</si>
  <si>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</si>
  <si>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</si>
  <si>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</si>
  <si>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</si>
  <si>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</si>
  <si>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</si>
  <si>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</si>
  <si>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</si>
  <si>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</si>
  <si>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</si>
  <si>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</si>
  <si>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</si>
  <si>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</si>
  <si>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</si>
  <si>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</si>
  <si>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</si>
  <si>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</si>
  <si>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</si>
  <si>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</si>
  <si>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</si>
  <si>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</si>
  <si>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</si>
  <si>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</si>
  <si>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</si>
  <si>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</si>
  <si>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</si>
  <si>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</si>
  <si>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</si>
  <si>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</si>
  <si>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</si>
  <si>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</si>
  <si>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</si>
  <si>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</si>
  <si>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</si>
  <si>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</si>
  <si>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</si>
  <si>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</si>
  <si>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</si>
  <si>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</si>
  <si>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</si>
  <si>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</si>
  <si>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</si>
  <si>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</si>
  <si>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</si>
  <si>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</si>
  <si>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</si>
  <si>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</si>
  <si>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</si>
  <si>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</si>
  <si>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</si>
  <si>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</si>
  <si>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</si>
  <si>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</si>
  <si>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</si>
  <si>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</si>
  <si>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</si>
  <si>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</si>
  <si>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</si>
  <si>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</si>
  <si>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</si>
  <si>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</si>
  <si>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</si>
  <si>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</si>
  <si>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</si>
  <si>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</si>
  <si>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</si>
  <si>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</si>
  <si>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</si>
  <si>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</si>
  <si>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</si>
  <si>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</si>
  <si>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</si>
  <si>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</si>
  <si>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</si>
  <si>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</si>
  <si>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</si>
  <si>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</si>
  <si>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</si>
  <si>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</si>
  <si>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</si>
  <si>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</si>
  <si>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</si>
  <si>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</si>
  <si>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</si>
  <si>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</si>
  <si>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</si>
  <si>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</si>
  <si>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</si>
  <si>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</si>
  <si>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</si>
  <si>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</si>
  <si>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</si>
  <si>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</si>
  <si>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</si>
  <si>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</si>
  <si>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</si>
  <si>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</si>
  <si>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</si>
  <si>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</si>
  <si>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</si>
  <si>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</si>
  <si>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</si>
  <si>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</si>
  <si>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</si>
  <si>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</si>
  <si>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</si>
  <si>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</si>
  <si>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</si>
  <si>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</si>
  <si>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</si>
  <si>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</si>
  <si>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</si>
  <si>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</si>
  <si>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</si>
  <si>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</si>
  <si>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</si>
  <si>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</si>
  <si>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</si>
  <si>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</si>
  <si>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</si>
  <si>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</si>
  <si>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</si>
  <si>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</si>
  <si>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</si>
  <si>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</si>
  <si>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</si>
  <si>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</si>
  <si>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</si>
  <si>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</si>
  <si>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</si>
  <si>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</si>
  <si>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</si>
  <si>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</si>
  <si>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</si>
  <si>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</si>
  <si>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</si>
  <si>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</si>
  <si>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</si>
  <si>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</si>
  <si>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</si>
  <si>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</si>
  <si>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</si>
  <si>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</si>
  <si>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</si>
  <si>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</si>
  <si>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</si>
  <si>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</si>
  <si>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</si>
  <si>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</si>
  <si>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</si>
  <si>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</si>
  <si>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</si>
  <si>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</si>
  <si>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</si>
  <si>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</si>
  <si>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</si>
  <si>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</si>
  <si>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</si>
  <si>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</si>
  <si>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</si>
  <si>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</si>
  <si>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</si>
  <si>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</si>
  <si>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</si>
  <si>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</si>
  <si>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</si>
  <si>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</si>
  <si>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</si>
  <si>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</si>
  <si>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</si>
  <si>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</si>
  <si>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</si>
  <si>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</si>
  <si>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</si>
  <si>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</si>
  <si>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</si>
  <si>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</si>
  <si>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</si>
  <si>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</si>
  <si>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</si>
  <si>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</si>
  <si>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</si>
  <si>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</si>
  <si>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</si>
  <si>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</si>
  <si>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</si>
  <si>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</si>
  <si>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</si>
  <si>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</si>
  <si>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</si>
  <si>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</si>
  <si>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</si>
  <si>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</si>
  <si>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</si>
  <si>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</si>
  <si>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</si>
  <si>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</si>
  <si>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</si>
  <si>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</si>
  <si>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</si>
  <si>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</si>
  <si>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</si>
  <si>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</si>
  <si>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</si>
  <si>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</si>
  <si>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</si>
  <si>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</si>
  <si>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</si>
  <si>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</si>
  <si>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</si>
  <si>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</si>
  <si>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</si>
  <si>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</si>
  <si>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</si>
  <si>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</si>
  <si>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</si>
  <si>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</si>
  <si>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</si>
  <si>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</si>
  <si>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</si>
  <si>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</si>
  <si>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</si>
  <si>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</si>
  <si>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</si>
  <si>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</si>
  <si>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</si>
  <si>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</si>
  <si>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</si>
  <si>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</si>
  <si>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</si>
  <si>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</si>
  <si>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</si>
  <si>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</si>
  <si>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</si>
  <si>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</si>
  <si>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</si>
  <si>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</si>
  <si>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</si>
  <si>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</si>
  <si>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</si>
  <si>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</si>
  <si>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</si>
  <si>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</si>
  <si>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</si>
  <si>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</si>
  <si>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</si>
  <si>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</si>
  <si>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</si>
  <si>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</si>
  <si>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</si>
  <si>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</si>
  <si>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</si>
  <si>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</si>
  <si>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</si>
  <si>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</si>
  <si>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</si>
  <si>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</si>
  <si>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</si>
  <si>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</si>
  <si>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</si>
  <si>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</si>
  <si>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</si>
  <si>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</si>
  <si>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</si>
  <si>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</si>
  <si>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</si>
  <si>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</si>
  <si>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</si>
  <si>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</si>
  <si>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</si>
  <si>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</si>
  <si>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</si>
  <si>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</si>
  <si>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</si>
  <si>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</si>
  <si>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</si>
  <si>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</si>
  <si>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</si>
  <si>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</si>
  <si>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</si>
  <si>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</si>
  <si>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</si>
  <si>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</si>
  <si>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</si>
  <si>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</si>
  <si>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</si>
  <si>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</si>
  <si>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</si>
  <si>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</si>
  <si>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</si>
  <si>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</si>
  <si>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</si>
  <si>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</si>
  <si>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</si>
  <si>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</si>
  <si>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</si>
  <si>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</si>
  <si>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</si>
  <si>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</si>
  <si>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</si>
  <si>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</si>
  <si>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</si>
  <si>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</si>
  <si>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</si>
  <si>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</si>
  <si>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</si>
  <si>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</si>
  <si>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</si>
  <si>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</si>
  <si>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</si>
  <si>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</si>
  <si>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</si>
  <si>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</si>
  <si>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</si>
  <si>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</si>
  <si>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</si>
  <si>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</si>
  <si>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</si>
  <si>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</si>
  <si>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</si>
  <si>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</si>
  <si>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</si>
  <si>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</si>
  <si>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</si>
  <si>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</si>
  <si>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</si>
  <si>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</si>
  <si>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</si>
  <si>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</si>
  <si>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</si>
  <si>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</si>
  <si>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</si>
  <si>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</si>
  <si>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</si>
  <si>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</si>
  <si>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</si>
  <si>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</si>
  <si>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</si>
  <si>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</si>
  <si>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</si>
  <si>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</si>
  <si>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</si>
  <si>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</si>
  <si>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</si>
  <si>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</si>
  <si>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</si>
  <si>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</si>
  <si>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</si>
  <si>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</si>
  <si>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</si>
  <si>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</si>
  <si>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</si>
  <si>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</si>
  <si>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</si>
  <si>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</si>
  <si>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</si>
  <si>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</si>
  <si>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</si>
  <si>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</si>
  <si>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</si>
  <si>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</si>
  <si>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</si>
  <si>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</si>
  <si>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</si>
  <si>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</si>
  <si>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</si>
  <si>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</si>
  <si>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</si>
  <si>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</si>
  <si>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</si>
  <si>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</si>
  <si>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</si>
  <si>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</si>
  <si>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</si>
  <si>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</si>
  <si>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</si>
  <si>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</si>
  <si>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</si>
  <si>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</si>
  <si>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</si>
  <si>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</si>
  <si>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</si>
  <si>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</si>
  <si>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</si>
  <si>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</si>
  <si>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</si>
  <si>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</si>
  <si>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</si>
  <si>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</si>
  <si>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</si>
  <si>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</si>
  <si>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</si>
  <si>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</si>
  <si>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</si>
  <si>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</si>
  <si>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</si>
  <si>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</si>
  <si>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</si>
  <si>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</si>
  <si>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</si>
  <si>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</si>
  <si>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</si>
  <si>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</si>
  <si>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</si>
  <si>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</si>
  <si>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</si>
  <si>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</si>
  <si>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</si>
  <si>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</si>
  <si>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</si>
  <si>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</si>
  <si>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</si>
  <si>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</si>
  <si>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</si>
  <si>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</si>
  <si>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</si>
  <si>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</si>
  <si>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</si>
  <si>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</si>
  <si>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</si>
  <si>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</si>
  <si>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</si>
  <si>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</si>
  <si>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</si>
  <si>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</si>
  <si>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</si>
  <si>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</si>
  <si>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</si>
  <si>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</si>
  <si>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</si>
  <si>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</si>
  <si>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</si>
  <si>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</si>
  <si>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</si>
  <si>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</si>
  <si>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</si>
  <si>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</si>
  <si>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</si>
  <si>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</si>
  <si>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</si>
  <si>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</si>
  <si>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</si>
  <si>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</si>
  <si>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</si>
  <si>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</si>
  <si>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</si>
  <si>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</si>
  <si>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</si>
  <si>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</si>
  <si>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</si>
  <si>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</si>
  <si>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</si>
  <si>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</si>
  <si>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</si>
  <si>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</si>
  <si>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</si>
  <si>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</si>
  <si>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</si>
  <si>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</si>
  <si>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</si>
  <si>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</si>
  <si>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</si>
  <si>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</si>
  <si>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</si>
  <si>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</si>
  <si>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</si>
  <si>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</si>
  <si>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</si>
  <si>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</si>
  <si>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</si>
  <si>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</si>
  <si>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</si>
  <si>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</si>
  <si>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</si>
  <si>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</si>
  <si>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</si>
  <si>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</si>
  <si>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</si>
  <si>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</si>
  <si>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</si>
  <si>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</si>
  <si>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</si>
  <si>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</si>
  <si>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</si>
  <si>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</si>
  <si>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</si>
  <si>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</si>
  <si>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</si>
  <si>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</si>
  <si>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</si>
  <si>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</si>
  <si>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</si>
  <si>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</si>
  <si>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</si>
  <si>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</si>
  <si>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</si>
  <si>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</si>
  <si>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</si>
  <si>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</si>
  <si>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</si>
  <si>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</si>
  <si>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</si>
  <si>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</si>
  <si>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</si>
  <si>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</si>
  <si>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</si>
  <si>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</si>
  <si>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</si>
  <si>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</si>
  <si>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</si>
  <si>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</si>
  <si>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</si>
  <si>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</si>
  <si>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</si>
  <si>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</si>
  <si>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</si>
  <si>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</si>
  <si>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</si>
  <si>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</si>
  <si>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</si>
  <si>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</si>
  <si>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</si>
  <si>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</si>
  <si>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</si>
  <si>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</si>
  <si>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</si>
  <si>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</si>
  <si>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</si>
  <si>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</si>
  <si>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</si>
  <si>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</si>
  <si>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</si>
  <si>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</si>
  <si>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</si>
  <si>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</si>
  <si>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</si>
  <si>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</si>
  <si>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</si>
  <si>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</si>
  <si>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</si>
  <si>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</si>
  <si>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</si>
  <si>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</si>
  <si>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</si>
  <si>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</si>
  <si>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</si>
  <si>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</si>
  <si>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</si>
  <si>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</si>
  <si>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</si>
  <si>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</si>
  <si>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</si>
  <si>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</si>
  <si>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</si>
  <si>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</si>
  <si>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</si>
  <si>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</si>
  <si>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</si>
  <si>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</si>
  <si>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</si>
  <si>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</si>
  <si>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</si>
  <si>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</si>
  <si>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</si>
  <si>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</si>
  <si>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</si>
  <si>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</si>
  <si>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</si>
  <si>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</si>
  <si>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</si>
  <si>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</si>
  <si>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</si>
  <si>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</si>
  <si>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</si>
  <si>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</si>
  <si>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</si>
  <si>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</si>
  <si>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</si>
  <si>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</si>
  <si>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</si>
  <si>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</si>
  <si>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</si>
  <si>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</si>
  <si>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</si>
  <si>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</si>
  <si>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</si>
  <si>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</si>
  <si>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</si>
  <si>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</si>
  <si>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</si>
  <si>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</si>
  <si>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</si>
  <si>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</si>
  <si>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</si>
  <si>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</si>
  <si>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</si>
  <si>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</si>
  <si>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</si>
  <si>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</si>
  <si>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</si>
  <si>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</si>
  <si>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</si>
  <si>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</si>
  <si>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</si>
  <si>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</si>
  <si>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</si>
  <si>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</si>
  <si>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</si>
  <si>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</si>
  <si>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</si>
  <si>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</si>
  <si>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</si>
  <si>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</si>
  <si>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</si>
  <si>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</si>
  <si>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</si>
  <si>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</si>
  <si>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</si>
  <si>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</si>
  <si>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</si>
  <si>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</si>
  <si>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</si>
  <si>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</si>
  <si>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</si>
  <si>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</si>
  <si>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</si>
  <si>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</si>
  <si>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</si>
  <si>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</si>
  <si>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</si>
  <si>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</si>
  <si>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</si>
  <si>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</si>
  <si>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</si>
  <si>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</si>
  <si>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</si>
  <si>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</si>
  <si>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</si>
  <si>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</si>
  <si>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</si>
  <si>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</si>
  <si>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</si>
  <si>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</si>
  <si>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</si>
  <si>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</si>
  <si>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</si>
  <si>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</si>
  <si>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</si>
  <si>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</si>
  <si>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</si>
  <si>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</si>
  <si>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</si>
  <si>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</si>
  <si>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</si>
  <si>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</si>
  <si>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</si>
  <si>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</si>
  <si>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</si>
  <si>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</si>
  <si>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</si>
  <si>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</si>
  <si>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</si>
  <si>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</si>
  <si>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</si>
  <si>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</si>
  <si>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</si>
  <si>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</si>
  <si>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</si>
  <si>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</si>
  <si>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</si>
  <si>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</si>
  <si>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</si>
  <si>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</si>
  <si>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</si>
  <si>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</si>
  <si>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</si>
  <si>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</si>
  <si>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</si>
  <si>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</si>
  <si>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</si>
  <si>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</si>
  <si>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</si>
  <si>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</si>
  <si>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</si>
  <si>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</si>
  <si>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</si>
  <si>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</si>
  <si>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</si>
  <si>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</si>
  <si>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</si>
  <si>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</si>
  <si>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</si>
  <si>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</si>
  <si>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</si>
  <si>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</si>
  <si>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</si>
  <si>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</si>
  <si>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</si>
  <si>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</si>
  <si>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</si>
  <si>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</si>
  <si>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</si>
  <si>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</si>
  <si>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</si>
  <si>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</si>
  <si>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</si>
  <si>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</si>
  <si>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</si>
  <si>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</si>
  <si>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</si>
  <si>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</si>
  <si>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</si>
  <si>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</si>
  <si>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</si>
  <si>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</si>
  <si>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</si>
  <si>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</si>
  <si>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</si>
  <si>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</si>
  <si>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</si>
  <si>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</si>
  <si>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</si>
  <si>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</si>
  <si>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</si>
  <si>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</si>
  <si>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</si>
  <si>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</si>
  <si>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</si>
  <si>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</si>
  <si>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</si>
  <si>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</si>
  <si>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</si>
  <si>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</si>
  <si>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</si>
  <si>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</si>
  <si>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</si>
  <si>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</si>
  <si>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</si>
  <si>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</si>
  <si>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</si>
  <si>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</si>
  <si>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</si>
  <si>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</si>
  <si>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</si>
  <si>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</si>
  <si>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</si>
  <si>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</si>
  <si>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</si>
  <si>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</si>
  <si>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</si>
  <si>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</si>
  <si>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</si>
  <si>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</si>
  <si>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</si>
  <si>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</si>
  <si>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</si>
  <si>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</si>
  <si>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</si>
  <si>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</si>
  <si>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</si>
  <si>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</si>
  <si>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</si>
  <si>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</si>
  <si>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</si>
  <si>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</si>
  <si>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</si>
  <si>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</si>
  <si>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</si>
  <si>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</si>
  <si>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</si>
  <si>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</si>
  <si>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</si>
  <si>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</si>
  <si>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</si>
  <si>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</si>
  <si>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</si>
  <si>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</si>
  <si>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</si>
  <si>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</si>
  <si>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</si>
  <si>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</si>
  <si>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</si>
  <si>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</si>
  <si>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</si>
  <si>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</si>
  <si>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</si>
  <si>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</si>
  <si>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</si>
  <si>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</si>
  <si>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</si>
  <si>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</si>
  <si>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</si>
  <si>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</si>
  <si>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</si>
  <si>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</si>
  <si>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</si>
  <si>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</si>
  <si>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</si>
  <si>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</si>
  <si>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</si>
  <si>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</si>
  <si>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</si>
  <si>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</si>
  <si>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</si>
  <si>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</si>
  <si>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</si>
  <si>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</si>
  <si>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</si>
  <si>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</si>
  <si>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</si>
  <si>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</si>
  <si>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</si>
  <si>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</si>
  <si>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</si>
  <si>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</si>
  <si>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</si>
  <si>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</si>
  <si>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</si>
  <si>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</si>
  <si>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</si>
  <si>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</si>
  <si>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</si>
  <si>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</si>
  <si>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</si>
  <si>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</si>
  <si>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</si>
  <si>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</si>
  <si>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</si>
  <si>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</si>
  <si>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</si>
  <si>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</si>
  <si>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</si>
  <si>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</si>
  <si>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</si>
  <si>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</si>
  <si>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</si>
  <si>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</si>
  <si>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</si>
  <si>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</si>
  <si>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</si>
  <si>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</si>
  <si>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</si>
  <si>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</si>
  <si>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</si>
  <si>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</si>
  <si>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</si>
  <si>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</si>
  <si>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</si>
  <si>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</si>
  <si>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</si>
  <si>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</si>
  <si>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</si>
  <si>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</si>
  <si>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</si>
  <si>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</si>
  <si>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</si>
  <si>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</si>
  <si>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</si>
  <si>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</si>
  <si>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</si>
  <si>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</si>
  <si>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</si>
  <si>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</si>
  <si>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</si>
  <si>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</si>
  <si>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</si>
  <si>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</si>
  <si>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</si>
  <si>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</si>
  <si>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</si>
  <si>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</si>
  <si>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</si>
  <si>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</si>
  <si>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</si>
  <si>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</si>
  <si>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</si>
  <si>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</si>
  <si>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</si>
  <si>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</si>
  <si>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</si>
  <si>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</si>
  <si>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</si>
  <si>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</si>
  <si>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</si>
  <si>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</si>
  <si>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</si>
  <si>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</si>
  <si>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</si>
  <si>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</si>
  <si>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</si>
  <si>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</si>
  <si>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</si>
  <si>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</si>
  <si>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</si>
  <si>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</si>
  <si>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</si>
  <si>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</si>
  <si>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</si>
  <si>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</si>
  <si>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</si>
  <si>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</si>
  <si>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</si>
  <si>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</si>
  <si>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</si>
  <si>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</si>
  <si>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</si>
  <si>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</si>
  <si>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</si>
  <si>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</si>
  <si>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</si>
  <si>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</si>
  <si>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</si>
  <si>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</si>
  <si>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</si>
  <si>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</si>
  <si>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</si>
  <si>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</si>
  <si>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</si>
  <si>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</si>
  <si>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</si>
  <si>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</si>
  <si>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</si>
  <si>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</si>
  <si>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</si>
  <si>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</si>
  <si>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</si>
  <si>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</si>
  <si>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</si>
  <si>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</si>
  <si>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</si>
  <si>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</si>
  <si>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</si>
  <si>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</si>
  <si>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</si>
  <si>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</si>
  <si>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</si>
  <si>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</si>
  <si>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</si>
  <si>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</si>
  <si>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</si>
  <si>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</si>
  <si>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</si>
  <si>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</si>
  <si>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</si>
  <si>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</si>
  <si>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</si>
  <si>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</si>
  <si>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</si>
  <si>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</si>
  <si>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</si>
  <si>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</si>
  <si>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</si>
  <si>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</si>
  <si>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</si>
  <si>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</si>
  <si>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</si>
  <si>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</si>
  <si>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</si>
  <si>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</si>
  <si>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</si>
  <si>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</si>
  <si>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</si>
  <si>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</si>
  <si>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</si>
  <si>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</si>
  <si>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</si>
  <si>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</si>
  <si>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</si>
  <si>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</si>
  <si>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</si>
  <si>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</si>
  <si>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</si>
  <si>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</si>
  <si>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</si>
  <si>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</si>
  <si>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</si>
  <si>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</si>
  <si>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</si>
  <si>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</si>
  <si>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</si>
  <si>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</si>
  <si>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</si>
  <si>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</si>
  <si>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</si>
  <si>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</si>
  <si>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</si>
  <si>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</si>
  <si>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</si>
  <si>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</si>
  <si>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</si>
  <si>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</si>
  <si>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</si>
  <si>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</si>
  <si>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</si>
  <si>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</si>
  <si>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</si>
  <si>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</si>
  <si>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</si>
  <si>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</si>
  <si>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</si>
  <si>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</si>
  <si>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</si>
  <si>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</si>
  <si>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</si>
  <si>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</si>
  <si>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</si>
  <si>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</si>
  <si>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</si>
  <si>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</si>
  <si>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</si>
  <si>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</si>
  <si>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</si>
  <si>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</si>
  <si>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</si>
  <si>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</si>
  <si>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</si>
  <si>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</si>
  <si>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</si>
  <si>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</si>
  <si>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</si>
  <si>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</si>
  <si>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</si>
  <si>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</si>
  <si>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</si>
  <si>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</si>
  <si>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</si>
  <si>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</si>
  <si>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</si>
  <si>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</si>
  <si>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</si>
  <si>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</si>
  <si>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</si>
  <si>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</si>
  <si>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</si>
  <si>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</si>
  <si>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</si>
  <si>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</si>
  <si>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</si>
  <si>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</si>
  <si>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</si>
  <si>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</si>
  <si>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</si>
  <si>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</si>
  <si>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</si>
  <si>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</si>
  <si>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</si>
  <si>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</si>
  <si>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</si>
  <si>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</si>
  <si>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</si>
  <si>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</si>
  <si>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</si>
  <si>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</si>
  <si>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</si>
  <si>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</si>
  <si>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</si>
  <si>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</si>
  <si>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</si>
  <si>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</si>
  <si>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</si>
  <si>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</si>
  <si>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</si>
  <si>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</si>
  <si>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</si>
  <si>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</si>
  <si>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</si>
  <si>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</si>
  <si>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</si>
  <si>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</si>
  <si>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</si>
  <si>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</si>
  <si>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</si>
  <si>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</si>
  <si>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</si>
  <si>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</si>
  <si>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</si>
  <si>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</si>
  <si>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</si>
  <si>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</si>
  <si>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</si>
  <si>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</si>
  <si>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</si>
  <si>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</si>
  <si>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</si>
  <si>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</si>
  <si>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</si>
  <si>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</si>
  <si>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</si>
  <si>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</si>
  <si>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</si>
  <si>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</si>
  <si>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</si>
  <si>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</si>
  <si>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</si>
  <si>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</si>
  <si>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</si>
  <si>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</si>
  <si>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</si>
  <si>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</si>
  <si>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</si>
  <si>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</si>
  <si>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</si>
  <si>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</si>
  <si>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</si>
  <si>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</si>
  <si>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</si>
  <si>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</si>
  <si>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</si>
  <si>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</si>
  <si>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</si>
  <si>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</si>
  <si>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</si>
  <si>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</si>
  <si>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</si>
  <si>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</si>
  <si>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</si>
  <si>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</si>
  <si>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</si>
  <si>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</si>
  <si>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</si>
  <si>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</si>
  <si>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</si>
  <si>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</si>
  <si>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</si>
  <si>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</si>
  <si>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</si>
  <si>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</si>
  <si>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</si>
  <si>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</si>
  <si>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</si>
  <si>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</si>
  <si>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</si>
  <si>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</si>
  <si>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</si>
  <si>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</si>
  <si>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</si>
  <si>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</si>
  <si>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</si>
  <si>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</si>
  <si>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</si>
  <si>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</si>
  <si>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</si>
  <si>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</si>
  <si>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</si>
  <si>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</si>
  <si>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</si>
  <si>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</si>
  <si>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</si>
  <si>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</si>
  <si>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</si>
  <si>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</si>
  <si>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</si>
  <si>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</si>
  <si>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</si>
  <si>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</si>
  <si>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</si>
  <si>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</si>
  <si>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</si>
  <si>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</si>
  <si>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</si>
  <si>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</si>
  <si>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</si>
  <si>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</si>
  <si>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</si>
  <si>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</si>
  <si>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</si>
  <si>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</si>
  <si>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</si>
  <si>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</si>
  <si>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</si>
  <si>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</si>
  <si>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</si>
  <si>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</si>
  <si>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</si>
  <si>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</si>
  <si>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</si>
  <si>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</si>
  <si>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</si>
  <si>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</si>
  <si>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</si>
  <si>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</si>
  <si>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</si>
  <si>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</si>
  <si>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</si>
  <si>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</si>
  <si>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</si>
  <si>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</si>
  <si>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</si>
  <si>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</si>
  <si>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</si>
  <si>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</si>
  <si>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</si>
  <si>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</si>
  <si>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</si>
  <si>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</si>
  <si>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</si>
  <si>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</si>
  <si>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</si>
  <si>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</si>
  <si>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</si>
  <si>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</si>
  <si>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</si>
  <si>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</si>
  <si>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</si>
  <si>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</si>
  <si>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</si>
  <si>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</si>
  <si>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</si>
  <si>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</si>
  <si>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</si>
  <si>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</si>
  <si>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</si>
  <si>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</si>
  <si>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</si>
  <si>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</si>
  <si>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</si>
  <si>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</si>
  <si>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</si>
  <si>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</si>
  <si>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</si>
  <si>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</si>
  <si>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</si>
  <si>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</si>
  <si>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</si>
  <si>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</si>
  <si>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</si>
  <si>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</si>
  <si>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</si>
  <si>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</si>
  <si>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</si>
  <si>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</si>
  <si>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</si>
  <si>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</si>
  <si>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</si>
  <si>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</si>
  <si>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</si>
  <si>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</si>
  <si>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</si>
  <si>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</si>
  <si>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</si>
  <si>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</si>
  <si>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</si>
  <si>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</si>
  <si>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</si>
  <si>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</si>
  <si>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</si>
  <si>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</si>
  <si>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</si>
  <si>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</si>
  <si>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</si>
  <si>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</si>
  <si>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</si>
  <si>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</si>
  <si>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</si>
  <si>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</si>
  <si>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</si>
  <si>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</si>
  <si>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</si>
  <si>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</si>
  <si>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</si>
  <si>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</si>
  <si>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</si>
  <si>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</si>
  <si>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</si>
  <si>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</si>
  <si>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</si>
  <si>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</si>
  <si>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</si>
  <si>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</si>
  <si>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</si>
  <si>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</si>
  <si>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</si>
  <si>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</si>
  <si>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</si>
  <si>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</si>
  <si>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</si>
  <si>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</si>
  <si>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</si>
  <si>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</si>
  <si>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</si>
  <si>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</si>
  <si>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</si>
  <si>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</si>
  <si>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</si>
  <si>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</si>
  <si>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</si>
  <si>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</si>
  <si>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</si>
  <si>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</si>
  <si>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</si>
  <si>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</si>
  <si>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</si>
  <si>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</si>
  <si>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</si>
  <si>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</si>
  <si>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</si>
  <si>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</si>
  <si>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</si>
  <si>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</si>
  <si>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</si>
  <si>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</si>
  <si>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</si>
  <si>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</si>
  <si>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</si>
  <si>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</si>
  <si>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</si>
  <si>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</si>
  <si>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</si>
  <si>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</si>
  <si>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</si>
  <si>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</si>
  <si>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</si>
  <si>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</si>
  <si>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</si>
  <si>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</si>
  <si>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</si>
  <si>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</si>
  <si>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</si>
  <si>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</si>
  <si>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</si>
  <si>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</si>
  <si>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</si>
  <si>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</si>
  <si>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</si>
  <si>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</si>
  <si>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</si>
  <si>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</si>
  <si>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</si>
  <si>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</si>
  <si>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</si>
  <si>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</si>
  <si>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</si>
  <si>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</si>
  <si>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</si>
  <si>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</si>
  <si>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</si>
  <si>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</si>
  <si>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</si>
  <si>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</si>
  <si>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</si>
  <si>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</si>
  <si>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</si>
  <si>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</si>
  <si>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</si>
  <si>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</si>
  <si>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</si>
  <si>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</si>
  <si>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</si>
  <si>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</si>
  <si>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</si>
  <si>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</si>
  <si>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</si>
  <si>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</si>
  <si>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</si>
  <si>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</si>
  <si>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</si>
  <si>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</si>
  <si>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</si>
  <si>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</si>
  <si>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</si>
  <si>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</si>
  <si>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</si>
  <si>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</si>
  <si>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</si>
  <si>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</si>
  <si>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</si>
  <si>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</si>
  <si>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</si>
  <si>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</si>
  <si>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</si>
  <si>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</si>
  <si>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</si>
  <si>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</si>
  <si>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</si>
  <si>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</si>
  <si>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</si>
  <si>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</si>
  <si>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</si>
  <si>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</si>
  <si>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</si>
  <si>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</si>
  <si>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</si>
  <si>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</si>
  <si>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</si>
  <si>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</si>
  <si>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</si>
  <si>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</si>
  <si>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</si>
  <si>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</si>
  <si>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</si>
  <si>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</si>
  <si>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</si>
  <si>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</si>
  <si>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</si>
  <si>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</si>
  <si>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</si>
  <si>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</si>
  <si>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</si>
  <si>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</si>
  <si>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</si>
  <si>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</si>
  <si>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</si>
  <si>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</si>
  <si>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</si>
  <si>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</si>
  <si>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</si>
  <si>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</si>
  <si>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</si>
  <si>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</si>
  <si>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</si>
  <si>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</si>
  <si>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</si>
  <si>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</si>
  <si>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</si>
  <si>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</si>
  <si>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</si>
  <si>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</si>
  <si>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</si>
  <si>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</si>
  <si>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</si>
  <si>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</si>
  <si>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</si>
  <si>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</si>
  <si>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</si>
  <si>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</si>
  <si>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</si>
  <si>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</si>
  <si>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</si>
  <si>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</si>
  <si>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</si>
  <si>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</si>
  <si>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</si>
  <si>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</si>
  <si>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</si>
  <si>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</si>
  <si>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</si>
  <si>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</si>
  <si>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</si>
  <si>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</si>
  <si>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</si>
  <si>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</si>
  <si>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</si>
  <si>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</si>
  <si>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</si>
  <si>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</si>
  <si>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</si>
  <si>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</si>
  <si>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</si>
  <si>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</si>
  <si>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</si>
  <si>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</si>
  <si>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</si>
  <si>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</si>
  <si>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</si>
  <si>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</si>
  <si>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</si>
  <si>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</si>
  <si>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</si>
  <si>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</si>
  <si>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</si>
  <si>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</si>
  <si>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</si>
  <si>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</si>
  <si>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</si>
  <si>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</si>
  <si>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</si>
  <si>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</si>
  <si>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</si>
  <si>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</si>
  <si>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</si>
  <si>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</si>
  <si>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</si>
  <si>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</si>
  <si>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</si>
  <si>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</si>
  <si>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</si>
  <si>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</si>
  <si>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</si>
  <si>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</si>
  <si>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</si>
  <si>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</si>
  <si>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</si>
  <si>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</si>
  <si>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</si>
  <si>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</si>
  <si>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</si>
  <si>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</si>
  <si>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</si>
  <si>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</si>
  <si>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</si>
  <si>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</si>
  <si>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</si>
  <si>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</si>
  <si>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</si>
  <si>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</si>
  <si>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</si>
  <si>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</si>
  <si>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</si>
  <si>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</si>
  <si>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</si>
  <si>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</si>
  <si>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</si>
  <si>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</si>
  <si>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</si>
  <si>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</si>
  <si>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</si>
  <si>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</si>
  <si>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</si>
  <si>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</si>
  <si>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</si>
  <si>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</si>
  <si>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</si>
  <si>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</si>
  <si>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</si>
  <si>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</si>
  <si>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</si>
  <si>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</si>
  <si>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</si>
  <si>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</si>
  <si>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</si>
  <si>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</si>
  <si>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</si>
  <si>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</si>
  <si>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</si>
  <si>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</si>
  <si>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</si>
  <si>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</si>
  <si>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</si>
  <si>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</si>
  <si>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</si>
  <si>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</si>
  <si>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</si>
  <si>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</si>
  <si>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</si>
  <si>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</si>
  <si>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</si>
  <si>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</si>
  <si>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</si>
  <si>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</si>
  <si>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</si>
  <si>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</si>
  <si>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</si>
  <si>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</si>
  <si>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</si>
  <si>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</si>
  <si>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</si>
  <si>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</si>
  <si>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</si>
  <si>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</si>
  <si>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</si>
  <si>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</si>
  <si>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</si>
  <si>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</si>
  <si>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</si>
  <si>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</si>
  <si>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</si>
  <si>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</si>
  <si>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</si>
  <si>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</si>
  <si>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</si>
  <si>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</si>
  <si>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</si>
  <si>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</si>
  <si>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</si>
  <si>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</si>
  <si>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</si>
  <si>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</si>
  <si>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</si>
  <si>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</si>
  <si>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</si>
  <si>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</si>
  <si>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</si>
  <si>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</si>
  <si>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</si>
  <si>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</si>
  <si>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</si>
  <si>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</si>
  <si>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</si>
  <si>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</si>
  <si>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</si>
  <si>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</si>
  <si>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</si>
  <si>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</si>
  <si>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</si>
  <si>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</si>
  <si>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</si>
  <si>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</si>
  <si>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</si>
  <si>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</si>
  <si>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</si>
  <si>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</si>
  <si>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</si>
  <si>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</si>
  <si>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</si>
  <si>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</si>
  <si>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</si>
  <si>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</si>
  <si>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</si>
  <si>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</si>
  <si>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</si>
  <si>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</si>
  <si>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</si>
  <si>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</si>
  <si>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</si>
  <si>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</si>
  <si>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</si>
  <si>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</si>
  <si>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</si>
  <si>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</si>
  <si>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</si>
  <si>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</si>
  <si>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</si>
  <si>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</si>
  <si>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</si>
  <si>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</si>
  <si>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</si>
  <si>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</si>
  <si>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</si>
  <si>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</si>
  <si>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</si>
  <si>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</si>
  <si>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</si>
  <si>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</si>
  <si>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</si>
  <si>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</si>
  <si>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</si>
  <si>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</si>
  <si>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</si>
  <si>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</si>
  <si>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</si>
  <si>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</si>
  <si>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</si>
  <si>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</si>
  <si>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</si>
  <si>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</si>
  <si>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</si>
  <si>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</si>
  <si>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</si>
  <si>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</si>
  <si>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</si>
  <si>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</si>
  <si>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</si>
  <si>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</si>
  <si>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</si>
  <si>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</si>
  <si>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</si>
  <si>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</si>
  <si>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</si>
  <si>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</si>
  <si>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</si>
  <si>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</si>
  <si>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</si>
  <si>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</si>
  <si>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</si>
  <si>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</si>
  <si>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</si>
  <si>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</si>
  <si>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</si>
  <si>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</si>
  <si>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</si>
  <si>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</si>
  <si>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</si>
  <si>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</si>
  <si>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</si>
  <si>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</si>
  <si>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</si>
  <si>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</si>
  <si>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</si>
  <si>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</si>
  <si>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</si>
  <si>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</si>
  <si>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</si>
  <si>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</si>
  <si>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</si>
  <si>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</si>
  <si>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</si>
  <si>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</si>
  <si>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</si>
  <si>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</si>
  <si>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</si>
  <si>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</si>
  <si>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</si>
  <si>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</si>
  <si>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</si>
  <si>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</si>
  <si>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</si>
  <si>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</si>
  <si>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</si>
  <si>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</si>
  <si>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</si>
  <si>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</si>
  <si>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</si>
  <si>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</si>
  <si>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</si>
  <si>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</si>
  <si>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</si>
  <si>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</si>
  <si>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</si>
  <si>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</si>
  <si>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</si>
  <si>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</si>
  <si>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</si>
  <si>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</si>
  <si>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</si>
  <si>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</si>
  <si>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</si>
  <si>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</si>
  <si>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</si>
  <si>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</si>
  <si>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</si>
  <si>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</si>
  <si>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</si>
  <si>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</si>
  <si>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</si>
  <si>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</si>
  <si>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</si>
  <si>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</si>
  <si>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</si>
  <si>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</si>
  <si>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</si>
  <si>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</si>
  <si>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</si>
  <si>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</si>
  <si>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</si>
  <si>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</si>
  <si>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</si>
  <si>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</si>
  <si>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</si>
  <si>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</si>
  <si>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</si>
  <si>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</si>
  <si>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</si>
  <si>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</si>
  <si>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</si>
  <si>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</si>
  <si>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</si>
  <si>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</si>
  <si>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</si>
  <si>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</si>
  <si>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</si>
  <si>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</si>
  <si>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</si>
  <si>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</si>
  <si>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</si>
  <si>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</si>
  <si>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</si>
  <si>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</si>
  <si>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</si>
  <si>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</si>
  <si>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</si>
  <si>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</si>
  <si>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</si>
  <si>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</si>
  <si>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</si>
  <si>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</si>
  <si>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</si>
  <si>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</si>
  <si>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</si>
  <si>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</si>
  <si>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</si>
  <si>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</si>
  <si>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</si>
  <si>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</si>
  <si>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</si>
  <si>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</si>
  <si>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</si>
  <si>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</si>
  <si>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</si>
  <si>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</si>
  <si>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</si>
  <si>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</si>
  <si>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</si>
  <si>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</si>
  <si>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</si>
  <si>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</si>
  <si>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</si>
  <si>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</si>
  <si>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</si>
  <si>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</si>
  <si>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</si>
  <si>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</si>
  <si>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</si>
  <si>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</si>
  <si>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</si>
  <si>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</si>
  <si>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</si>
  <si>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</si>
  <si>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</si>
  <si>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</si>
  <si>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</si>
  <si>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</si>
  <si>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</si>
  <si>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</si>
  <si>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</si>
  <si>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</si>
  <si>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</si>
  <si>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</si>
  <si>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</si>
  <si>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</si>
  <si>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</si>
  <si>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</si>
  <si>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</si>
  <si>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</si>
  <si>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</si>
  <si>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</si>
  <si>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</si>
  <si>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</si>
  <si>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</si>
  <si>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</si>
  <si>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</si>
  <si>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</si>
  <si>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</si>
  <si>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</si>
  <si>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</si>
  <si>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</si>
  <si>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</si>
  <si>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</si>
  <si>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</si>
  <si>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</si>
  <si>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</si>
  <si>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</si>
  <si>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</si>
  <si>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</si>
  <si>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</si>
  <si>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</si>
  <si>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</si>
  <si>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</si>
  <si>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</si>
  <si>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</si>
  <si>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</si>
  <si>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</si>
  <si>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</si>
  <si>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</si>
  <si>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</si>
  <si>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</si>
  <si>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</si>
  <si>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</si>
  <si>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</si>
  <si>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</si>
  <si>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</si>
  <si>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</si>
  <si>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</si>
  <si>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</si>
  <si>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</si>
  <si>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</si>
  <si>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</si>
  <si>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</si>
  <si>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</si>
  <si>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</si>
  <si>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</si>
  <si>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</si>
  <si>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</si>
  <si>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</si>
  <si>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</si>
  <si>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</si>
  <si>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</si>
  <si>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</si>
  <si>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</si>
  <si>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</si>
  <si>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</si>
  <si>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</si>
  <si>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</si>
  <si>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</si>
  <si>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</si>
  <si>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</si>
  <si>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</si>
  <si>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</si>
  <si>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</si>
  <si>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</si>
  <si>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</si>
  <si>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</si>
  <si>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</si>
  <si>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</si>
  <si>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</si>
  <si>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</si>
  <si>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</si>
  <si>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</si>
  <si>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</si>
  <si>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</si>
  <si>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</si>
  <si>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</si>
  <si>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</si>
  <si>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</si>
  <si>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</si>
  <si>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</si>
  <si>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</si>
  <si>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</si>
  <si>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</si>
  <si>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</si>
  <si>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</si>
  <si>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</si>
  <si>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</si>
  <si>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</si>
  <si>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</si>
  <si>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</si>
  <si>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</si>
  <si>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</si>
  <si>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</si>
  <si>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</si>
  <si>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</si>
  <si>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</si>
  <si>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</si>
  <si>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</si>
  <si>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</si>
  <si>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</si>
  <si>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</si>
  <si>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</si>
  <si>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</si>
  <si>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</si>
  <si>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</si>
  <si>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</si>
  <si>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</si>
  <si>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</si>
  <si>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</si>
  <si>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</si>
  <si>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</si>
  <si>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</si>
  <si>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</si>
  <si>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</si>
  <si>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</si>
  <si>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</si>
  <si>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</si>
  <si>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</si>
  <si>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</si>
  <si>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</si>
  <si>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</si>
  <si>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</si>
  <si>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</si>
  <si>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</si>
  <si>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</si>
  <si>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</si>
  <si>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</si>
  <si>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</si>
  <si>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</si>
  <si>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</si>
  <si>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</si>
  <si>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</si>
  <si>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</si>
  <si>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</si>
  <si>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</si>
  <si>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</si>
  <si>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</si>
  <si>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</si>
  <si>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</si>
  <si>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</si>
  <si>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</si>
  <si>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</si>
  <si>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</si>
  <si>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</si>
  <si>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</si>
  <si>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</si>
  <si>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</si>
  <si>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</si>
  <si>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</si>
  <si>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</si>
  <si>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</si>
  <si>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</si>
  <si>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</si>
  <si>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</si>
  <si>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</si>
  <si>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</si>
  <si>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</si>
  <si>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</si>
  <si>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</si>
  <si>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</si>
  <si>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</si>
  <si>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</si>
  <si>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</si>
  <si>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</si>
  <si>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</si>
  <si>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</si>
  <si>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</si>
  <si>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</si>
  <si>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</si>
  <si>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</si>
  <si>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</si>
  <si>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</si>
  <si>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</si>
  <si>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</si>
  <si>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</si>
  <si>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</si>
  <si>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</si>
  <si>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</si>
  <si>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</si>
  <si>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</si>
  <si>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</si>
  <si>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</si>
  <si>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</si>
  <si>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</si>
  <si>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</si>
  <si>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</si>
  <si>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</si>
  <si>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</si>
  <si>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</si>
  <si>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</si>
  <si>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</si>
  <si>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</si>
  <si>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</si>
  <si>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</si>
  <si>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</si>
  <si>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</si>
  <si>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</si>
  <si>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</si>
  <si>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</si>
  <si>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</si>
  <si>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</si>
  <si>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</si>
  <si>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</si>
  <si>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</si>
  <si>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</si>
  <si>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</si>
  <si>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</si>
  <si>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</si>
  <si>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</si>
  <si>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</si>
  <si>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</si>
  <si>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</si>
  <si>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</si>
  <si>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</si>
  <si>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</si>
  <si>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</si>
  <si>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</si>
  <si>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</si>
  <si>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</si>
  <si>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</si>
  <si>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</si>
  <si>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</si>
  <si>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</si>
  <si>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</si>
  <si>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</si>
  <si>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</si>
  <si>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</si>
  <si>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</si>
  <si>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</si>
  <si>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</si>
  <si>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</si>
  <si>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</si>
  <si>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</si>
  <si>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</si>
  <si>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</si>
  <si>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</si>
  <si>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</si>
  <si>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</si>
  <si>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</si>
  <si>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</si>
  <si>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</si>
  <si>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</si>
  <si>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</si>
  <si>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</si>
  <si>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</si>
  <si>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</si>
  <si>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</si>
  <si>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</si>
  <si>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</si>
  <si>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</si>
  <si>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</si>
  <si>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</si>
  <si>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</si>
  <si>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</si>
  <si>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</si>
  <si>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</si>
  <si>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</si>
  <si>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</si>
  <si>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</si>
  <si>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</si>
  <si>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</si>
  <si>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</si>
  <si>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</si>
  <si>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</si>
  <si>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</si>
  <si>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</si>
  <si>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</si>
  <si>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</si>
  <si>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</si>
  <si>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</si>
  <si>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</si>
  <si>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</si>
  <si>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</si>
  <si>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</si>
  <si>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</si>
  <si>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</si>
  <si>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</si>
  <si>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</si>
  <si>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</si>
  <si>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</si>
  <si>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</si>
  <si>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</si>
  <si>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</si>
  <si>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</si>
  <si>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</si>
  <si>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</si>
  <si>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</si>
  <si>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</si>
  <si>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</si>
  <si>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</si>
  <si>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</si>
  <si>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</si>
  <si>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</si>
  <si>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</si>
  <si>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</si>
  <si>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</si>
  <si>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</si>
  <si>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</si>
  <si>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</si>
  <si>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</si>
  <si>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</si>
  <si>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</si>
  <si>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</si>
  <si>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</si>
  <si>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</si>
  <si>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</si>
  <si>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</si>
  <si>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</si>
  <si>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</si>
  <si>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</si>
  <si>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</si>
  <si>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</si>
  <si>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</si>
  <si>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</si>
  <si>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</si>
  <si>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</si>
  <si>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</si>
  <si>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</si>
  <si>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</si>
  <si>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</si>
  <si>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</si>
  <si>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</si>
  <si>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</si>
  <si>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</si>
  <si>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</si>
  <si>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</si>
  <si>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</si>
  <si>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</si>
  <si>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</si>
  <si>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</si>
  <si>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</si>
  <si>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</si>
  <si>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</si>
  <si>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</si>
  <si>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</si>
  <si>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</si>
  <si>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</si>
  <si>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</si>
  <si>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</si>
  <si>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</si>
  <si>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</si>
  <si>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</si>
  <si>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</si>
  <si>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</si>
  <si>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</si>
  <si>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</si>
  <si>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</si>
  <si>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</si>
  <si>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</si>
  <si>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</si>
  <si>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</si>
  <si>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</si>
  <si>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</si>
  <si>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</si>
  <si>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</si>
  <si>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</si>
  <si>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</si>
  <si>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</si>
  <si>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</si>
  <si>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</si>
  <si>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</si>
  <si>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</si>
  <si>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</si>
  <si>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</si>
  <si>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</si>
  <si>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</si>
  <si>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</si>
  <si>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</si>
  <si>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</si>
  <si>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</si>
  <si>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</si>
  <si>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</si>
  <si>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</si>
  <si>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</si>
  <si>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</si>
  <si>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</si>
  <si>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</si>
  <si>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</si>
  <si>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</si>
  <si>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</si>
  <si>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</si>
  <si>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</si>
  <si>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</si>
  <si>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</si>
  <si>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</si>
  <si>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</si>
  <si>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</si>
  <si>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</si>
  <si>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</si>
  <si>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</si>
  <si>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</si>
  <si>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</si>
  <si>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</si>
  <si>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</si>
  <si>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</si>
  <si>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</si>
  <si>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</si>
  <si>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</si>
  <si>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</si>
  <si>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</si>
  <si>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</si>
  <si>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</si>
  <si>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</si>
  <si>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</si>
  <si>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</si>
  <si>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</si>
  <si>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</si>
  <si>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</si>
  <si>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</si>
  <si>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</si>
  <si>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</si>
  <si>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</si>
  <si>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</si>
  <si>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</si>
  <si>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</si>
  <si>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</si>
  <si>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</si>
  <si>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</si>
  <si>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</si>
  <si>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</si>
  <si>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</si>
  <si>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</si>
  <si>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</si>
  <si>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</si>
  <si>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</si>
  <si>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</si>
  <si>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</si>
  <si>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</si>
  <si>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</si>
  <si>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</si>
  <si>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</si>
  <si>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</si>
  <si>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</si>
  <si>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</si>
  <si>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</si>
  <si>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</si>
  <si>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</si>
  <si>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</si>
  <si>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</si>
  <si>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</si>
  <si>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</si>
  <si>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</si>
  <si>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</si>
  <si>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</si>
  <si>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</si>
  <si>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</si>
  <si>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</si>
  <si>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</si>
  <si>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</si>
  <si>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</si>
  <si>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</si>
  <si>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</si>
  <si>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</si>
  <si>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</si>
  <si>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</si>
  <si>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</si>
  <si>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</si>
  <si>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</si>
  <si>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</si>
  <si>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</si>
  <si>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</si>
  <si>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</si>
  <si>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</si>
  <si>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</si>
  <si>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</si>
  <si>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</si>
  <si>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</si>
  <si>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</si>
  <si>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</si>
  <si>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</si>
  <si>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</si>
  <si>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</si>
  <si>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</si>
  <si>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</si>
  <si>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</si>
  <si>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</si>
  <si>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</si>
  <si>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</si>
  <si>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</si>
  <si>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</si>
  <si>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</si>
  <si>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</si>
  <si>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</si>
  <si>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</si>
  <si>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</si>
  <si>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</si>
  <si>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</si>
  <si>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</si>
  <si>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</si>
  <si>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</si>
  <si>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</si>
  <si>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</si>
  <si>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</si>
  <si>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</si>
  <si>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</si>
  <si>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</si>
  <si>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</si>
  <si>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</si>
  <si>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</si>
  <si>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</si>
  <si>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</si>
  <si>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</si>
  <si>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</si>
  <si>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</si>
  <si>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</si>
  <si>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</si>
  <si>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</si>
  <si>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</si>
  <si>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</si>
  <si>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</si>
  <si>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</si>
  <si>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</si>
  <si>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</si>
  <si>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</si>
  <si>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</si>
  <si>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</si>
  <si>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</si>
  <si>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</si>
  <si>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</si>
  <si>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</si>
  <si>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</si>
  <si>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</si>
  <si>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</si>
  <si>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</si>
  <si>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</si>
  <si>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</si>
  <si>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</si>
  <si>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</si>
  <si>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</si>
  <si>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</si>
  <si>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</si>
  <si>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</si>
  <si>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</si>
  <si>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</si>
  <si>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</si>
  <si>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</si>
  <si>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</si>
  <si>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</si>
  <si>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</si>
  <si>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</si>
  <si>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</si>
  <si>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</si>
  <si>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</si>
  <si>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</si>
  <si>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</si>
  <si>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</si>
  <si>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</si>
  <si>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</si>
  <si>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</si>
  <si>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</si>
  <si>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</si>
  <si>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</si>
  <si>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</si>
  <si>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</si>
  <si>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</si>
  <si>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</si>
  <si>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</si>
  <si>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</si>
  <si>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</si>
  <si>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</si>
  <si>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</si>
  <si>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</si>
  <si>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</si>
  <si>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</si>
  <si>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</si>
  <si>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</si>
  <si>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</si>
  <si>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</si>
  <si>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</si>
  <si>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</si>
  <si>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</si>
  <si>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</si>
  <si>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</si>
  <si>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</si>
  <si>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</si>
  <si>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</si>
  <si>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</si>
  <si>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</si>
  <si>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</si>
  <si>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</si>
  <si>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</si>
  <si>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</si>
  <si>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</si>
  <si>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</si>
  <si>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</si>
  <si>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</si>
  <si>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</si>
  <si>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</si>
  <si>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</si>
  <si>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</si>
  <si>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</si>
  <si>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</si>
  <si>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</si>
  <si>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</si>
  <si>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</si>
  <si>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</si>
  <si>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</si>
  <si>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</si>
  <si>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</si>
  <si>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</si>
  <si>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</si>
  <si>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</si>
  <si>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</si>
  <si>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</si>
  <si>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</si>
  <si>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</si>
  <si>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</si>
  <si>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</si>
  <si>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</si>
  <si>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</si>
  <si>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</si>
  <si>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</si>
  <si>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</si>
  <si>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</si>
  <si>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</si>
  <si>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</si>
  <si>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</si>
  <si>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</si>
  <si>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</si>
  <si>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</si>
  <si>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</si>
  <si>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</si>
  <si>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</si>
  <si>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</si>
  <si>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</si>
  <si>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</si>
  <si>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</si>
  <si>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</si>
  <si>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</si>
  <si>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</si>
  <si>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</si>
  <si>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</si>
  <si>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</si>
  <si>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</si>
  <si>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</si>
  <si>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</si>
  <si>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</si>
  <si>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</si>
  <si>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</si>
  <si>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</si>
  <si>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</si>
  <si>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</si>
  <si>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</si>
  <si>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</si>
  <si>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</si>
  <si>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</si>
  <si>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</si>
  <si>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</si>
  <si>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</si>
  <si>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</si>
  <si>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</si>
  <si>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</si>
  <si>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</si>
  <si>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</si>
  <si>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</si>
  <si>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</si>
  <si>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</si>
  <si>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</si>
  <si>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</si>
  <si>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</si>
  <si>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</si>
  <si>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</si>
  <si>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</si>
  <si>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</si>
  <si>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</si>
  <si>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</si>
  <si>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</si>
  <si>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</si>
  <si>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</si>
  <si>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</si>
  <si>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</si>
  <si>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</si>
  <si>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</si>
  <si>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</si>
  <si>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</si>
  <si>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</si>
  <si>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</si>
  <si>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</si>
  <si>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</si>
  <si>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</si>
  <si>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</si>
  <si>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</si>
  <si>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</si>
  <si>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</si>
  <si>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</si>
  <si>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</si>
  <si>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</si>
  <si>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</si>
  <si>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</si>
  <si>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</si>
  <si>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</si>
  <si>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</si>
  <si>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</si>
  <si>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</si>
  <si>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</si>
  <si>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</si>
  <si>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</si>
  <si>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</si>
  <si>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</si>
  <si>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</si>
  <si>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</si>
  <si>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</si>
  <si>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</si>
  <si>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</si>
  <si>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</si>
  <si>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</si>
  <si>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</si>
  <si>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</si>
  <si>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</si>
  <si>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</si>
  <si>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</si>
  <si>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</si>
  <si>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</si>
  <si>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</si>
  <si>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</si>
  <si>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</si>
  <si>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</si>
  <si>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</si>
  <si>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</si>
  <si>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</si>
  <si>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</si>
  <si>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</si>
  <si>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</si>
  <si>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</si>
  <si>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</si>
  <si>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</si>
  <si>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</si>
  <si>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</si>
  <si>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</si>
  <si>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</si>
  <si>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</si>
  <si>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</si>
  <si>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</si>
  <si>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</si>
  <si>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</si>
  <si>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</si>
  <si>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</si>
  <si>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</si>
  <si>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</si>
  <si>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</si>
  <si>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</si>
  <si>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</si>
  <si>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</si>
  <si>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</si>
  <si>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</si>
  <si>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</si>
  <si>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</si>
  <si>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</si>
  <si>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</si>
  <si>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</si>
  <si>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</si>
  <si>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</si>
  <si>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</si>
  <si>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</si>
  <si>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</si>
  <si>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</si>
  <si>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</si>
  <si>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</si>
  <si>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</si>
  <si>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</si>
  <si>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</si>
  <si>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</si>
  <si>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</si>
  <si>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</si>
  <si>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</si>
  <si>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</si>
  <si>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</si>
  <si>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</si>
  <si>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</si>
  <si>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</si>
  <si>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</si>
  <si>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</si>
  <si>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</si>
  <si>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</si>
  <si>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</si>
  <si>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</si>
  <si>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</si>
  <si>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</si>
  <si>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</si>
  <si>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</si>
  <si>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</si>
  <si>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</si>
  <si>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</si>
  <si>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</si>
  <si>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</si>
  <si>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</si>
  <si>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</si>
  <si>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</si>
  <si>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</si>
  <si>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</si>
  <si>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</si>
  <si>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</si>
  <si>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</si>
  <si>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</si>
  <si>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</si>
  <si>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</si>
  <si>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</si>
  <si>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</si>
  <si>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</si>
  <si>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</si>
  <si>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</si>
  <si>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</si>
  <si>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</si>
  <si>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</si>
  <si>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</si>
  <si>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</si>
  <si>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</si>
  <si>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</si>
  <si>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</si>
  <si>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</si>
  <si>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</si>
  <si>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</si>
  <si>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</si>
  <si>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</si>
  <si>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</si>
  <si>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</si>
  <si>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</si>
  <si>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</si>
  <si>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</si>
  <si>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</si>
  <si>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</si>
  <si>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</si>
  <si>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</si>
  <si>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</si>
  <si>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</si>
  <si>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</si>
  <si>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</si>
  <si>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</si>
  <si>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</si>
  <si>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</si>
  <si>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</si>
  <si>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</si>
  <si>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</si>
  <si>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</si>
  <si>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</si>
  <si>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</si>
  <si>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</si>
  <si>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</si>
  <si>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</si>
  <si>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</si>
  <si>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</si>
  <si>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</si>
  <si>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</si>
  <si>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</si>
  <si>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</si>
  <si>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</si>
  <si>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</si>
  <si>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</si>
  <si>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</si>
  <si>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</si>
  <si>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</si>
  <si>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</si>
  <si>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</si>
  <si>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</si>
  <si>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</si>
  <si>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</si>
  <si>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</si>
  <si>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</si>
  <si>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</si>
  <si>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</si>
  <si>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</si>
  <si>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</si>
  <si>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</si>
  <si>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</si>
  <si>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</si>
  <si>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</si>
  <si>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</si>
  <si>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</si>
  <si>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</si>
  <si>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</si>
  <si>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</si>
  <si>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</si>
  <si>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</si>
  <si>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</si>
  <si>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</si>
  <si>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</si>
  <si>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</si>
  <si>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</si>
  <si>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</si>
  <si>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</si>
  <si>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</si>
  <si>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</si>
  <si>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</si>
  <si>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</si>
  <si>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</si>
  <si>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</si>
  <si>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</si>
  <si>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</si>
  <si>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</si>
  <si>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</si>
  <si>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</si>
  <si>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</si>
  <si>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</si>
  <si>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</si>
  <si>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</si>
  <si>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</si>
  <si>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</si>
  <si>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</si>
  <si>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</si>
  <si>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</si>
  <si>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</si>
  <si>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</si>
  <si>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</si>
  <si>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</si>
  <si>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</si>
  <si>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</si>
  <si>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</si>
  <si>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</si>
  <si>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</si>
  <si>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</si>
  <si>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</si>
  <si>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</si>
  <si>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</si>
  <si>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</si>
  <si>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</si>
  <si>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</si>
  <si>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</si>
  <si>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</si>
  <si>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</si>
  <si>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</si>
  <si>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</si>
  <si>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</si>
  <si>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</si>
  <si>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</si>
  <si>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</si>
  <si>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</si>
  <si>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</si>
  <si>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</si>
  <si>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</si>
  <si>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</si>
  <si>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</si>
  <si>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</si>
  <si>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</si>
  <si>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</si>
  <si>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</si>
  <si>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</si>
  <si>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</si>
  <si>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</si>
  <si>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</si>
  <si>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</si>
  <si>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</si>
  <si>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</si>
  <si>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</si>
  <si>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</si>
  <si>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</si>
  <si>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</si>
  <si>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</si>
  <si>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</si>
  <si>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</si>
  <si>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</si>
  <si>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</si>
  <si>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</si>
  <si>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</si>
  <si>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</si>
  <si>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</si>
  <si>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</si>
  <si>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</si>
  <si>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</si>
  <si>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</si>
  <si>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</si>
  <si>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</si>
  <si>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</si>
  <si>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</si>
  <si>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</si>
  <si>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</si>
  <si>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</si>
  <si>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</si>
  <si>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</si>
  <si>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</si>
  <si>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</si>
  <si>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</si>
  <si>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</si>
  <si>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</si>
  <si>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</si>
  <si>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</si>
  <si>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</si>
  <si>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</si>
  <si>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</si>
  <si>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</si>
  <si>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</si>
  <si>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</si>
  <si>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</si>
  <si>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</si>
  <si>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</si>
  <si>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</si>
  <si>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</si>
  <si>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</si>
  <si>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</si>
  <si>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</si>
  <si>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</si>
  <si>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</si>
  <si>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</si>
  <si>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</si>
  <si>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</si>
  <si>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</si>
  <si>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</si>
  <si>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</si>
  <si>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</si>
  <si>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</si>
  <si>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</si>
  <si>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</si>
  <si>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</si>
  <si>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</si>
  <si>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</si>
  <si>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</si>
  <si>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</si>
  <si>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</si>
  <si>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</si>
  <si>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</si>
  <si>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</si>
  <si>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</si>
  <si>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</si>
  <si>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</si>
  <si>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</si>
  <si>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</si>
  <si>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</si>
  <si>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</si>
  <si>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</si>
  <si>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</si>
  <si>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</si>
  <si>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</si>
  <si>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</si>
  <si>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</si>
  <si>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</si>
  <si>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</si>
  <si>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</si>
  <si>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</si>
  <si>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</si>
  <si>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</si>
  <si>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</si>
  <si>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</si>
  <si>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</si>
  <si>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</si>
  <si>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</si>
  <si>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</si>
  <si>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</si>
  <si>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</si>
  <si>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</si>
  <si>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</si>
  <si>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</si>
  <si>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</si>
  <si>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</si>
  <si>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</si>
  <si>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</si>
  <si>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</si>
  <si>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</si>
  <si>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</si>
  <si>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</si>
  <si>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</si>
  <si>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</si>
  <si>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</si>
  <si>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</si>
  <si>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</si>
  <si>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</si>
  <si>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</si>
  <si>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</si>
  <si>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</si>
  <si>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</si>
  <si>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</si>
  <si>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</si>
  <si>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</si>
  <si>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</si>
  <si>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</si>
  <si>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</si>
  <si>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</si>
  <si>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</si>
  <si>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</si>
  <si>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</si>
  <si>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</si>
  <si>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</si>
  <si>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</si>
  <si>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</si>
  <si>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</si>
  <si>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</si>
  <si>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</si>
  <si>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</si>
  <si>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</si>
  <si>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</si>
  <si>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</si>
  <si>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</si>
  <si>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</si>
  <si>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</si>
  <si>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</si>
  <si>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</si>
  <si>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</si>
  <si>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</si>
  <si>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</si>
  <si>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</si>
  <si>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</si>
  <si>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</si>
  <si>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</si>
  <si>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</si>
  <si>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</si>
  <si>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</si>
  <si>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</si>
  <si>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</si>
  <si>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</si>
  <si>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</si>
  <si>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</si>
  <si>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</si>
  <si>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</si>
  <si>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</si>
  <si>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</si>
  <si>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</si>
  <si>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</si>
  <si>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</si>
  <si>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</si>
  <si>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</si>
  <si>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</si>
  <si>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</si>
  <si>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</si>
  <si>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</si>
  <si>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</si>
  <si>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</si>
  <si>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</si>
  <si>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</si>
  <si>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</si>
  <si>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</si>
  <si>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</si>
  <si>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</si>
  <si>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</si>
  <si>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</si>
  <si>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</si>
  <si>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</si>
  <si>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</si>
  <si>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</si>
  <si>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</si>
  <si>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</si>
  <si>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</si>
  <si>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</si>
  <si>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</si>
  <si>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</si>
  <si>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</si>
  <si>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</si>
  <si>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</si>
  <si>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</si>
  <si>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</si>
  <si>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</si>
  <si>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</si>
  <si>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</si>
  <si>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</si>
  <si>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</si>
  <si>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</si>
  <si>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</si>
  <si>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</si>
  <si>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</si>
  <si>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</si>
  <si>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</si>
  <si>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</si>
  <si>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</si>
  <si>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</si>
  <si>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</si>
  <si>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</si>
  <si>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</si>
  <si>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</si>
  <si>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</si>
  <si>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</si>
  <si>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</si>
  <si>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</si>
  <si>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</si>
  <si>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</si>
  <si>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</si>
  <si>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</si>
  <si>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</si>
  <si>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</si>
  <si>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</si>
  <si>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</si>
  <si>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</si>
  <si>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</si>
  <si>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</si>
  <si>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</si>
  <si>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</si>
  <si>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</si>
  <si>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</si>
  <si>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</si>
  <si>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</si>
  <si>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</si>
  <si>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</si>
  <si>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</si>
  <si>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</si>
  <si>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</si>
  <si>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</si>
  <si>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</si>
  <si>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</si>
  <si>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</si>
  <si>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</si>
  <si>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</si>
  <si>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</si>
  <si>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</si>
  <si>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</si>
  <si>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</si>
  <si>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</si>
  <si>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</si>
  <si>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</si>
  <si>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</si>
  <si>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</si>
  <si>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</si>
  <si>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</si>
  <si>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</si>
  <si>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</si>
  <si>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</si>
  <si>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</si>
  <si>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</si>
  <si>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</si>
  <si>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</si>
  <si>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</si>
  <si>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</si>
  <si>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</si>
  <si>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</si>
  <si>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</si>
  <si>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</si>
  <si>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</si>
  <si>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</si>
  <si>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</si>
  <si>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</si>
  <si>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</si>
  <si>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</si>
  <si>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</si>
  <si>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</si>
  <si>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</si>
  <si>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</si>
  <si>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</si>
  <si>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</si>
  <si>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</si>
  <si>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</si>
  <si>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</si>
  <si>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</si>
  <si>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</si>
  <si>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</si>
  <si>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</si>
  <si>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</si>
  <si>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</si>
  <si>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</si>
  <si>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</si>
  <si>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</si>
  <si>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</si>
  <si>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</si>
  <si>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</si>
  <si>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</si>
  <si>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</si>
  <si>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</si>
  <si>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</si>
  <si>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</si>
  <si>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</si>
  <si>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</si>
  <si>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</si>
  <si>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</si>
  <si>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</si>
  <si>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</si>
  <si>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</si>
  <si>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</si>
  <si>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</si>
  <si>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</si>
  <si>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</si>
  <si>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</si>
  <si>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</si>
  <si>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</si>
  <si>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</si>
  <si>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</si>
  <si>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</si>
  <si>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</si>
  <si>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</si>
  <si>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</si>
  <si>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</si>
  <si>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</si>
  <si>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</si>
  <si>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</si>
  <si>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</si>
  <si>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</si>
  <si>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</si>
  <si>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</si>
  <si>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</si>
  <si>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</si>
  <si>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</si>
  <si>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</si>
  <si>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</si>
  <si>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</si>
  <si>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</si>
  <si>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</si>
  <si>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</si>
  <si>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</si>
  <si>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</si>
  <si>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</si>
  <si>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</si>
  <si>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</si>
  <si>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</si>
  <si>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</si>
  <si>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</si>
  <si>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</si>
  <si>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</si>
  <si>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</si>
  <si>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</si>
  <si>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</si>
  <si>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</si>
  <si>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</si>
  <si>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</si>
  <si>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</si>
  <si>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</si>
  <si>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</si>
  <si>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</si>
  <si>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</si>
  <si>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</si>
  <si>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</si>
  <si>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</si>
  <si>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</si>
  <si>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</si>
  <si>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</si>
  <si>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</si>
  <si>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</si>
  <si>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</si>
  <si>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</si>
  <si>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</si>
  <si>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</si>
  <si>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</si>
  <si>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</si>
  <si>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</si>
  <si>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</si>
  <si>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</si>
  <si>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</si>
  <si>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</si>
  <si>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</si>
  <si>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</si>
  <si>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</si>
  <si>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</si>
  <si>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</si>
  <si>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</si>
  <si>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</si>
  <si>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</si>
  <si>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</si>
  <si>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</si>
  <si>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</si>
  <si>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</si>
  <si>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</si>
  <si>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</si>
  <si>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</si>
  <si>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</si>
  <si>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</si>
  <si>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</si>
  <si>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</si>
  <si>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</si>
  <si>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</si>
  <si>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</si>
  <si>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</si>
  <si>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</si>
  <si>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</si>
  <si>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</si>
  <si>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</si>
  <si>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</si>
  <si>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</si>
  <si>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</si>
  <si>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</si>
  <si>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</si>
  <si>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</si>
  <si>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</si>
  <si>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</si>
  <si>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</si>
  <si>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</si>
  <si>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</si>
  <si>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</si>
  <si>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</si>
  <si>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</si>
  <si>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</si>
  <si>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</si>
  <si>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</si>
  <si>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</si>
  <si>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</si>
  <si>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</si>
  <si>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</si>
  <si>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</si>
  <si>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</si>
  <si>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</si>
  <si>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</si>
  <si>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</si>
  <si>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</si>
  <si>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</si>
  <si>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</si>
  <si>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</si>
  <si>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</si>
  <si>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</si>
  <si>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</si>
  <si>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</si>
  <si>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</si>
  <si>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</si>
  <si>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</si>
  <si>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</si>
  <si>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</si>
  <si>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</si>
  <si>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</si>
  <si>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</si>
  <si>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</si>
  <si>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</si>
  <si>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</si>
  <si>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</si>
  <si>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</si>
  <si>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</si>
  <si>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</si>
  <si>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</si>
  <si>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</si>
  <si>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</si>
  <si>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</si>
  <si>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</si>
  <si>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</si>
  <si>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</si>
  <si>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</si>
  <si>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</si>
  <si>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</si>
  <si>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</si>
  <si>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</si>
  <si>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</si>
  <si>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</si>
  <si>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</si>
  <si>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</si>
  <si>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</si>
  <si>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</si>
  <si>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</si>
  <si>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</si>
  <si>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</si>
  <si>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</si>
  <si>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</si>
  <si>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</si>
  <si>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</si>
  <si>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</si>
  <si>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</si>
  <si>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</si>
  <si>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</si>
  <si>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</si>
  <si>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</si>
  <si>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</si>
  <si>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</si>
  <si>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</si>
  <si>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</si>
  <si>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</si>
  <si>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</si>
  <si>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</si>
  <si>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</si>
  <si>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</si>
  <si>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</si>
  <si>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</si>
  <si>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</si>
  <si>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</si>
  <si>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</si>
  <si>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</si>
  <si>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</si>
  <si>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</si>
  <si>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</si>
  <si>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</si>
  <si>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</si>
  <si>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</si>
  <si>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</si>
  <si>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</si>
  <si>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</si>
  <si>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</si>
  <si>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</si>
  <si>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</si>
  <si>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</si>
  <si>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</si>
  <si>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</si>
  <si>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</si>
  <si>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</si>
  <si>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</si>
  <si>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</si>
  <si>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</si>
  <si>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</si>
  <si>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</si>
  <si>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</si>
  <si>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</si>
  <si>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</si>
  <si>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</si>
  <si>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</si>
  <si>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</si>
  <si>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</si>
  <si>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</si>
  <si>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</si>
  <si>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</si>
  <si>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</si>
  <si>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</si>
  <si>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</si>
  <si>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</si>
  <si>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</si>
  <si>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</si>
  <si>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</si>
  <si>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</si>
  <si>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</si>
  <si>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</si>
  <si>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</si>
  <si>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</si>
  <si>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</si>
  <si>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</si>
  <si>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</si>
  <si>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</si>
  <si>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</si>
  <si>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</si>
  <si>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</si>
  <si>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</si>
  <si>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</si>
  <si>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</si>
  <si>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</si>
  <si>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</si>
  <si>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</si>
  <si>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</si>
  <si>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</si>
  <si>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</si>
  <si>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</si>
  <si>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</si>
  <si>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</si>
  <si>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</si>
  <si>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</si>
  <si>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</si>
  <si>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</si>
  <si>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</si>
  <si>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</si>
  <si>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</si>
  <si>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</si>
  <si>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</si>
  <si>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</si>
  <si>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</si>
  <si>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</si>
  <si>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</si>
  <si>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</si>
  <si>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</si>
  <si>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</si>
  <si>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</si>
  <si>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</si>
  <si>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</si>
  <si>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</si>
  <si>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</si>
  <si>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</si>
  <si>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</si>
  <si>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</si>
  <si>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</si>
  <si>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</si>
  <si>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</si>
  <si>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</si>
  <si>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</si>
  <si>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</si>
  <si>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</si>
  <si>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</si>
  <si>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</si>
  <si>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</si>
  <si>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</si>
  <si>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</si>
  <si>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</si>
  <si>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</si>
  <si>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</si>
  <si>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</si>
  <si>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</si>
  <si>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</si>
  <si>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</si>
  <si>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</si>
  <si>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</si>
  <si>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</si>
  <si>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</si>
  <si>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</si>
  <si>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</si>
  <si>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</si>
  <si>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</si>
  <si>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</si>
  <si>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</si>
  <si>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</si>
  <si>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</si>
  <si>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</si>
  <si>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</si>
  <si>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</si>
  <si>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</si>
  <si>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</si>
  <si>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</si>
  <si>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</si>
  <si>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</si>
  <si>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</si>
  <si>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</si>
  <si>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</si>
  <si>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</si>
  <si>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</si>
  <si>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</si>
  <si>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</si>
  <si>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</si>
  <si>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</si>
  <si>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</si>
  <si>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</si>
  <si>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</si>
  <si>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</si>
  <si>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</si>
  <si>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</si>
  <si>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</si>
  <si>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</si>
  <si>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</si>
  <si>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</si>
  <si>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</si>
  <si>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</si>
  <si>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</si>
  <si>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</si>
  <si>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</si>
  <si>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</si>
  <si>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</si>
  <si>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</si>
  <si>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</si>
  <si>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</si>
  <si>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</si>
  <si>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</si>
  <si>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</si>
  <si>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</si>
  <si>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</si>
  <si>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</si>
  <si>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</si>
  <si>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</si>
  <si>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</si>
  <si>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</si>
  <si>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</si>
  <si>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</si>
  <si>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</si>
  <si>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</si>
  <si>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</si>
  <si>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</si>
  <si>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</si>
  <si>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</si>
  <si>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</si>
  <si>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</si>
  <si>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</si>
  <si>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</si>
  <si>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</si>
  <si>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</si>
  <si>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</si>
  <si>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</si>
  <si>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</si>
  <si>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</si>
  <si>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</si>
  <si>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</si>
  <si>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</si>
  <si>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</si>
  <si>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</si>
  <si>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</si>
  <si>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</si>
  <si>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</si>
  <si>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</si>
  <si>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</si>
  <si>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</si>
  <si>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</si>
  <si>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</si>
  <si>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</si>
  <si>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</si>
  <si>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</si>
  <si>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</si>
  <si>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</si>
  <si>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</si>
  <si>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</si>
  <si>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</si>
  <si>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</si>
  <si>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</si>
  <si>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</si>
  <si>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</si>
  <si>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</si>
  <si>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</si>
  <si>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</si>
  <si>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</si>
  <si>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</si>
  <si>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</si>
  <si>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</si>
  <si>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</si>
  <si>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</si>
  <si>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</si>
  <si>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</si>
  <si>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</si>
  <si>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</si>
  <si>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</si>
  <si>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</si>
  <si>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</si>
  <si>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</si>
  <si>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</si>
  <si>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</si>
  <si>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</si>
  <si>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</si>
  <si>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</si>
  <si>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</si>
  <si>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</si>
  <si>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</si>
  <si>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</si>
  <si>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</si>
  <si>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</si>
  <si>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</si>
  <si>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</si>
  <si>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</si>
  <si>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</si>
  <si>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</si>
  <si>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</si>
  <si>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</si>
  <si>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</si>
  <si>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</si>
  <si>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</si>
  <si>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</si>
  <si>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</si>
  <si>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</si>
  <si>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</si>
  <si>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</si>
  <si>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</si>
  <si>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</si>
  <si>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</si>
  <si>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</si>
  <si>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</si>
  <si>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</si>
  <si>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</si>
  <si>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</si>
  <si>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</si>
  <si>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</si>
  <si>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</si>
  <si>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</si>
  <si>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</si>
  <si>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</si>
  <si>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</si>
  <si>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</si>
  <si>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</si>
  <si>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</si>
  <si>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</si>
  <si>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</si>
  <si>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</si>
  <si>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</si>
  <si>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</si>
  <si>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</si>
  <si>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</si>
  <si>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</si>
  <si>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</si>
  <si>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</si>
  <si>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</si>
  <si>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</si>
  <si>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</si>
  <si>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</si>
  <si>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</si>
  <si>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</si>
  <si>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</si>
  <si>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</si>
  <si>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</si>
  <si>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</si>
  <si>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</si>
  <si>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</si>
  <si>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</si>
  <si>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</si>
  <si>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</si>
  <si>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</si>
  <si>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</si>
  <si>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</si>
  <si>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</si>
  <si>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</si>
  <si>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</si>
  <si>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</si>
  <si>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</si>
  <si>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</si>
  <si>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</si>
  <si>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</si>
  <si>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</si>
  <si>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</si>
  <si>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</si>
  <si>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</si>
  <si>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</si>
  <si>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</si>
  <si>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</si>
  <si>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</si>
  <si>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</si>
  <si>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</si>
  <si>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</si>
  <si>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</si>
  <si>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</si>
  <si>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</si>
  <si>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</si>
  <si>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</si>
  <si>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</si>
  <si>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</si>
  <si>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</si>
  <si>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</si>
  <si>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</si>
  <si>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</si>
  <si>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</si>
  <si>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</si>
  <si>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</si>
  <si>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</si>
  <si>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</si>
  <si>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</si>
  <si>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</si>
  <si>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</si>
  <si>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</si>
  <si>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</si>
  <si>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</si>
  <si>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</si>
  <si>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</si>
  <si>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</si>
  <si>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</si>
  <si>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</si>
  <si>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</si>
  <si>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</si>
  <si>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</si>
  <si>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</si>
  <si>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</si>
  <si>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</si>
  <si>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</si>
  <si>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</si>
  <si>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</si>
  <si>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</si>
  <si>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</si>
  <si>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</si>
  <si>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</si>
  <si>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</si>
  <si>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</si>
  <si>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</si>
  <si>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</si>
  <si>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</si>
  <si>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</si>
  <si>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</si>
  <si>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</si>
  <si>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</si>
  <si>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</si>
  <si>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</si>
  <si>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</si>
  <si>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</si>
  <si>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</si>
  <si>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</si>
  <si>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</si>
  <si>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</si>
  <si>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</si>
  <si>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</si>
  <si>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</si>
  <si>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</si>
  <si>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</si>
  <si>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</si>
  <si>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</si>
  <si>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</si>
  <si>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</si>
  <si>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</si>
  <si>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</si>
  <si>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</si>
  <si>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</si>
  <si>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</si>
  <si>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</si>
  <si>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</si>
  <si>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</si>
  <si>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</si>
  <si>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</si>
  <si>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</si>
  <si>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</si>
  <si>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</si>
  <si>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</si>
  <si>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</si>
  <si>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</si>
  <si>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</si>
  <si>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</si>
  <si>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</si>
  <si>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</si>
  <si>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</si>
  <si>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</si>
  <si>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</si>
  <si>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</si>
  <si>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</si>
  <si>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</si>
  <si>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</si>
  <si>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</si>
  <si>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</si>
  <si>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</si>
  <si>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</si>
  <si>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</si>
  <si>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</si>
  <si>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</si>
  <si>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</si>
  <si>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</si>
  <si>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</si>
  <si>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</si>
  <si>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</si>
  <si>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</si>
  <si>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</si>
  <si>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</si>
  <si>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</si>
  <si>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</si>
  <si>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</si>
  <si>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</si>
  <si>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</si>
  <si>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</si>
  <si>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</si>
  <si>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</si>
  <si>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</si>
  <si>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</si>
  <si>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</si>
  <si>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</si>
  <si>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</si>
  <si>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</si>
  <si>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</si>
  <si>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</si>
  <si>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</si>
  <si>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</si>
  <si>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</si>
  <si>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</si>
  <si>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</si>
  <si>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</si>
  <si>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</si>
  <si>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</si>
  <si>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</si>
  <si>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</si>
  <si>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</si>
  <si>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</si>
  <si>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</si>
  <si>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</si>
  <si>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</si>
  <si>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</si>
  <si>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</si>
  <si>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</si>
  <si>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</si>
  <si>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</si>
  <si>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</si>
  <si>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</si>
  <si>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</si>
  <si>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</si>
  <si>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</si>
  <si>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</si>
  <si>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</si>
  <si>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</si>
  <si>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</si>
  <si>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</si>
  <si>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</si>
  <si>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</si>
  <si>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</si>
  <si>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</si>
  <si>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</si>
  <si>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</si>
  <si>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</si>
  <si>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</si>
  <si>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</si>
  <si>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</si>
  <si>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</si>
  <si>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</si>
  <si>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</si>
  <si>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</si>
  <si>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</si>
  <si>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</si>
  <si>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</si>
  <si>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</si>
  <si>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</si>
  <si>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</si>
  <si>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</si>
  <si>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</si>
  <si>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</si>
  <si>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</si>
  <si>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</si>
  <si>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</si>
  <si>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</si>
  <si>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</si>
  <si>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</si>
  <si>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</si>
  <si>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</si>
  <si>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</si>
  <si>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</si>
  <si>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</si>
  <si>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</si>
  <si>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</si>
  <si>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</si>
  <si>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</si>
  <si>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</si>
  <si>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</si>
  <si>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</si>
  <si>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</si>
  <si>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</si>
  <si>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</si>
  <si>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</si>
  <si>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</si>
  <si>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</si>
  <si>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</si>
  <si>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</si>
  <si>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</si>
  <si>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</si>
  <si>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</si>
  <si>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</si>
  <si>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</si>
  <si>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</si>
  <si>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</si>
  <si>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</si>
  <si>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</si>
  <si>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</si>
  <si>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</si>
  <si>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</si>
  <si>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</si>
  <si>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</si>
  <si>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</si>
  <si>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</si>
  <si>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</si>
  <si>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</si>
  <si>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</si>
  <si>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</si>
  <si>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</si>
  <si>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</si>
  <si>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</si>
  <si>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</si>
  <si>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</si>
  <si>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</si>
  <si>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</si>
  <si>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</si>
  <si>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</si>
  <si>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</si>
  <si>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</si>
  <si>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</si>
  <si>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</si>
  <si>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</si>
  <si>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</si>
  <si>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</si>
  <si>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</si>
  <si>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</si>
  <si>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</si>
  <si>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</si>
  <si>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</si>
  <si>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</si>
  <si>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</si>
  <si>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</si>
  <si>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</si>
  <si>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</si>
  <si>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</si>
  <si>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</si>
  <si>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</si>
  <si>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</si>
  <si>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</si>
  <si>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</si>
  <si>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</si>
  <si>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</si>
  <si>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</si>
  <si>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</si>
  <si>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</si>
  <si>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</si>
  <si>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</si>
  <si>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</si>
  <si>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</si>
  <si>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</si>
  <si>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</si>
  <si>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</si>
  <si>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</si>
  <si>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</si>
  <si>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</si>
  <si>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</si>
  <si>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</si>
  <si>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</si>
  <si>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</si>
  <si>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</si>
  <si>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</si>
  <si>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</si>
  <si>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</si>
  <si>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</si>
  <si>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</si>
  <si>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</si>
  <si>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</si>
  <si>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</si>
  <si>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</si>
  <si>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</si>
  <si>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</si>
  <si>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</si>
  <si>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</si>
  <si>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</si>
  <si>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</si>
  <si>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</si>
  <si>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</si>
  <si>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</si>
  <si>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</si>
  <si>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</si>
  <si>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</si>
  <si>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</si>
  <si>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</si>
  <si>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</si>
  <si>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</si>
  <si>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</si>
  <si>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</si>
  <si>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</si>
  <si>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</si>
  <si>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</si>
  <si>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</si>
  <si>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</si>
  <si>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</si>
  <si>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</si>
  <si>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</si>
  <si>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</si>
  <si>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</si>
  <si>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</si>
  <si>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</si>
  <si>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</si>
  <si>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</si>
  <si>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</si>
  <si>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</si>
  <si>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</si>
  <si>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</si>
  <si>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</si>
  <si>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</si>
  <si>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</si>
  <si>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</si>
  <si>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</si>
  <si>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</si>
  <si>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</si>
  <si>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</si>
  <si>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</si>
  <si>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</si>
  <si>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</si>
  <si>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</si>
  <si>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</si>
  <si>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</si>
  <si>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</si>
  <si>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</si>
  <si>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</si>
  <si>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</si>
  <si>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</si>
  <si>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</si>
  <si>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</si>
  <si>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</si>
  <si>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</si>
  <si>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</si>
  <si>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</si>
  <si>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</si>
  <si>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</si>
  <si>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</si>
  <si>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</si>
  <si>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</si>
  <si>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</si>
  <si>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</si>
  <si>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</si>
  <si>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</si>
  <si>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</si>
  <si>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</si>
  <si>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</si>
  <si>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</si>
  <si>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</si>
  <si>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</si>
  <si>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</si>
  <si>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</si>
  <si>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</si>
  <si>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</si>
  <si>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</si>
  <si>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</si>
  <si>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</si>
  <si>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</si>
  <si>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</si>
  <si>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</si>
  <si>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</si>
  <si>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</si>
  <si>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</si>
  <si>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</si>
  <si>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</si>
  <si>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</si>
  <si>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</si>
  <si>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</si>
  <si>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</si>
  <si>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</si>
  <si>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</si>
  <si>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</si>
  <si>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</si>
  <si>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</si>
  <si>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</si>
  <si>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</si>
  <si>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</si>
  <si>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</si>
  <si>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</si>
  <si>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</si>
  <si>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</si>
  <si>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</si>
  <si>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</si>
  <si>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</si>
  <si>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</si>
  <si>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</si>
  <si>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</si>
  <si>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</si>
  <si>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</si>
  <si>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</si>
  <si>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</si>
  <si>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</si>
  <si>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</si>
  <si>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</si>
  <si>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</si>
  <si>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</si>
  <si>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</si>
  <si>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</si>
  <si>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</si>
  <si>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</si>
  <si>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</si>
  <si>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</si>
  <si>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</si>
  <si>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</si>
  <si>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</si>
  <si>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</si>
  <si>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</si>
  <si>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</si>
  <si>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</si>
  <si>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</si>
  <si>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</si>
  <si>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</si>
  <si>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</si>
  <si>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</si>
  <si>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</si>
  <si>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</si>
  <si>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</si>
  <si>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</si>
  <si>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</si>
  <si>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</si>
  <si>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</si>
  <si>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</si>
  <si>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</si>
  <si>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</si>
  <si>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</si>
  <si>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</si>
  <si>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</si>
  <si>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</si>
  <si>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</si>
  <si>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</si>
  <si>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</si>
  <si>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</si>
  <si>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</si>
  <si>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</si>
  <si>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</si>
  <si>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</si>
  <si>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</si>
  <si>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</si>
  <si>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</si>
  <si>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</si>
  <si>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</si>
  <si>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</si>
  <si>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</si>
  <si>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</si>
  <si>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</si>
  <si>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</si>
  <si>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</si>
  <si>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</si>
  <si>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</si>
  <si>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</si>
  <si>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</si>
  <si>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</si>
  <si>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</si>
  <si>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</si>
  <si>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</si>
  <si>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</si>
  <si>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</si>
  <si>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</si>
  <si>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</si>
  <si>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</si>
  <si>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</si>
  <si>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</si>
  <si>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</si>
  <si>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</si>
  <si>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</si>
  <si>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</si>
  <si>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</si>
  <si>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</si>
  <si>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</si>
  <si>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</si>
  <si>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</si>
  <si>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</si>
  <si>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</si>
  <si>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</si>
  <si>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</si>
  <si>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</si>
  <si>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</si>
  <si>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</si>
  <si>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</si>
  <si>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</si>
  <si>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</si>
  <si>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</si>
  <si>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</si>
  <si>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</si>
  <si>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</si>
  <si>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</si>
  <si>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</si>
  <si>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</si>
  <si>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</si>
  <si>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</si>
  <si>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</si>
  <si>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</si>
  <si>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</si>
  <si>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</si>
  <si>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</si>
  <si>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</si>
  <si>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</si>
  <si>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</si>
  <si>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</si>
  <si>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</si>
  <si>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</si>
  <si>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</si>
  <si>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</si>
  <si>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</si>
  <si>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</si>
  <si>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</si>
  <si>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</si>
  <si>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</si>
  <si>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</si>
  <si>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</si>
  <si>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</si>
  <si>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</si>
  <si>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</si>
  <si>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</si>
  <si>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</si>
  <si>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</si>
  <si>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</si>
  <si>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</si>
  <si>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</si>
  <si>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</si>
  <si>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</si>
  <si>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</si>
  <si>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</si>
  <si>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</si>
  <si>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</si>
  <si>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</si>
  <si>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</si>
  <si>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</si>
  <si>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</si>
  <si>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</si>
  <si>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</si>
  <si>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</si>
  <si>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</si>
  <si>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</si>
  <si>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</si>
  <si>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</si>
  <si>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</si>
  <si>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</si>
  <si>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</si>
  <si>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</si>
  <si>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</si>
  <si>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</si>
  <si>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</si>
  <si>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</si>
  <si>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</si>
  <si>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</si>
  <si>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</si>
  <si>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</si>
  <si>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</si>
  <si>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</si>
  <si>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</si>
  <si>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</si>
  <si>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</si>
  <si>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</si>
  <si>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</si>
  <si>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</si>
  <si>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</si>
  <si>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</si>
  <si>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</si>
  <si>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</si>
  <si>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</si>
  <si>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</si>
  <si>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</si>
  <si>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</si>
  <si>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</si>
  <si>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</si>
  <si>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</si>
  <si>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</si>
  <si>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</si>
  <si>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</si>
  <si>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</si>
  <si>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</si>
  <si>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</si>
  <si>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</si>
  <si>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</si>
  <si>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</si>
  <si>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</si>
  <si>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</si>
  <si>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</si>
  <si>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</si>
  <si>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</si>
  <si>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</si>
  <si>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</si>
  <si>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</si>
  <si>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</si>
  <si>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</si>
  <si>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</si>
  <si>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</si>
  <si>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</si>
  <si>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</si>
  <si>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</si>
  <si>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</si>
  <si>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</si>
  <si>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</si>
  <si>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</si>
  <si>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</si>
  <si>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</si>
  <si>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</si>
  <si>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</si>
  <si>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</si>
  <si>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</si>
  <si>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</si>
  <si>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</si>
  <si>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</si>
  <si>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</si>
  <si>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</si>
  <si>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</si>
  <si>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</si>
  <si>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</si>
  <si>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</si>
  <si>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</si>
  <si>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</si>
  <si>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</si>
  <si>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</si>
  <si>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</si>
  <si>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</si>
  <si>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</si>
  <si>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</si>
  <si>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</si>
  <si>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</si>
  <si>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</si>
  <si>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</si>
  <si>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</si>
  <si>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</si>
  <si>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</si>
  <si>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</si>
  <si>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</si>
  <si>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</si>
  <si>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</si>
  <si>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</si>
  <si>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</si>
  <si>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</si>
  <si>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</si>
  <si>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</si>
  <si>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</si>
  <si>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</si>
  <si>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</si>
  <si>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</si>
  <si>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</si>
  <si>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</si>
  <si>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</si>
  <si>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</si>
  <si>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</si>
  <si>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</si>
  <si>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</si>
  <si>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</si>
  <si>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</si>
  <si>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</si>
  <si>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</si>
  <si>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</si>
  <si>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</si>
  <si>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</si>
  <si>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</si>
  <si>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</si>
  <si>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</si>
  <si>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</si>
  <si>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</si>
  <si>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</si>
  <si>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</si>
  <si>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</si>
  <si>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</si>
  <si>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</si>
  <si>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</si>
  <si>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</si>
  <si>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</si>
  <si>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</si>
  <si>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</si>
  <si>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</si>
  <si>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</si>
  <si>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</si>
  <si>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</si>
  <si>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</si>
  <si>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</si>
  <si>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</si>
  <si>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</si>
  <si>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</si>
  <si>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</si>
  <si>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</si>
  <si>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</si>
  <si>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</si>
  <si>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</si>
  <si>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</si>
  <si>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</si>
  <si>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</si>
  <si>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</si>
  <si>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</si>
  <si>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</si>
  <si>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</si>
  <si>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</si>
  <si>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</si>
  <si>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</si>
  <si>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</si>
  <si>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</si>
  <si>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</si>
  <si>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</si>
  <si>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</si>
  <si>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</si>
  <si>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</si>
  <si>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</si>
  <si>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</si>
  <si>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</si>
  <si>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</si>
  <si>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</si>
  <si>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</si>
  <si>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</si>
  <si>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</si>
  <si>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</si>
  <si>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</si>
  <si>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</si>
  <si>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</si>
  <si>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</si>
  <si>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</si>
  <si>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</si>
  <si>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</si>
  <si>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</si>
  <si>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</si>
  <si>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</si>
  <si>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</si>
  <si>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</si>
  <si>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</si>
  <si>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</si>
  <si>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</si>
  <si>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</si>
  <si>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</si>
  <si>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</si>
  <si>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</si>
  <si>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</si>
  <si>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</si>
  <si>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</si>
  <si>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</si>
  <si>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</si>
  <si>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</si>
  <si>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</si>
  <si>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</si>
  <si>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</si>
  <si>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</si>
  <si>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</si>
  <si>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</si>
  <si>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</si>
  <si>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</si>
  <si>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</si>
  <si>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</si>
  <si>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</si>
  <si>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</si>
  <si>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</si>
  <si>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</si>
  <si>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</si>
  <si>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</si>
  <si>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</si>
  <si>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</si>
  <si>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</si>
  <si>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</si>
  <si>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</si>
  <si>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</si>
  <si>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</si>
  <si>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</si>
  <si>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</si>
  <si>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</si>
  <si>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</si>
  <si>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</si>
  <si>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</si>
  <si>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</si>
  <si>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</si>
  <si>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</si>
  <si>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</si>
  <si>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</si>
  <si>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</si>
  <si>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</si>
  <si>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</si>
  <si>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</si>
  <si>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</si>
  <si>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</si>
  <si>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</si>
  <si>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</si>
  <si>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</si>
  <si>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</si>
  <si>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</si>
  <si>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</si>
  <si>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</si>
  <si>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</si>
  <si>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</si>
  <si>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</si>
  <si>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</si>
  <si>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</si>
  <si>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</si>
  <si>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</si>
  <si>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</si>
  <si>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</si>
  <si>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</si>
  <si>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</si>
  <si>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</si>
  <si>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</si>
  <si>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</si>
  <si>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</si>
  <si>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</si>
  <si>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</si>
  <si>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</si>
  <si>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</si>
  <si>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</si>
  <si>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</si>
  <si>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</si>
  <si>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</si>
  <si>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</si>
  <si>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</si>
  <si>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</si>
  <si>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</si>
  <si>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</si>
  <si>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</si>
  <si>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</si>
  <si>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</si>
  <si>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</si>
  <si>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</si>
  <si>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</si>
  <si>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</si>
  <si>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</si>
  <si>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</si>
  <si>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</si>
  <si>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</si>
  <si>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</si>
  <si>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</si>
  <si>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</si>
  <si>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</si>
  <si>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</si>
  <si>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</si>
  <si>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</si>
  <si>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</si>
  <si>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</si>
  <si>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</si>
  <si>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</si>
  <si>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</si>
  <si>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</si>
  <si>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</si>
  <si>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</si>
  <si>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</si>
  <si>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</si>
  <si>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</si>
  <si>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</si>
  <si>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</si>
  <si>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</si>
  <si>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</si>
  <si>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</si>
  <si>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</si>
  <si>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</si>
  <si>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</si>
  <si>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</si>
  <si>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</si>
  <si>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</si>
  <si>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</si>
  <si>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</si>
  <si>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</si>
  <si>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</si>
  <si>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</si>
  <si>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</si>
  <si>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</si>
  <si>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</si>
  <si>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</si>
  <si>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</si>
  <si>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</si>
  <si>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</si>
  <si>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</si>
  <si>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</si>
  <si>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</si>
  <si>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</si>
  <si>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</si>
  <si>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</si>
  <si>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</si>
  <si>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</si>
  <si>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</si>
  <si>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</si>
  <si>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</si>
  <si>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</si>
  <si>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</si>
  <si>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</si>
  <si>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</si>
  <si>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</si>
  <si>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</si>
  <si>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</si>
  <si>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</si>
  <si>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</si>
  <si>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</si>
  <si>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</si>
  <si>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</si>
  <si>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</si>
  <si>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</si>
  <si>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</si>
  <si>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</si>
  <si>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</si>
  <si>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</si>
  <si>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</si>
  <si>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</si>
  <si>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</si>
  <si>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</si>
  <si>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</si>
  <si>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</si>
  <si>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</si>
  <si>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</si>
  <si>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</si>
  <si>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</si>
  <si>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</si>
  <si>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</si>
  <si>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</si>
  <si>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</si>
  <si>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</si>
  <si>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</si>
  <si>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</si>
  <si>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</si>
  <si>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</si>
  <si>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</si>
  <si>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</si>
  <si>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</si>
  <si>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</si>
  <si>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</si>
  <si>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</si>
  <si>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</si>
  <si>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</si>
  <si>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</si>
  <si>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</si>
  <si>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</si>
  <si>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</si>
  <si>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</si>
  <si>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</si>
  <si>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</si>
  <si>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</si>
  <si>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</si>
  <si>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</si>
  <si>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</si>
  <si>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</si>
  <si>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</si>
  <si>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</si>
  <si>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</si>
  <si>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</si>
  <si>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</si>
  <si>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</si>
  <si>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</si>
  <si>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</si>
  <si>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</si>
  <si>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</si>
  <si>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</si>
  <si>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</si>
  <si>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</si>
  <si>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</si>
  <si>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</si>
  <si>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</si>
  <si>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</si>
  <si>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</si>
  <si>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</si>
  <si>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</si>
  <si>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</si>
  <si>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</si>
  <si>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</si>
  <si>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</si>
  <si>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</si>
  <si>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</si>
  <si>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</si>
  <si>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</si>
  <si>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</si>
  <si>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</si>
  <si>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</si>
  <si>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</si>
  <si>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</si>
  <si>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</si>
  <si>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</si>
  <si>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</si>
  <si>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</si>
  <si>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</si>
  <si>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</si>
  <si>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</si>
  <si>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</si>
  <si>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</si>
  <si>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</si>
  <si>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</si>
  <si>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</si>
  <si>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</si>
  <si>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</si>
  <si>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</si>
  <si>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</si>
  <si>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</si>
  <si>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</si>
  <si>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</si>
  <si>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</si>
  <si>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</si>
  <si>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</si>
  <si>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</si>
  <si>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</si>
  <si>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</si>
  <si>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</si>
  <si>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</si>
  <si>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</si>
  <si>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</si>
  <si>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</si>
  <si>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</si>
  <si>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</si>
  <si>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</si>
  <si>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</si>
  <si>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</si>
  <si>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</si>
  <si>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</si>
  <si>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</si>
  <si>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</si>
  <si>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</si>
  <si>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</si>
  <si>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</si>
  <si>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</si>
  <si>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</si>
  <si>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</si>
  <si>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</si>
  <si>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</si>
  <si>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</si>
  <si>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</si>
  <si>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</si>
  <si>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</si>
  <si>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</si>
  <si>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</si>
  <si>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</si>
  <si>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</si>
  <si>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</si>
  <si>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</si>
  <si>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</si>
  <si>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</si>
  <si>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</si>
  <si>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</si>
  <si>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</si>
  <si>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</si>
  <si>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</si>
  <si>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</si>
  <si>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</si>
  <si>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</si>
  <si>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</si>
  <si>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</si>
  <si>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</si>
  <si>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</si>
  <si>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</si>
  <si>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</si>
  <si>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</si>
  <si>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</si>
  <si>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</si>
  <si>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</si>
  <si>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</si>
  <si>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</si>
  <si>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</si>
  <si>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</si>
  <si>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</si>
  <si>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</si>
  <si>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</si>
  <si>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</si>
  <si>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</si>
  <si>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</si>
  <si>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</si>
  <si>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</si>
  <si>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</si>
  <si>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</si>
  <si>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</si>
  <si>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</si>
  <si>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</si>
  <si>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</si>
  <si>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</si>
  <si>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</si>
  <si>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</si>
  <si>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</si>
  <si>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</si>
  <si>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</si>
  <si>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</si>
  <si>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</si>
  <si>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</si>
  <si>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</si>
  <si>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</si>
  <si>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</si>
  <si>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</si>
  <si>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</si>
  <si>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</si>
  <si>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</si>
  <si>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</si>
  <si>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</si>
  <si>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</si>
  <si>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</si>
  <si>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</si>
  <si>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</si>
  <si>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</si>
  <si>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</si>
  <si>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</si>
  <si>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</si>
  <si>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</si>
  <si>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</si>
  <si>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</si>
  <si>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</si>
  <si>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</si>
  <si>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</si>
  <si>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</si>
  <si>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</si>
  <si>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</si>
  <si>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</si>
  <si>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</si>
  <si>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</si>
  <si>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</si>
  <si>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</si>
  <si>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</si>
  <si>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</si>
  <si>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</si>
  <si>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</si>
  <si>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</si>
  <si>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</si>
  <si>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</si>
  <si>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</si>
  <si>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</si>
  <si>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</si>
  <si>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</si>
  <si>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</si>
  <si>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</si>
  <si>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</si>
  <si>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</si>
  <si>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</si>
  <si>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</si>
  <si>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</si>
  <si>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</si>
  <si>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</si>
  <si>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</si>
  <si>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</si>
  <si>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</si>
  <si>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</si>
  <si>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</si>
  <si>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</si>
  <si>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</si>
  <si>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</si>
  <si>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</si>
  <si>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</si>
  <si>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</si>
  <si>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</si>
  <si>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</si>
  <si>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</si>
  <si>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</si>
  <si>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</si>
  <si>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</si>
  <si>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</si>
  <si>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</si>
  <si>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</si>
  <si>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</si>
  <si>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</si>
  <si>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</si>
  <si>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</si>
  <si>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</si>
  <si>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</si>
  <si>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</si>
  <si>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</si>
  <si>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</si>
  <si>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</si>
  <si>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</si>
  <si>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</si>
  <si>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</si>
  <si>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</si>
  <si>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</si>
  <si>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</si>
  <si>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</si>
  <si>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</si>
  <si>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</si>
  <si>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</si>
  <si>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</si>
  <si>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</si>
  <si>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</si>
  <si>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</si>
  <si>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</si>
  <si>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</si>
  <si>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</si>
  <si>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</si>
  <si>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</si>
  <si>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</si>
  <si>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</si>
  <si>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</si>
  <si>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</si>
  <si>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</si>
  <si>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</si>
  <si>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</si>
  <si>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</si>
  <si>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</si>
  <si>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</si>
  <si>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</si>
  <si>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</si>
  <si>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</si>
  <si>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</si>
  <si>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</si>
  <si>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</si>
  <si>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</si>
  <si>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</si>
  <si>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</si>
  <si>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</si>
  <si>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</si>
  <si>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</si>
  <si>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</si>
  <si>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</si>
  <si>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</si>
  <si>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</si>
  <si>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</si>
  <si>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</si>
  <si>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</si>
  <si>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</si>
  <si>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</si>
  <si>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</si>
  <si>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</si>
  <si>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</si>
  <si>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</si>
  <si>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</si>
  <si>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</si>
  <si>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</si>
  <si>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</si>
  <si>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</si>
  <si>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</si>
  <si>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</si>
  <si>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</si>
  <si>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</si>
  <si>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</si>
  <si>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</si>
  <si>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</si>
  <si>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</si>
  <si>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</si>
  <si>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</si>
  <si>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</si>
  <si>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</si>
  <si>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</si>
  <si>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</si>
  <si>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</si>
  <si>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</si>
  <si>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</si>
  <si>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</si>
  <si>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</si>
  <si>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</si>
  <si>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</si>
  <si>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</si>
  <si>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</si>
  <si>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</si>
  <si>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</si>
  <si>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</si>
  <si>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</si>
  <si>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</si>
  <si>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</si>
  <si>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</si>
  <si>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</si>
  <si>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</si>
  <si>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</si>
  <si>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</si>
  <si>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</si>
  <si>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</si>
  <si>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</si>
  <si>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</si>
  <si>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</si>
  <si>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</si>
  <si>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</si>
  <si>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</si>
  <si>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</si>
  <si>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</si>
  <si>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</si>
  <si>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</si>
  <si>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</si>
  <si>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</si>
  <si>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</si>
  <si>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</si>
  <si>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</si>
  <si>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</si>
  <si>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</si>
  <si>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</si>
  <si>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</si>
  <si>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</si>
  <si>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</si>
  <si>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</si>
  <si>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</si>
  <si>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</si>
  <si>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</si>
  <si>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</si>
  <si>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</si>
  <si>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</si>
  <si>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</si>
  <si>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</si>
  <si>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</si>
  <si>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</si>
  <si>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</si>
  <si>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</si>
  <si>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</si>
  <si>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</si>
  <si>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</si>
  <si>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</si>
  <si>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</si>
  <si>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</si>
  <si>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</si>
  <si>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</si>
  <si>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</si>
  <si>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</si>
  <si>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</si>
  <si>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</si>
  <si>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</si>
  <si>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</si>
  <si>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</si>
  <si>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</si>
  <si>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</si>
  <si>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</si>
  <si>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</si>
  <si>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</si>
  <si>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</si>
  <si>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</si>
  <si>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</si>
  <si>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</si>
  <si>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</si>
  <si>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</si>
  <si>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</si>
  <si>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</si>
  <si>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</si>
  <si>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</si>
  <si>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</si>
  <si>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</si>
  <si>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</si>
  <si>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</si>
  <si>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</si>
  <si>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</si>
  <si>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</si>
  <si>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</si>
  <si>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</si>
  <si>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</si>
  <si>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</si>
  <si>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</si>
  <si>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</si>
  <si>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</si>
  <si>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</si>
  <si>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</si>
  <si>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</si>
  <si>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</si>
  <si>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</si>
  <si>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</si>
  <si>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</si>
  <si>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</si>
  <si>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</si>
  <si>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</si>
  <si>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</si>
  <si>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</si>
  <si>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</si>
  <si>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</si>
  <si>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</si>
  <si>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</si>
  <si>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</si>
  <si>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</si>
  <si>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</si>
  <si>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</si>
  <si>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</si>
  <si>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</si>
  <si>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</si>
  <si>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</si>
  <si>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</si>
  <si>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</si>
  <si>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</si>
  <si>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</si>
  <si>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</si>
  <si>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</si>
  <si>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</si>
  <si>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</si>
  <si>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</si>
  <si>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</si>
  <si>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</si>
  <si>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</si>
  <si>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</si>
  <si>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</si>
  <si>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</si>
  <si>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</si>
  <si>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</si>
  <si>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</si>
  <si>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</si>
  <si>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</si>
  <si>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</si>
  <si>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</si>
  <si>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</si>
  <si>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</si>
  <si>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</si>
  <si>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</si>
  <si>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</si>
  <si>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</si>
  <si>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</si>
  <si>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</si>
  <si>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</si>
  <si>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</si>
  <si>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</si>
  <si>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</si>
  <si>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</si>
  <si>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</si>
  <si>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</si>
  <si>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</si>
  <si>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</si>
  <si>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</si>
  <si>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</si>
  <si>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</si>
  <si>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</si>
  <si>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</si>
  <si>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</si>
  <si>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</si>
  <si>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</si>
  <si>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</si>
  <si>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</si>
  <si>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</si>
  <si>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</si>
  <si>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</si>
  <si>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</si>
  <si>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</si>
  <si>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</si>
  <si>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</si>
  <si>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</si>
  <si>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</si>
  <si>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</si>
  <si>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</si>
  <si>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</si>
  <si>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</si>
  <si>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</si>
  <si>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</si>
  <si>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</si>
  <si>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</si>
  <si>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</si>
  <si>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</si>
  <si>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</si>
  <si>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</si>
  <si>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</si>
  <si>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</si>
  <si>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</si>
  <si>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</si>
  <si>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</si>
  <si>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</si>
  <si>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</si>
  <si>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</si>
  <si>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</si>
  <si>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</si>
  <si>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</si>
  <si>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</si>
  <si>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</si>
  <si>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</si>
  <si>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</si>
  <si>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</si>
  <si>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</si>
  <si>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</si>
  <si>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</si>
  <si>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</si>
  <si>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</si>
  <si>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</si>
  <si>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</si>
  <si>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</si>
  <si>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</si>
  <si>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</si>
  <si>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</si>
  <si>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</si>
  <si>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</si>
  <si>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</si>
  <si>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</si>
  <si>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</si>
  <si>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</si>
  <si>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</si>
  <si>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</si>
  <si>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</si>
  <si>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</si>
  <si>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</si>
  <si>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</si>
  <si>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</si>
  <si>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</si>
  <si>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</si>
  <si>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</si>
  <si>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</si>
  <si>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</si>
  <si>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</si>
  <si>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</si>
  <si>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</si>
  <si>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</si>
  <si>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</si>
  <si>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</si>
  <si>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</si>
  <si>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</si>
  <si>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</si>
  <si>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</si>
  <si>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</si>
  <si>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</si>
  <si>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</si>
  <si>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</si>
  <si>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</si>
  <si>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</si>
  <si>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</si>
  <si>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</si>
  <si>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</si>
  <si>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</si>
  <si>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</si>
  <si>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</si>
  <si>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</si>
  <si>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</si>
  <si>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</si>
  <si>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</si>
  <si>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</si>
  <si>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</si>
  <si>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</si>
  <si>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</si>
  <si>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</si>
  <si>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</si>
  <si>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</si>
  <si>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</si>
  <si>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</si>
  <si>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</si>
  <si>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</si>
  <si>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</si>
  <si>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</si>
  <si>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</si>
  <si>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</si>
  <si>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</si>
  <si>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</si>
  <si>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</si>
  <si>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</si>
  <si>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</si>
  <si>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</si>
  <si>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</si>
  <si>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</si>
  <si>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</si>
  <si>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</si>
  <si>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</si>
  <si>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</si>
  <si>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</si>
  <si>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</si>
  <si>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</si>
  <si>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</si>
  <si>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</si>
  <si>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</si>
  <si>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</si>
  <si>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</si>
  <si>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</si>
  <si>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</si>
  <si>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</si>
  <si>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</si>
  <si>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</si>
  <si>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</si>
  <si>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</si>
  <si>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</si>
  <si>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</si>
  <si>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</si>
  <si>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</si>
  <si>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</si>
  <si>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</si>
  <si>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</si>
  <si>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</si>
  <si>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</si>
  <si>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</si>
  <si>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</si>
  <si>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</si>
  <si>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</si>
  <si>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</si>
  <si>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</si>
  <si>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</si>
  <si>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</si>
  <si>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</si>
  <si>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</si>
  <si>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</si>
  <si>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</si>
  <si>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</si>
  <si>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</si>
  <si>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</si>
  <si>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</si>
  <si>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</si>
  <si>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</si>
  <si>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</si>
  <si>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</si>
  <si>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</si>
  <si>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</si>
  <si>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</si>
  <si>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</si>
  <si>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</si>
  <si>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</si>
  <si>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</si>
  <si>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</si>
  <si>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</si>
  <si>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</si>
  <si>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</si>
  <si>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</si>
  <si>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</si>
  <si>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</si>
  <si>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</si>
  <si>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</si>
  <si>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</si>
  <si>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</si>
  <si>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</si>
  <si>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</si>
  <si>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</si>
  <si>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</si>
  <si>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</si>
  <si>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</si>
  <si>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</si>
  <si>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</si>
  <si>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</si>
  <si>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</si>
  <si>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</si>
  <si>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</si>
  <si>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</si>
  <si>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</si>
  <si>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</si>
  <si>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</si>
  <si>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</si>
  <si>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</si>
  <si>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</si>
  <si>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</si>
  <si>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</si>
  <si>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</si>
  <si>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</si>
  <si>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</si>
  <si>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</si>
  <si>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</si>
  <si>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</si>
  <si>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</si>
  <si>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</si>
  <si>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</si>
  <si>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</si>
  <si>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</si>
  <si>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</si>
  <si>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</si>
  <si>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</si>
  <si>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</si>
  <si>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</si>
  <si>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</si>
  <si>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</si>
  <si>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</si>
  <si>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</si>
  <si>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</si>
  <si>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</si>
  <si>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</si>
  <si>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</si>
  <si>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</si>
  <si>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</si>
  <si>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</si>
  <si>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</si>
  <si>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</si>
  <si>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</si>
  <si>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</si>
  <si>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</si>
  <si>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</si>
  <si>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</si>
  <si>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</si>
  <si>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</si>
  <si>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</si>
  <si>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</si>
  <si>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</si>
  <si>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</si>
  <si>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</si>
  <si>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</si>
  <si>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</si>
  <si>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</si>
  <si>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</si>
  <si>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</si>
  <si>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</si>
  <si>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</si>
  <si>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</si>
  <si>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</si>
  <si>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</si>
  <si>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</si>
  <si>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</si>
  <si>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</si>
  <si>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</si>
  <si>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</si>
  <si>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</si>
  <si>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</si>
  <si>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</si>
  <si>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</si>
  <si>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</si>
  <si>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</si>
  <si>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</si>
  <si>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</si>
  <si>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</si>
  <si>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</si>
  <si>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</si>
  <si>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</si>
  <si>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</si>
  <si>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</si>
  <si>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</si>
  <si>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</si>
  <si>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</si>
  <si>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</si>
  <si>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</si>
  <si>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</si>
  <si>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</si>
  <si>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</si>
  <si>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</si>
  <si>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</si>
  <si>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</si>
  <si>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</si>
  <si>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</si>
  <si>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</si>
  <si>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</si>
  <si>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</si>
  <si>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</si>
  <si>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</si>
  <si>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</si>
  <si>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</si>
  <si>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</si>
  <si>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</si>
  <si>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</si>
  <si>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</si>
  <si>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</si>
  <si>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</si>
  <si>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</si>
  <si>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</si>
  <si>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</si>
  <si>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</si>
  <si>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</si>
  <si>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</si>
  <si>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</si>
  <si>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</si>
  <si>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</si>
  <si>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</si>
  <si>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</si>
  <si>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</si>
  <si>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</si>
  <si>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</si>
  <si>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</si>
  <si>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</si>
  <si>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</si>
  <si>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</si>
  <si>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</si>
  <si>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</si>
  <si>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</si>
  <si>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</si>
  <si>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</si>
  <si>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</si>
  <si>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</si>
  <si>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</si>
  <si>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</si>
  <si>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</si>
  <si>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</si>
  <si>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</si>
  <si>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</si>
  <si>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</si>
  <si>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</si>
  <si>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</si>
  <si>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</si>
  <si>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</si>
  <si>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</si>
  <si>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</si>
  <si>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</si>
  <si>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</si>
  <si>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</si>
  <si>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</si>
  <si>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</si>
  <si>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</si>
  <si>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</si>
  <si>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</si>
  <si>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</si>
  <si>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</si>
  <si>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</si>
  <si>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</si>
  <si>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</si>
  <si>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</si>
  <si>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</si>
  <si>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</si>
  <si>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</si>
  <si>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</si>
  <si>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</si>
  <si>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</si>
  <si>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</si>
  <si>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</si>
  <si>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</si>
  <si>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</si>
  <si>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</si>
  <si>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</si>
  <si>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</si>
  <si>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</si>
  <si>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</si>
  <si>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</si>
  <si>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</si>
  <si>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</si>
  <si>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</si>
  <si>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</si>
  <si>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</si>
  <si>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</si>
  <si>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</si>
  <si>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</si>
  <si>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</si>
  <si>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</si>
  <si>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</si>
  <si>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</si>
  <si>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</si>
  <si>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</si>
  <si>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</si>
  <si>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</si>
  <si>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</si>
  <si>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</si>
  <si>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</si>
  <si>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</si>
  <si>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</si>
  <si>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</si>
  <si>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</si>
  <si>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</si>
  <si>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</si>
  <si>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</si>
  <si>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</si>
  <si>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</si>
  <si>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</si>
  <si>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</si>
  <si>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</si>
  <si>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</si>
  <si>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</si>
  <si>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</si>
  <si>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</si>
  <si>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</si>
  <si>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</si>
  <si>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</si>
  <si>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</si>
  <si>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</si>
  <si>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</si>
  <si>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</si>
  <si>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</si>
  <si>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</si>
  <si>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</si>
  <si>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</si>
  <si>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</si>
  <si>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</si>
  <si>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</si>
  <si>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</si>
  <si>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</si>
  <si>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</si>
  <si>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</si>
  <si>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</si>
  <si>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</si>
  <si>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</si>
  <si>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</si>
  <si>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</si>
  <si>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</si>
  <si>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</si>
  <si>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</si>
  <si>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</si>
  <si>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</si>
  <si>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</si>
  <si>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</si>
  <si>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</si>
  <si>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</si>
  <si>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</si>
  <si>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</si>
  <si>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</si>
  <si>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</si>
  <si>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</si>
  <si>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</si>
  <si>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</si>
  <si>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</si>
  <si>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</si>
  <si>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</si>
  <si>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</si>
  <si>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</si>
  <si>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</si>
  <si>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</si>
  <si>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</si>
  <si>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</si>
  <si>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</si>
  <si>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</si>
  <si>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</si>
  <si>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</si>
  <si>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</si>
  <si>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</si>
  <si>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</si>
  <si>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</si>
  <si>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</si>
  <si>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</si>
  <si>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</si>
  <si>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</si>
  <si>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</si>
  <si>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</si>
  <si>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</si>
  <si>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</si>
  <si>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</si>
  <si>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</si>
  <si>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</si>
  <si>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</si>
  <si>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</si>
  <si>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</si>
  <si>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</si>
  <si>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</si>
  <si>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</si>
  <si>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</si>
  <si>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</si>
  <si>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</si>
  <si>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</si>
  <si>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</si>
  <si>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</si>
  <si>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</si>
  <si>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</si>
  <si>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</si>
  <si>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</si>
  <si>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</si>
  <si>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</si>
  <si>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</si>
  <si>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</si>
  <si>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</si>
  <si>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</si>
  <si>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</si>
  <si>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</si>
  <si>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</si>
  <si>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</si>
  <si>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</si>
  <si>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</si>
  <si>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</si>
  <si>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</si>
  <si>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</si>
  <si>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</si>
  <si>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</si>
  <si>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</si>
  <si>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</si>
  <si>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</si>
  <si>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</si>
  <si>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</si>
  <si>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</si>
  <si>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</si>
  <si>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</si>
  <si>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</si>
  <si>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</si>
  <si>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</si>
  <si>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</si>
  <si>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</si>
  <si>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</si>
  <si>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</si>
  <si>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</si>
  <si>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</si>
  <si>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</si>
  <si>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</si>
  <si>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</si>
  <si>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</si>
  <si>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</si>
  <si>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</si>
  <si>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</si>
  <si>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</si>
  <si>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</si>
  <si>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</si>
  <si>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</si>
  <si>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</si>
  <si>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</si>
  <si>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</si>
  <si>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</si>
  <si>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</si>
  <si>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</si>
  <si>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</si>
  <si>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</si>
  <si>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</si>
  <si>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</si>
  <si>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</si>
  <si>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</si>
  <si>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</si>
  <si>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</si>
  <si>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</si>
  <si>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</si>
  <si>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</si>
  <si>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</si>
  <si>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</si>
  <si>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</si>
  <si>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</si>
  <si>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</si>
  <si>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</si>
  <si>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</si>
  <si>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</si>
  <si>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</si>
  <si>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</si>
  <si>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</si>
  <si>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</si>
  <si>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</si>
  <si>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</si>
  <si>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</si>
  <si>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</si>
  <si>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</si>
  <si>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</si>
  <si>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</si>
  <si>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</si>
  <si>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</si>
  <si>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</si>
  <si>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</si>
  <si>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</si>
  <si>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</si>
  <si>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</si>
  <si>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</si>
  <si>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</si>
  <si>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</si>
  <si>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</si>
  <si>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</si>
  <si>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</si>
  <si>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</si>
  <si>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</si>
  <si>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</si>
  <si>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</si>
  <si>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</si>
  <si>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</si>
  <si>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</si>
  <si>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</si>
  <si>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</si>
  <si>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</si>
  <si>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</si>
  <si>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</si>
  <si>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</si>
  <si>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</si>
  <si>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</si>
  <si>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</si>
  <si>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</si>
  <si>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</si>
  <si>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</si>
  <si>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</si>
  <si>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</si>
  <si>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</si>
  <si>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</si>
  <si>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</si>
  <si>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</si>
  <si>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</si>
  <si>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</si>
  <si>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</si>
  <si>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</si>
  <si>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</si>
  <si>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</si>
  <si>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</si>
  <si>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</si>
  <si>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</si>
  <si>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</si>
  <si>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</si>
  <si>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</si>
  <si>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</si>
  <si>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</si>
  <si>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</si>
  <si>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</si>
  <si>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</si>
  <si>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</si>
  <si>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</si>
  <si>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</si>
  <si>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</si>
  <si>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</si>
  <si>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</si>
  <si>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</si>
  <si>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</si>
  <si>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</si>
  <si>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</si>
  <si>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</si>
  <si>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</si>
  <si>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</si>
  <si>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</si>
  <si>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</si>
  <si>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</si>
  <si>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</si>
  <si>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</si>
  <si>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</si>
  <si>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</si>
  <si>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</si>
  <si>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</si>
  <si>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</si>
  <si>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</si>
  <si>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</si>
  <si>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</si>
  <si>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</si>
  <si>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</si>
  <si>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</si>
  <si>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</si>
  <si>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</si>
  <si>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</si>
  <si>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</si>
  <si>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</si>
  <si>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</si>
  <si>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</si>
  <si>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</si>
  <si>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</si>
  <si>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</si>
  <si>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</si>
  <si>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</si>
  <si>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</si>
  <si>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</si>
  <si>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</si>
  <si>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</si>
  <si>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</si>
  <si>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</si>
  <si>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</si>
  <si>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</si>
  <si>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</si>
  <si>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</si>
  <si>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</si>
  <si>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</si>
  <si>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</si>
  <si>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</si>
  <si>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</si>
  <si>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</si>
  <si>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</si>
  <si>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</si>
  <si>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</si>
  <si>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</si>
  <si>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</si>
  <si>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</si>
  <si>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</si>
  <si>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</si>
  <si>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</si>
  <si>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</si>
  <si>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</si>
  <si>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</si>
  <si>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</si>
  <si>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</si>
  <si>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</si>
  <si>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</si>
  <si>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</si>
  <si>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</si>
  <si>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</si>
  <si>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</si>
  <si>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</si>
  <si>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</si>
  <si>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</si>
  <si>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</si>
  <si>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</si>
  <si>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</si>
  <si>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</si>
  <si>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</si>
  <si>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</si>
  <si>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</si>
  <si>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</si>
  <si>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</si>
  <si>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</si>
  <si>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</si>
  <si>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</si>
  <si>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</si>
  <si>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</si>
  <si>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</si>
  <si>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</si>
  <si>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</si>
  <si>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</si>
  <si>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</si>
  <si>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</si>
  <si>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</si>
  <si>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</si>
  <si>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</si>
  <si>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</si>
  <si>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</si>
  <si>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</si>
  <si>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</si>
  <si>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</si>
  <si>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</si>
  <si>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</si>
  <si>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</si>
  <si>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</si>
  <si>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</si>
  <si>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</si>
  <si>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</si>
  <si>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</si>
  <si>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</si>
  <si>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</si>
  <si>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</si>
  <si>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</si>
  <si>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</si>
  <si>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</si>
  <si>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</si>
  <si>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</si>
  <si>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</si>
  <si>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</si>
  <si>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</si>
  <si>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</si>
  <si>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</si>
  <si>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</si>
  <si>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</si>
  <si>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</si>
  <si>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</si>
  <si>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</si>
  <si>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</si>
  <si>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</si>
  <si>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</si>
  <si>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</si>
  <si>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</si>
  <si>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</si>
  <si>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</si>
  <si>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</si>
  <si>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</si>
  <si>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</si>
  <si>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</si>
  <si>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</si>
  <si>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</si>
  <si>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</si>
  <si>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</si>
  <si>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</si>
  <si>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</si>
  <si>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</si>
  <si>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</si>
  <si>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</si>
  <si>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</si>
  <si>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</si>
  <si>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</si>
  <si>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</si>
  <si>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</si>
  <si>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</si>
  <si>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</si>
  <si>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</si>
  <si>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</si>
  <si>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</si>
  <si>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</si>
  <si>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</si>
  <si>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</si>
  <si>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</si>
  <si>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</si>
  <si>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</si>
  <si>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</si>
  <si>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</si>
  <si>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</si>
  <si>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</si>
  <si>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</si>
  <si>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</si>
  <si>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</si>
  <si>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</si>
  <si>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</si>
  <si>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</si>
  <si>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</si>
  <si>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</si>
  <si>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</si>
  <si>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</si>
  <si>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</si>
  <si>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</si>
  <si>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</si>
  <si>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</si>
  <si>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</si>
  <si>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</si>
  <si>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</si>
  <si>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</si>
  <si>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</si>
  <si>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</si>
  <si>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</si>
  <si>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</si>
  <si>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</si>
  <si>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</si>
  <si>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</si>
  <si>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</si>
  <si>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</si>
  <si>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</si>
  <si>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</si>
  <si>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</si>
  <si>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</si>
  <si>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</si>
  <si>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</si>
  <si>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</si>
  <si>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</si>
  <si>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</si>
  <si>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</si>
  <si>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</si>
  <si>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</si>
  <si>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</si>
  <si>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</si>
  <si>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</si>
  <si>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</si>
  <si>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</si>
  <si>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</si>
  <si>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</si>
  <si>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</si>
  <si>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</si>
  <si>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</si>
  <si>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</si>
  <si>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</si>
  <si>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</si>
  <si>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</si>
  <si>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</si>
  <si>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</si>
  <si>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</si>
  <si>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</si>
  <si>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</si>
  <si>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</si>
  <si>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</si>
  <si>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</si>
  <si>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</si>
  <si>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</si>
  <si>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</si>
  <si>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</si>
  <si>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</si>
  <si>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</si>
  <si>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</si>
  <si>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</si>
  <si>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</si>
  <si>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</si>
  <si>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</si>
  <si>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</si>
  <si>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</si>
  <si>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</si>
  <si>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</si>
  <si>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</si>
  <si>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</si>
  <si>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</si>
  <si>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</si>
  <si>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</si>
  <si>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</si>
  <si>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</si>
  <si>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</si>
  <si>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</si>
  <si>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</si>
  <si>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</si>
  <si>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</si>
  <si>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</si>
  <si>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</si>
  <si>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</si>
  <si>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</si>
  <si>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</si>
  <si>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</si>
  <si>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</si>
  <si>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</si>
  <si>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</si>
  <si>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</si>
  <si>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</si>
  <si>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</si>
  <si>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</si>
  <si>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</si>
  <si>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</si>
  <si>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</si>
  <si>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</si>
  <si>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</si>
  <si>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</si>
  <si>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</si>
  <si>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</si>
  <si>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</si>
  <si>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</si>
  <si>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</si>
  <si>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</si>
  <si>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</si>
  <si>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</si>
  <si>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</si>
  <si>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</si>
  <si>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</si>
  <si>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</si>
  <si>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</si>
  <si>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</si>
  <si>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</si>
  <si>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</si>
  <si>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</si>
  <si>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</si>
  <si>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</si>
  <si>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</si>
  <si>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</si>
  <si>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</si>
  <si>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</si>
  <si>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</si>
  <si>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</si>
  <si>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</si>
  <si>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</si>
  <si>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</si>
  <si>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</si>
  <si>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</si>
  <si>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</si>
  <si>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</si>
  <si>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</si>
  <si>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</si>
  <si>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</si>
  <si>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</si>
  <si>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</si>
  <si>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</si>
  <si>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</si>
  <si>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</si>
  <si>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</si>
  <si>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</si>
  <si>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</si>
  <si>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</si>
  <si>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</si>
  <si>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</si>
  <si>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</si>
  <si>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</si>
  <si>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</si>
  <si>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</si>
  <si>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</si>
  <si>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</si>
  <si>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</si>
  <si>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</si>
  <si>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</si>
  <si>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</si>
  <si>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</si>
  <si>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</si>
  <si>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</si>
  <si>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</si>
  <si>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</si>
  <si>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</si>
  <si>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</si>
  <si>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</si>
  <si>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</si>
  <si>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</si>
  <si>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</si>
  <si>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</si>
  <si>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</si>
  <si>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</si>
  <si>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</si>
  <si>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</si>
  <si>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</si>
  <si>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</si>
  <si>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</si>
  <si>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</si>
  <si>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</si>
  <si>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</si>
  <si>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</si>
  <si>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</si>
  <si>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</si>
  <si>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</si>
  <si>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</si>
  <si>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</si>
  <si>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</si>
  <si>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</si>
  <si>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</si>
  <si>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</si>
  <si>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</si>
  <si>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</si>
  <si>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</si>
  <si>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</si>
  <si>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</si>
  <si>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</si>
  <si>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</si>
  <si>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</si>
  <si>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</si>
  <si>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</si>
  <si>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</si>
  <si>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</si>
  <si>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</si>
  <si>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</si>
  <si>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</si>
  <si>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</si>
  <si>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</si>
  <si>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</si>
  <si>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</si>
  <si>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</si>
  <si>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</si>
  <si>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</si>
  <si>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</si>
  <si>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</si>
  <si>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</si>
  <si>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</si>
  <si>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</si>
  <si>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</si>
  <si>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</si>
  <si>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</si>
  <si>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</si>
  <si>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</si>
  <si>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</si>
  <si>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</si>
  <si>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</si>
  <si>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</si>
  <si>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</si>
  <si>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</si>
  <si>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</si>
  <si>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</si>
  <si>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</si>
  <si>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</si>
  <si>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</si>
  <si>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</si>
  <si>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</si>
  <si>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</si>
  <si>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</si>
  <si>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</si>
  <si>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</si>
  <si>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</si>
  <si>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</si>
  <si>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</si>
  <si>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</si>
  <si>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</si>
  <si>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</si>
  <si>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</si>
  <si>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</si>
  <si>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</si>
  <si>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</si>
  <si>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</si>
  <si>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</si>
  <si>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</si>
  <si>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</si>
  <si>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</si>
  <si>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</si>
  <si>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</si>
  <si>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</si>
  <si>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</si>
  <si>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</si>
  <si>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</si>
  <si>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</si>
  <si>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</si>
  <si>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</si>
  <si>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</si>
  <si>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</si>
  <si>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</si>
  <si>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</si>
  <si>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</si>
  <si>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</si>
  <si>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</si>
  <si>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</si>
  <si>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</si>
  <si>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</si>
  <si>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</si>
  <si>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</si>
  <si>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</si>
  <si>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</si>
  <si>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</si>
  <si>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</si>
  <si>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</si>
  <si>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</si>
  <si>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</si>
  <si>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</si>
  <si>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</si>
  <si>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</si>
  <si>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</si>
  <si>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</si>
  <si>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</si>
  <si>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</si>
  <si>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</si>
  <si>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</si>
  <si>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</si>
  <si>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</si>
  <si>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</si>
  <si>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</si>
  <si>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</si>
  <si>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</si>
  <si>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</si>
  <si>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</si>
  <si>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</si>
  <si>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</si>
  <si>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</si>
  <si>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</si>
  <si>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</si>
  <si>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</si>
  <si>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</si>
  <si>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</si>
  <si>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</si>
  <si>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</si>
  <si>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</si>
  <si>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</si>
  <si>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</si>
  <si>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</si>
  <si>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</si>
  <si>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</si>
  <si>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</si>
  <si>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</si>
  <si>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</si>
  <si>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</si>
  <si>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</si>
  <si>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</si>
  <si>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</si>
  <si>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</si>
  <si>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</si>
  <si>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</si>
  <si>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</si>
  <si>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</si>
  <si>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</si>
  <si>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</si>
  <si>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</si>
  <si>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</si>
  <si>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</si>
  <si>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</si>
  <si>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</si>
  <si>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</si>
  <si>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</si>
  <si>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</si>
  <si>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</si>
  <si>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</si>
  <si>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</si>
  <si>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</si>
  <si>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</si>
  <si>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</si>
  <si>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</si>
  <si>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</si>
  <si>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</si>
  <si>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</si>
  <si>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</si>
  <si>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</si>
  <si>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</si>
  <si>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</si>
  <si>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</si>
  <si>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</si>
  <si>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</si>
  <si>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</si>
  <si>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</si>
  <si>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</si>
  <si>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</si>
  <si>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</si>
  <si>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</si>
  <si>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</si>
  <si>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</si>
  <si>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</si>
  <si>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</si>
  <si>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</si>
  <si>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</si>
  <si>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</si>
  <si>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</si>
  <si>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</si>
  <si>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</si>
  <si>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</si>
  <si>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</si>
  <si>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</si>
  <si>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</si>
  <si>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</si>
  <si>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</si>
  <si>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</si>
  <si>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</si>
  <si>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</si>
  <si>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</si>
  <si>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</si>
  <si>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</si>
  <si>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</si>
  <si>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</si>
  <si>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</si>
  <si>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</si>
  <si>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</si>
  <si>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</si>
  <si>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</si>
  <si>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</si>
  <si>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</si>
  <si>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</si>
  <si>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</si>
  <si>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</si>
  <si>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</si>
  <si>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</si>
  <si>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</si>
  <si>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</si>
  <si>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</si>
  <si>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</si>
  <si>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</si>
  <si>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</si>
  <si>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</si>
  <si>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</si>
  <si>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</si>
  <si>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</si>
  <si>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</si>
  <si>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</si>
  <si>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</si>
  <si>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</si>
  <si>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</si>
  <si>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</si>
  <si>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</si>
  <si>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</si>
  <si>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</si>
  <si>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</si>
  <si>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</si>
  <si>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</si>
  <si>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</si>
  <si>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</si>
  <si>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</si>
  <si>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</si>
  <si>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</si>
  <si>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</si>
  <si>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</si>
  <si>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</si>
  <si>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</si>
  <si>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</si>
  <si>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</si>
  <si>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</si>
  <si>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</si>
  <si>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</si>
  <si>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</si>
  <si>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</si>
  <si>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</si>
  <si>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</si>
  <si>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</si>
  <si>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</si>
  <si>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</si>
  <si>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</si>
  <si>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</si>
  <si>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</si>
  <si>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</si>
  <si>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</si>
  <si>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</si>
  <si>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</si>
  <si>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</si>
  <si>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</si>
  <si>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</si>
  <si>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</si>
  <si>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</si>
  <si>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</si>
  <si>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</si>
  <si>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</si>
  <si>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</si>
  <si>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</si>
  <si>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</si>
  <si>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</si>
  <si>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</si>
  <si>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</si>
  <si>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</si>
  <si>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</si>
  <si>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</si>
  <si>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</si>
  <si>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</si>
  <si>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</si>
  <si>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</si>
  <si>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</si>
  <si>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</si>
  <si>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</si>
  <si>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</si>
  <si>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</si>
  <si>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</si>
  <si>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</si>
  <si>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</si>
  <si>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</si>
  <si>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</si>
  <si>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</si>
  <si>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</si>
  <si>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</si>
  <si>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</si>
  <si>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</si>
  <si>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</si>
  <si>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</si>
  <si>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</si>
  <si>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</si>
  <si>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</si>
  <si>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</si>
  <si>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</si>
  <si>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</si>
  <si>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</si>
  <si>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</si>
  <si>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</si>
  <si>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</si>
  <si>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</si>
  <si>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</si>
  <si>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</si>
  <si>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</si>
  <si>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</si>
  <si>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</si>
  <si>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</si>
  <si>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</si>
  <si>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</si>
  <si>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</si>
  <si>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</si>
  <si>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</si>
  <si>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</si>
  <si>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</si>
  <si>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</si>
  <si>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</si>
  <si>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</si>
  <si>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</si>
  <si>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</si>
  <si>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</si>
  <si>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</si>
  <si>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</si>
  <si>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</si>
  <si>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</si>
  <si>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</si>
  <si>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</si>
  <si>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</si>
  <si>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</si>
  <si>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</si>
  <si>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</si>
  <si>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</si>
  <si>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</si>
  <si>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</si>
  <si>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</si>
  <si>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</si>
  <si>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</si>
  <si>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</si>
  <si>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</si>
  <si>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</si>
  <si>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</si>
  <si>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</si>
  <si>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</si>
  <si>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</si>
  <si>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</si>
  <si>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</si>
  <si>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</si>
  <si>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</si>
  <si>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</si>
  <si>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</si>
  <si>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</si>
  <si>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</si>
  <si>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</si>
  <si>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</si>
  <si>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</si>
  <si>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</si>
  <si>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</si>
  <si>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</si>
  <si>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</si>
  <si>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</si>
  <si>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</si>
  <si>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</si>
  <si>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</si>
  <si>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</si>
  <si>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</si>
  <si>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</si>
  <si>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</si>
  <si>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</si>
  <si>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</si>
  <si>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</si>
  <si>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</si>
  <si>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</si>
  <si>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</si>
  <si>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</si>
  <si>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</si>
  <si>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</si>
  <si>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</si>
  <si>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</si>
  <si>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</si>
  <si>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</si>
  <si>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</si>
  <si>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</si>
  <si>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</si>
  <si>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</si>
  <si>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</si>
  <si>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</si>
  <si>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</si>
  <si>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</si>
  <si>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</si>
  <si>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</si>
  <si>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</si>
  <si>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</si>
  <si>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</si>
  <si>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</si>
  <si>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</si>
  <si>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</si>
  <si>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</si>
  <si>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</si>
  <si>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</si>
  <si>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</si>
  <si>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</si>
  <si>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</si>
  <si>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</si>
  <si>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</si>
  <si>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</si>
  <si>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</si>
  <si>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</si>
  <si>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</si>
  <si>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</si>
  <si>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</si>
  <si>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</si>
  <si>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</si>
  <si>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</si>
  <si>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</si>
  <si>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</si>
  <si>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</si>
  <si>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</si>
  <si>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</si>
  <si>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</si>
  <si>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</si>
  <si>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</si>
  <si>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</si>
  <si>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</si>
  <si>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</si>
  <si>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</si>
  <si>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</si>
  <si>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</si>
  <si>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</si>
  <si>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</si>
  <si>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</si>
  <si>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</si>
  <si>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</si>
  <si>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</si>
  <si>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</si>
  <si>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</si>
  <si>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</si>
  <si>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</si>
  <si>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</si>
  <si>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</si>
  <si>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</si>
  <si>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</si>
  <si>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</si>
  <si>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</si>
  <si>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</si>
  <si>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</si>
  <si>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</si>
  <si>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</si>
  <si>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</si>
  <si>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</si>
  <si>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</si>
  <si>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</si>
  <si>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</si>
  <si>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</si>
  <si>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</si>
  <si>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</si>
  <si>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</si>
  <si>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</si>
  <si>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</si>
  <si>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</si>
  <si>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</si>
  <si>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</si>
  <si>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</si>
  <si>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</si>
  <si>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</si>
  <si>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</si>
  <si>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</si>
  <si>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</si>
  <si>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</si>
  <si>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</si>
  <si>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</si>
  <si>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</si>
  <si>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</si>
  <si>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</si>
  <si>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</si>
  <si>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</si>
  <si>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</si>
  <si>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</si>
  <si>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</si>
  <si>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</si>
  <si>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</si>
  <si>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</si>
  <si>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</si>
  <si>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</si>
  <si>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</si>
  <si>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</si>
  <si>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</si>
  <si>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</si>
  <si>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</si>
  <si>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</si>
  <si>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</si>
  <si>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</si>
  <si>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</si>
  <si>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</si>
  <si>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</si>
  <si>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</si>
  <si>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</si>
  <si>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</si>
  <si>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</si>
  <si>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</si>
  <si>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</si>
  <si>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</si>
  <si>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</si>
  <si>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</si>
  <si>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</si>
  <si>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</si>
  <si>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</si>
  <si>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</si>
  <si>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</si>
  <si>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</si>
  <si>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</si>
  <si>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</si>
  <si>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</si>
  <si>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</si>
  <si>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</si>
  <si>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</si>
  <si>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</si>
  <si>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</si>
  <si>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</si>
  <si>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</si>
  <si>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</si>
  <si>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</si>
  <si>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</si>
  <si>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</si>
  <si>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</si>
  <si>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</si>
  <si>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</si>
  <si>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</si>
  <si>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</si>
  <si>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</si>
  <si>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</si>
  <si>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</si>
  <si>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</si>
  <si>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</si>
  <si>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</si>
  <si>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</si>
  <si>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</si>
  <si>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</si>
  <si>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</si>
  <si>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</si>
  <si>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</si>
  <si>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</si>
  <si>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</si>
  <si>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</si>
  <si>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</si>
  <si>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</si>
  <si>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</si>
  <si>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</si>
  <si>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</si>
  <si>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</si>
  <si>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</si>
  <si>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</si>
  <si>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</si>
  <si>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</si>
  <si>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</si>
  <si>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</si>
  <si>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</si>
  <si>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</si>
  <si>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</si>
  <si>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</si>
  <si>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</si>
  <si>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</si>
  <si>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</si>
  <si>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</si>
  <si>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</si>
  <si>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</si>
  <si>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</si>
  <si>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</si>
  <si>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</si>
  <si>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</si>
  <si>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</si>
  <si>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</si>
  <si>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</si>
  <si>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</si>
  <si>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</si>
  <si>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</si>
  <si>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</si>
  <si>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</si>
  <si>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</si>
  <si>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</si>
  <si>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</si>
  <si>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</si>
  <si>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</si>
  <si>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</si>
  <si>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</si>
  <si>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</si>
  <si>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</si>
  <si>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</si>
  <si>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</si>
  <si>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</si>
  <si>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</si>
  <si>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</si>
  <si>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</si>
  <si>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</si>
  <si>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</si>
  <si>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</si>
  <si>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</si>
  <si>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</si>
  <si>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</si>
  <si>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</si>
  <si>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</si>
  <si>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</si>
  <si>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</si>
  <si>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</si>
  <si>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</si>
  <si>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</si>
  <si>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</si>
  <si>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</si>
  <si>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</si>
  <si>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</si>
  <si>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</si>
  <si>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</si>
  <si>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</si>
  <si>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</si>
  <si>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</si>
  <si>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</si>
  <si>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</si>
  <si>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</si>
  <si>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</si>
  <si>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</si>
  <si>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</si>
  <si>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</si>
  <si>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</si>
  <si>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</si>
  <si>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</si>
  <si>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</si>
  <si>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</si>
  <si>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</si>
  <si>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</si>
  <si>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</si>
  <si>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</si>
  <si>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</si>
  <si>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</si>
  <si>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</si>
  <si>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</si>
  <si>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</si>
  <si>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</si>
  <si>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</si>
  <si>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</si>
  <si>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</si>
  <si>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</si>
  <si>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</si>
  <si>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</si>
  <si>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</si>
  <si>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</si>
  <si>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</si>
  <si>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</si>
  <si>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</si>
  <si>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</si>
  <si>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</si>
  <si>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</si>
  <si>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</si>
  <si>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</si>
  <si>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</si>
  <si>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</si>
  <si>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</si>
  <si>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</si>
  <si>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</si>
  <si>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</si>
  <si>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</si>
  <si>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</si>
  <si>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</si>
  <si>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</si>
  <si>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</si>
  <si>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</si>
  <si>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</si>
  <si>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</si>
  <si>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</si>
  <si>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</si>
  <si>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</si>
  <si>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</si>
  <si>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</si>
  <si>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</si>
  <si>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</si>
  <si>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</si>
  <si>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</si>
  <si>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</si>
  <si>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</si>
  <si>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</si>
  <si>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</si>
  <si>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</si>
  <si>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</si>
  <si>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</si>
  <si>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</si>
  <si>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</si>
  <si>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</si>
  <si>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</si>
  <si>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</si>
  <si>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</si>
  <si>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</si>
  <si>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</si>
  <si>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</si>
  <si>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</si>
  <si>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</si>
  <si>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</si>
  <si>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</si>
  <si>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</si>
  <si>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</si>
  <si>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</si>
  <si>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</si>
  <si>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</si>
  <si>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</si>
  <si>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</si>
  <si>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</si>
  <si>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</si>
  <si>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</si>
  <si>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</si>
  <si>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</si>
  <si>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</si>
  <si>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</si>
  <si>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</si>
  <si>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</si>
  <si>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</si>
  <si>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</si>
  <si>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</si>
  <si>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</si>
  <si>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</si>
  <si>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</si>
  <si>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</si>
  <si>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</si>
  <si>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</si>
  <si>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</si>
  <si>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</si>
  <si>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</si>
  <si>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</si>
  <si>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</si>
  <si>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</si>
  <si>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</si>
  <si>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</si>
  <si>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</si>
  <si>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</si>
  <si>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</si>
  <si>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</si>
  <si>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</si>
  <si>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</si>
  <si>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</si>
  <si>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</si>
  <si>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</si>
  <si>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</si>
  <si>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</si>
  <si>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</si>
  <si>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</si>
  <si>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</si>
  <si>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</si>
  <si>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</si>
  <si>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</si>
  <si>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</si>
  <si>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</si>
  <si>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</si>
  <si>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</si>
  <si>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</si>
  <si>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</si>
  <si>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</si>
  <si>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</si>
  <si>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</si>
  <si>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</si>
  <si>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</si>
  <si>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</si>
  <si>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</si>
  <si>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</si>
  <si>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</si>
  <si>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</si>
  <si>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</si>
  <si>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</si>
  <si>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</si>
  <si>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</si>
  <si>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</si>
  <si>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</si>
  <si>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</si>
  <si>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</si>
  <si>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</si>
  <si>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</si>
  <si>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</si>
  <si>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</si>
  <si>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</si>
  <si>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</si>
  <si>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</si>
  <si>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</si>
  <si>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</si>
  <si>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</si>
  <si>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</si>
  <si>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</si>
  <si>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</si>
  <si>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</si>
  <si>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</si>
  <si>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</si>
  <si>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</si>
  <si>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</si>
  <si>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</si>
  <si>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</si>
  <si>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</si>
  <si>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</si>
  <si>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</si>
  <si>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</si>
  <si>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</si>
  <si>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</si>
  <si>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</si>
  <si>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</si>
  <si>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</si>
  <si>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</si>
  <si>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</si>
  <si>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</si>
  <si>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</si>
  <si>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</si>
  <si>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</si>
  <si>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</si>
  <si>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</si>
  <si>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</si>
  <si>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</si>
  <si>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</si>
  <si>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</si>
  <si>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</si>
  <si>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</si>
  <si>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</si>
  <si>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</si>
  <si>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</si>
  <si>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</si>
  <si>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</si>
  <si>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</si>
  <si>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</si>
  <si>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</si>
  <si>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</si>
  <si>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</si>
  <si>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</si>
  <si>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</si>
  <si>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</si>
  <si>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</si>
  <si>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</si>
  <si>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</si>
  <si>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</si>
  <si>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</si>
  <si>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</si>
  <si>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</si>
  <si>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</si>
  <si>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</si>
  <si>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</si>
  <si>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</si>
  <si>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</si>
  <si>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</si>
  <si>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</si>
  <si>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</si>
  <si>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</si>
  <si>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</si>
  <si>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</si>
  <si>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</si>
  <si>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</si>
  <si>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</si>
  <si>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</si>
  <si>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</si>
  <si>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</si>
  <si>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</si>
  <si>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</si>
  <si>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</si>
  <si>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</si>
  <si>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</si>
  <si>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</si>
  <si>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</si>
  <si>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</si>
  <si>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</si>
  <si>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</si>
  <si>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</si>
  <si>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</si>
  <si>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</si>
  <si>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</si>
  <si>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</si>
  <si>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</si>
  <si>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</si>
  <si>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</si>
  <si>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</si>
  <si>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</si>
  <si>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</si>
  <si>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</si>
  <si>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</si>
  <si>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</si>
  <si>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</si>
  <si>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</si>
  <si>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</si>
  <si>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</si>
  <si>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</si>
  <si>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</si>
  <si>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</si>
  <si>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</si>
  <si>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</si>
  <si>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</si>
  <si>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</si>
  <si>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</si>
  <si>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</si>
  <si>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</si>
  <si>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</si>
  <si>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</si>
  <si>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</si>
  <si>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</si>
  <si>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</si>
  <si>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</si>
  <si>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</si>
  <si>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</si>
  <si>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</si>
  <si>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</si>
  <si>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</si>
  <si>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</si>
  <si>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</si>
  <si>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</si>
  <si>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</si>
  <si>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</si>
  <si>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</si>
  <si>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</si>
  <si>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</si>
  <si>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</si>
  <si>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</si>
  <si>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</si>
  <si>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</si>
  <si>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</si>
  <si>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</si>
  <si>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</si>
  <si>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</si>
  <si>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</si>
  <si>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</si>
  <si>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</si>
  <si>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</si>
  <si>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</si>
  <si>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</si>
  <si>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</si>
  <si>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</si>
  <si>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</si>
  <si>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</si>
  <si>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</si>
  <si>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</si>
  <si>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</si>
  <si>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</si>
  <si>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</si>
  <si>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</si>
  <si>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</si>
  <si>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</si>
  <si>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</si>
  <si>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</si>
  <si>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</si>
  <si>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</si>
  <si>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</si>
  <si>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</si>
  <si>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</si>
  <si>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</si>
  <si>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</si>
  <si>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</si>
  <si>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</si>
  <si>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</si>
  <si>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</si>
  <si>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</si>
  <si>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</si>
  <si>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</si>
  <si>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</si>
  <si>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</si>
  <si>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</si>
  <si>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</si>
  <si>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</si>
  <si>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</si>
  <si>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</si>
  <si>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</si>
  <si>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</si>
  <si>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</si>
  <si>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</si>
  <si>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</si>
  <si>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</si>
  <si>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</si>
  <si>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</si>
  <si>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</si>
  <si>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</si>
  <si>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</si>
  <si>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</si>
  <si>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</si>
  <si>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</si>
  <si>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</si>
  <si>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</si>
  <si>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</si>
  <si>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</si>
  <si>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</si>
  <si>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</si>
  <si>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</si>
  <si>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</si>
  <si>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</si>
  <si>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</si>
  <si>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</si>
  <si>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</si>
  <si>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</si>
  <si>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</si>
  <si>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</si>
  <si>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</si>
  <si>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</si>
  <si>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</si>
  <si>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</si>
  <si>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</si>
  <si>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</si>
  <si>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</si>
  <si>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</si>
  <si>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</si>
  <si>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</si>
  <si>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</si>
  <si>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</si>
  <si>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</si>
  <si>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</si>
  <si>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</si>
  <si>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</si>
  <si>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</si>
  <si>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</si>
  <si>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</si>
  <si>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</si>
  <si>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</si>
  <si>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</si>
  <si>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</si>
  <si>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</si>
  <si>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</si>
  <si>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</si>
  <si>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</si>
  <si>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</si>
  <si>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</si>
  <si>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</si>
  <si>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</si>
  <si>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</si>
  <si>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</si>
  <si>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</si>
  <si>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</si>
  <si>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</si>
  <si>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</si>
  <si>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</si>
  <si>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</si>
  <si>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</si>
  <si>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</si>
  <si>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</si>
  <si>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</si>
  <si>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</si>
  <si>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</si>
  <si>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</si>
  <si>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</si>
  <si>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</si>
  <si>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</si>
  <si>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</si>
  <si>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</si>
  <si>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</si>
  <si>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</si>
  <si>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</si>
  <si>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</si>
  <si>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</si>
  <si>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</si>
  <si>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</si>
  <si>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</si>
  <si>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</si>
  <si>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</si>
  <si>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</si>
  <si>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</si>
  <si>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</si>
  <si>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</si>
  <si>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</si>
  <si>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</si>
  <si>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</si>
  <si>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</si>
  <si>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</si>
  <si>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</si>
  <si>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</si>
  <si>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</si>
  <si>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</si>
  <si>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</si>
  <si>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</si>
  <si>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</si>
  <si>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</si>
  <si>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</si>
  <si>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</si>
  <si>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</si>
  <si>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</si>
  <si>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</si>
  <si>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</si>
  <si>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</si>
  <si>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</si>
  <si>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</si>
  <si>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</si>
  <si>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</si>
  <si>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</si>
  <si>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</si>
  <si>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</si>
  <si>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</si>
  <si>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</si>
  <si>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</si>
  <si>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</si>
  <si>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</si>
  <si>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</si>
  <si>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</si>
  <si>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</si>
  <si>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</si>
  <si>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</si>
  <si>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</si>
  <si>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</si>
  <si>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</si>
  <si>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</si>
  <si>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</si>
  <si>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</si>
  <si>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</si>
  <si>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</si>
  <si>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</si>
  <si>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</si>
  <si>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</si>
  <si>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</si>
  <si>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</si>
  <si>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</si>
  <si>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</si>
  <si>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</si>
  <si>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</si>
  <si>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</si>
  <si>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</si>
  <si>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</si>
  <si>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</si>
  <si>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</si>
  <si>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</si>
  <si>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</si>
  <si>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</si>
  <si>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</si>
  <si>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</si>
  <si>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</si>
  <si>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</si>
  <si>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</si>
  <si>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</si>
  <si>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</si>
  <si>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</si>
  <si>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</si>
  <si>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</si>
  <si>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</si>
  <si>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</si>
  <si>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</si>
  <si>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</si>
  <si>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</si>
  <si>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</si>
  <si>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</si>
  <si>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</si>
  <si>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</si>
  <si>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</si>
  <si>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</si>
  <si>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</si>
  <si>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</si>
  <si>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</si>
  <si>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</si>
  <si>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</si>
  <si>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</si>
  <si>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</si>
  <si>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</si>
  <si>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</si>
  <si>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</si>
  <si>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</si>
  <si>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</si>
  <si>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</si>
  <si>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</si>
  <si>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</si>
  <si>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</si>
  <si>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</si>
  <si>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</si>
  <si>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</si>
  <si>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</si>
  <si>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</si>
  <si>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</si>
  <si>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</si>
  <si>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</si>
  <si>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</si>
  <si>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</si>
  <si>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</si>
  <si>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</si>
  <si>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</si>
  <si>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</si>
  <si>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</si>
  <si>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</si>
  <si>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</si>
  <si>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</si>
  <si>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</si>
  <si>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</si>
  <si>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</si>
  <si>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</si>
  <si>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</si>
  <si>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</si>
  <si>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</si>
  <si>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</si>
  <si>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</si>
  <si>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</si>
  <si>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</si>
  <si>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</si>
  <si>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</si>
  <si>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</si>
  <si>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</si>
  <si>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</si>
  <si>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</si>
  <si>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</si>
  <si>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</si>
  <si>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</si>
  <si>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</si>
  <si>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</si>
  <si>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</si>
  <si>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</si>
  <si>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</si>
  <si>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</si>
  <si>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</si>
  <si>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</si>
  <si>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</si>
  <si>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</si>
  <si>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</si>
  <si>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</si>
  <si>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</si>
  <si>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</si>
  <si>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</si>
  <si>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</si>
  <si>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</si>
  <si>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</si>
  <si>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</si>
  <si>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</si>
  <si>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</si>
  <si>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</si>
  <si>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</si>
  <si>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</si>
  <si>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</si>
  <si>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</si>
  <si>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</si>
  <si>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</si>
  <si>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</si>
  <si>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</si>
  <si>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</si>
  <si>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</si>
  <si>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</si>
  <si>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</si>
  <si>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</si>
  <si>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</si>
  <si>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</si>
  <si>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</si>
  <si>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</si>
  <si>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</si>
  <si>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</si>
  <si>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</si>
  <si>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</si>
  <si>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</si>
  <si>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</si>
  <si>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</si>
  <si>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</si>
  <si>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</si>
  <si>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</si>
  <si>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</si>
  <si>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</si>
  <si>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</si>
  <si>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</si>
  <si>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</si>
  <si>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</si>
  <si>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</si>
  <si>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</si>
  <si>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</si>
  <si>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</si>
  <si>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</si>
  <si>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</si>
  <si>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</si>
  <si>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</si>
  <si>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</si>
  <si>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</si>
  <si>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</si>
  <si>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</si>
  <si>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</si>
  <si>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</si>
  <si>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</si>
  <si>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</si>
  <si>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</si>
  <si>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</si>
  <si>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</si>
  <si>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</si>
  <si>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</si>
  <si>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</si>
  <si>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</si>
  <si>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</si>
  <si>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</si>
  <si>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</si>
  <si>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</si>
  <si>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</si>
  <si>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</si>
  <si>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</si>
  <si>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</si>
  <si>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</si>
  <si>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</si>
  <si>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</si>
  <si>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</si>
  <si>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</si>
  <si>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</si>
  <si>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</si>
  <si>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</si>
  <si>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</si>
  <si>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</si>
  <si>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</si>
  <si>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</si>
  <si>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</si>
  <si>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</si>
  <si>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</si>
  <si>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</si>
  <si>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</si>
  <si>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</si>
  <si>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</si>
  <si>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</si>
  <si>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</si>
  <si>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</si>
  <si>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</si>
  <si>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</si>
  <si>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</si>
  <si>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</si>
  <si>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</si>
  <si>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</si>
  <si>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</si>
  <si>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</si>
  <si>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</si>
  <si>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</si>
  <si>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</si>
  <si>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</si>
  <si>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</si>
  <si>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</si>
  <si>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</si>
  <si>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</si>
  <si>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</si>
  <si>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</si>
  <si>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</si>
  <si>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</si>
  <si>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</si>
  <si>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</si>
  <si>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</si>
  <si>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</si>
  <si>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</si>
  <si>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</si>
  <si>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</si>
  <si>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</si>
  <si>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</si>
  <si>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</si>
  <si>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</si>
  <si>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</si>
  <si>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</si>
  <si>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</si>
  <si>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</si>
  <si>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</si>
  <si>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</si>
  <si>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</si>
  <si>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</si>
  <si>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</si>
  <si>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</si>
  <si>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</si>
  <si>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</si>
  <si>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</si>
  <si>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</si>
  <si>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</si>
  <si>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</si>
  <si>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</si>
  <si>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</si>
  <si>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</si>
  <si>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</si>
  <si>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</si>
  <si>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</si>
  <si>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</si>
  <si>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</si>
  <si>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</si>
  <si>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</si>
  <si>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</si>
  <si>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</si>
  <si>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</si>
  <si>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</si>
  <si>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</si>
  <si>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</si>
  <si>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</si>
  <si>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</si>
  <si>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</si>
  <si>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</si>
  <si>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</si>
  <si>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</si>
  <si>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</si>
  <si>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</si>
  <si>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</si>
  <si>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</si>
  <si>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</si>
  <si>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</si>
  <si>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</si>
  <si>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</si>
  <si>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</si>
  <si>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</si>
  <si>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</si>
  <si>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</si>
  <si>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</si>
  <si>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</si>
  <si>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</si>
  <si>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</si>
  <si>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</si>
  <si>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</si>
  <si>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</si>
  <si>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</si>
  <si>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</si>
  <si>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</si>
  <si>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</si>
  <si>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</si>
  <si>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</si>
  <si>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</si>
  <si>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</si>
  <si>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</si>
  <si>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</si>
  <si>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</si>
  <si>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</si>
  <si>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</si>
  <si>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</si>
  <si>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</si>
  <si>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</si>
  <si>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</si>
  <si>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</si>
  <si>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</si>
  <si>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</si>
  <si>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</si>
  <si>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</si>
  <si>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</si>
  <si>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</si>
  <si>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</si>
  <si>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</si>
  <si>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</si>
  <si>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</si>
  <si>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</si>
  <si>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</si>
  <si>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</si>
  <si>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</si>
  <si>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</si>
  <si>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</si>
  <si>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</si>
  <si>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</si>
  <si>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</si>
  <si>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</si>
  <si>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</si>
  <si>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</si>
  <si>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</si>
  <si>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</si>
  <si>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</si>
  <si>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</si>
  <si>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</si>
  <si>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</si>
  <si>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</si>
  <si>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</si>
  <si>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</si>
  <si>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</si>
  <si>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</si>
  <si>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</si>
  <si>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</si>
  <si>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</si>
  <si>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</si>
  <si>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</si>
  <si>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</si>
  <si>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</si>
  <si>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</si>
  <si>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</si>
  <si>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</si>
  <si>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</si>
  <si>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</si>
  <si>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</si>
  <si>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</si>
  <si>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</si>
  <si>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</si>
  <si>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</si>
  <si>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</si>
  <si>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</si>
  <si>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</si>
  <si>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</si>
  <si>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</si>
  <si>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</si>
  <si>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</si>
  <si>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</si>
  <si>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</si>
  <si>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</si>
  <si>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</si>
  <si>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</si>
  <si>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</si>
  <si>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</si>
  <si>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</si>
  <si>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</si>
  <si>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</si>
  <si>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</si>
  <si>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</si>
  <si>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</si>
  <si>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</si>
  <si>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</si>
  <si>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</si>
  <si>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</si>
  <si>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</si>
  <si>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</si>
  <si>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</si>
  <si>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</si>
  <si>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</si>
  <si>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</si>
  <si>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</si>
  <si>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</si>
  <si>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</si>
  <si>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</si>
  <si>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</si>
  <si>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</si>
  <si>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</si>
  <si>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</si>
  <si>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</si>
  <si>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</si>
  <si>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</si>
  <si>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</si>
  <si>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</si>
  <si>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</si>
  <si>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</si>
  <si>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</si>
  <si>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</si>
  <si>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</si>
  <si>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</si>
  <si>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</si>
  <si>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</si>
  <si>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</si>
  <si>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</si>
  <si>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</si>
  <si>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</si>
  <si>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</si>
  <si>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</si>
  <si>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</si>
  <si>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</si>
  <si>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</si>
  <si>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</si>
  <si>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</si>
  <si>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</si>
  <si>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</si>
  <si>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</si>
  <si>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</si>
  <si>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</si>
  <si>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</si>
  <si>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</si>
  <si>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</si>
  <si>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</si>
  <si>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</si>
  <si>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</si>
  <si>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</si>
  <si>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</si>
  <si>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</si>
  <si>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</si>
  <si>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</si>
  <si>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</si>
  <si>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</si>
  <si>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</si>
  <si>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</si>
  <si>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</si>
  <si>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</si>
  <si>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</si>
  <si>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</si>
  <si>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</si>
  <si>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</si>
  <si>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</si>
  <si>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</si>
  <si>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</si>
  <si>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</si>
  <si>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</si>
  <si>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</si>
  <si>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</si>
  <si>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</si>
  <si>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</si>
  <si>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</si>
  <si>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</si>
  <si>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</si>
  <si>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</si>
  <si>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</si>
  <si>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</si>
  <si>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</si>
  <si>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</si>
  <si>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</si>
  <si>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</si>
  <si>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</si>
  <si>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</si>
  <si>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</si>
  <si>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</si>
  <si>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</si>
  <si>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</si>
  <si>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</si>
  <si>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</si>
  <si>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</si>
  <si>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</si>
  <si>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</si>
  <si>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</si>
  <si>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</si>
  <si>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</si>
  <si>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</si>
  <si>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</si>
  <si>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</si>
  <si>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</si>
  <si>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</si>
  <si>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</si>
  <si>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</si>
  <si>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</si>
  <si>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</si>
  <si>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</si>
  <si>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</si>
  <si>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</si>
  <si>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</si>
  <si>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</si>
  <si>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</si>
  <si>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</si>
  <si>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</si>
  <si>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</si>
  <si>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</si>
  <si>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</si>
  <si>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</si>
  <si>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</si>
  <si>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</si>
  <si>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</si>
  <si>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</si>
  <si>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</si>
  <si>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</si>
  <si>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</si>
  <si>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</si>
  <si>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</si>
  <si>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</si>
  <si>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</si>
  <si>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</si>
  <si>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</si>
  <si>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</si>
  <si>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</si>
  <si>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</si>
  <si>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</si>
  <si>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</si>
  <si>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</si>
  <si>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</si>
  <si>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</si>
  <si>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</si>
  <si>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</si>
  <si>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</si>
  <si>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</si>
  <si>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</si>
  <si>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</si>
  <si>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</si>
  <si>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</si>
  <si>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</si>
  <si>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</si>
  <si>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</si>
  <si>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</si>
  <si>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</si>
  <si>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</si>
  <si>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</si>
  <si>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</si>
  <si>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</si>
  <si>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</si>
  <si>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</si>
  <si>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</si>
  <si>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</si>
  <si>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</si>
  <si>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</si>
  <si>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</si>
  <si>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</si>
  <si>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</si>
  <si>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</si>
  <si>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</si>
  <si>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</si>
  <si>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</si>
  <si>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</si>
  <si>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</si>
  <si>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</si>
  <si>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</si>
  <si>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</si>
  <si>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</si>
  <si>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</si>
  <si>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</si>
  <si>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</si>
  <si>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</si>
  <si>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</si>
  <si>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</si>
  <si>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</si>
  <si>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</si>
  <si>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</si>
  <si>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</si>
  <si>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</si>
  <si>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</si>
  <si>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</si>
  <si>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</si>
  <si>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</si>
  <si>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</si>
  <si>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</si>
  <si>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</si>
  <si>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</si>
  <si>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</si>
  <si>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</si>
  <si>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</si>
  <si>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</si>
  <si>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</si>
  <si>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</si>
  <si>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</si>
  <si>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</si>
  <si>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</si>
  <si>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</si>
  <si>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</si>
  <si>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</si>
  <si>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</si>
  <si>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</si>
  <si>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</si>
  <si>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</si>
  <si>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</si>
  <si>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</si>
  <si>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</si>
  <si>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</si>
  <si>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</si>
  <si>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</si>
  <si>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</si>
  <si>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</si>
  <si>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</si>
  <si>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</si>
  <si>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</si>
  <si>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</si>
  <si>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</si>
  <si>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</si>
  <si>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</si>
  <si>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</si>
  <si>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</si>
  <si>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</si>
  <si>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</si>
  <si>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</si>
  <si>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</si>
  <si>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</si>
  <si>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</si>
  <si>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</si>
  <si>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</si>
  <si>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</si>
  <si>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</si>
  <si>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</si>
  <si>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</si>
  <si>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</si>
  <si>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</si>
  <si>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</si>
  <si>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</si>
  <si>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</si>
  <si>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</si>
  <si>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</si>
  <si>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</si>
  <si>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</si>
  <si>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</si>
  <si>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</si>
  <si>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</si>
  <si>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</si>
  <si>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</si>
  <si>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</si>
  <si>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</si>
  <si>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</si>
  <si>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</si>
  <si>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</si>
  <si>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</si>
  <si>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</si>
  <si>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</si>
  <si>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</si>
  <si>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</si>
  <si>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</si>
  <si>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</si>
  <si>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</si>
  <si>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</si>
  <si>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</si>
  <si>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</si>
  <si>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</si>
  <si>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</si>
  <si>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</si>
  <si>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</si>
  <si>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</si>
  <si>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</si>
  <si>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</si>
  <si>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</si>
  <si>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</si>
  <si>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</si>
  <si>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</si>
  <si>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</si>
  <si>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</si>
  <si>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</si>
  <si>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</si>
  <si>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</si>
  <si>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</si>
  <si>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</si>
  <si>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</si>
  <si>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</si>
  <si>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</si>
  <si>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</si>
  <si>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</si>
  <si>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</si>
  <si>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</si>
  <si>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</si>
  <si>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</si>
  <si>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</si>
  <si>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</si>
  <si>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</si>
  <si>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</si>
  <si>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</si>
  <si>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</si>
  <si>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</si>
  <si>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</si>
  <si>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</si>
  <si>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</si>
  <si>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</si>
  <si>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</si>
  <si>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</si>
  <si>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</si>
  <si>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</si>
  <si>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</si>
  <si>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</si>
  <si>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</si>
  <si>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</si>
  <si>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</si>
  <si>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</si>
  <si>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</si>
  <si>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</si>
  <si>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</si>
  <si>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</si>
  <si>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</si>
  <si>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</si>
  <si>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</si>
  <si>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</si>
  <si>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</si>
  <si>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</si>
  <si>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</si>
  <si>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</si>
  <si>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</si>
  <si>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</si>
  <si>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</si>
  <si>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</si>
  <si>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</si>
  <si>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</si>
  <si>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</si>
  <si>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</si>
  <si>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</si>
  <si>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</si>
  <si>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</si>
  <si>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</si>
  <si>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</si>
  <si>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</si>
  <si>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</si>
  <si>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</si>
  <si>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</si>
  <si>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</si>
  <si>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</si>
  <si>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</si>
  <si>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</si>
  <si>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</si>
  <si>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</si>
  <si>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</si>
  <si>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</si>
  <si>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</si>
  <si>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</si>
  <si>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</si>
  <si>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</si>
  <si>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</si>
  <si>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</si>
  <si>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</si>
  <si>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</si>
  <si>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</si>
  <si>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</si>
  <si>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</si>
  <si>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</si>
  <si>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</si>
  <si>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</si>
  <si>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</si>
  <si>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</si>
  <si>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</si>
  <si>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</si>
  <si>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</si>
  <si>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</si>
  <si>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</si>
  <si>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</si>
  <si>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</si>
  <si>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</si>
  <si>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</si>
  <si>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</si>
  <si>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</si>
  <si>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</si>
  <si>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</si>
  <si>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</si>
  <si>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</si>
  <si>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</si>
  <si>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</si>
  <si>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</si>
  <si>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</si>
  <si>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</si>
  <si>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</si>
  <si>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</si>
  <si>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</si>
  <si>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</si>
  <si>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</si>
  <si>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</si>
  <si>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</si>
  <si>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</si>
  <si>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</si>
  <si>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</si>
  <si>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</si>
  <si>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</si>
  <si>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</si>
  <si>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</si>
  <si>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</si>
  <si>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</si>
  <si>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</si>
  <si>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</si>
  <si>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</si>
  <si>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</si>
  <si>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</si>
  <si>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</si>
  <si>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</si>
  <si>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</si>
  <si>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</si>
  <si>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</si>
  <si>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</si>
  <si>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</si>
  <si>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</si>
  <si>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</si>
  <si>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</si>
  <si>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</si>
  <si>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</si>
  <si>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</si>
  <si>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</si>
  <si>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</si>
  <si>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</si>
  <si>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</si>
  <si>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</si>
  <si>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</si>
  <si>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</si>
  <si>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</si>
  <si>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</si>
  <si>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</si>
  <si>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</si>
  <si>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</si>
  <si>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</si>
  <si>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</si>
  <si>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</si>
  <si>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</si>
  <si>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</si>
  <si>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</si>
  <si>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</si>
  <si>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</si>
  <si>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</si>
  <si>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</si>
  <si>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</si>
  <si>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</si>
  <si>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</si>
  <si>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</si>
  <si>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</si>
  <si>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</si>
  <si>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</si>
  <si>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</si>
  <si>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</si>
  <si>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</si>
  <si>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</si>
  <si>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</si>
  <si>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</si>
  <si>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</si>
  <si>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</si>
  <si>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</si>
  <si>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</si>
  <si>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</si>
  <si>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</si>
  <si>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</si>
  <si>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</si>
  <si>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</si>
  <si>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</si>
  <si>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</si>
  <si>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</si>
  <si>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</si>
  <si>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</si>
  <si>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</si>
  <si>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</si>
  <si>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</si>
  <si>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</si>
  <si>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</si>
  <si>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</si>
  <si>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</si>
  <si>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</si>
  <si>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</si>
  <si>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</si>
  <si>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</si>
  <si>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</si>
  <si>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</si>
  <si>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</si>
  <si>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</si>
  <si>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</si>
  <si>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</si>
  <si>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</si>
  <si>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</si>
  <si>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</si>
  <si>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</si>
  <si>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</si>
  <si>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</si>
  <si>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</si>
  <si>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</si>
  <si>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</si>
  <si>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</si>
  <si>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</si>
  <si>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</si>
  <si>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</si>
  <si>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</si>
  <si>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</si>
  <si>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</si>
  <si>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</si>
  <si>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</si>
  <si>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</si>
  <si>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</si>
  <si>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</si>
  <si>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</si>
  <si>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</si>
  <si>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</si>
  <si>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</si>
  <si>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</si>
  <si>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</si>
  <si>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</si>
  <si>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</si>
  <si>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</si>
  <si>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</si>
  <si>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</si>
  <si>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</si>
  <si>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</si>
  <si>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</si>
  <si>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</si>
  <si>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</si>
  <si>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</si>
  <si>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</si>
  <si>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</si>
  <si>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</si>
  <si>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</si>
  <si>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</si>
  <si>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</si>
  <si>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</si>
  <si>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</si>
  <si>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</si>
  <si>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</si>
  <si>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</si>
  <si>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</si>
  <si>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</si>
  <si>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</si>
  <si>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</si>
  <si>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</si>
  <si>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</si>
  <si>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</si>
  <si>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</si>
  <si>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</si>
  <si>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</si>
  <si>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</si>
  <si>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</si>
  <si>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</si>
  <si>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</si>
  <si>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</si>
  <si>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</si>
  <si>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</si>
  <si>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</si>
  <si>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</si>
  <si>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</si>
  <si>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</si>
  <si>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</si>
  <si>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</si>
  <si>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</si>
  <si>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</si>
  <si>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</si>
  <si>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</si>
  <si>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</si>
  <si>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</si>
  <si>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</si>
  <si>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</si>
  <si>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</si>
  <si>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</si>
  <si>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</si>
  <si>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</si>
  <si>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</si>
  <si>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</si>
  <si>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</si>
  <si>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</si>
  <si>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</si>
  <si>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</si>
  <si>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</si>
  <si>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</si>
  <si>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</si>
  <si>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</si>
  <si>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</si>
  <si>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</si>
  <si>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</si>
  <si>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</si>
  <si>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</si>
  <si>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</si>
  <si>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</si>
  <si>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</si>
  <si>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</si>
  <si>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</si>
  <si>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</si>
  <si>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</si>
  <si>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</si>
  <si>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</si>
  <si>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</si>
  <si>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</si>
  <si>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</si>
  <si>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</si>
  <si>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</si>
  <si>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</si>
  <si>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</si>
  <si>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</si>
  <si>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</si>
  <si>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</si>
  <si>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</si>
  <si>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</si>
  <si>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</si>
  <si>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</si>
  <si>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</si>
  <si>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</si>
  <si>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</si>
  <si>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</si>
  <si>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</si>
  <si>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</si>
  <si>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</si>
  <si>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</si>
  <si>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</si>
  <si>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</si>
  <si>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</si>
  <si>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</si>
  <si>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</si>
  <si>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</si>
  <si>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</si>
  <si>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</si>
  <si>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</si>
  <si>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</si>
  <si>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</si>
  <si>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</si>
  <si>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</si>
  <si>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</si>
  <si>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</si>
  <si>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</si>
  <si>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</si>
  <si>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</si>
  <si>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</si>
  <si>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</si>
  <si>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</si>
  <si>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</si>
  <si>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</si>
  <si>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</si>
  <si>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</si>
  <si>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</si>
  <si>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</si>
  <si>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</si>
  <si>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</si>
  <si>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</si>
  <si>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</si>
  <si>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</si>
  <si>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</si>
  <si>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</si>
  <si>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</si>
  <si>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</si>
  <si>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</si>
  <si>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</si>
  <si>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</si>
  <si>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</si>
  <si>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</si>
  <si>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</si>
  <si>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</si>
  <si>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</si>
  <si>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</si>
  <si>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</si>
  <si>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</si>
  <si>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</si>
  <si>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</si>
  <si>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</si>
  <si>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</si>
  <si>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</si>
  <si>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</si>
  <si>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</si>
  <si>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</si>
  <si>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</si>
  <si>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</si>
  <si>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</si>
  <si>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</si>
  <si>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</si>
  <si>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</si>
  <si>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</si>
  <si>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</si>
  <si>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</si>
  <si>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</si>
  <si>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</si>
  <si>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</si>
  <si>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</si>
  <si>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</si>
  <si>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</si>
  <si>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</si>
  <si>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</si>
  <si>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</si>
  <si>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</si>
  <si>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</si>
  <si>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</si>
  <si>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</si>
  <si>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</si>
  <si>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</si>
  <si>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</si>
  <si>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</si>
  <si>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</si>
  <si>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</si>
  <si>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</si>
  <si>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</si>
  <si>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</si>
  <si>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</si>
  <si>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</si>
  <si>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</si>
  <si>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</si>
  <si>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</si>
  <si>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</si>
  <si>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</si>
  <si>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</si>
  <si>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</si>
  <si>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</si>
  <si>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</si>
  <si>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</si>
  <si>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</si>
  <si>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</si>
  <si>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</si>
  <si>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</si>
  <si>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</si>
  <si>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</si>
  <si>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</si>
  <si>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</si>
  <si>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</si>
  <si>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</si>
  <si>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</si>
  <si>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</si>
  <si>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</si>
  <si>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</si>
  <si>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</si>
  <si>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</si>
  <si>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</si>
  <si>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</si>
  <si>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</si>
  <si>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</si>
  <si>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</si>
  <si>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</si>
  <si>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</si>
  <si>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</si>
  <si>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</si>
  <si>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</si>
  <si>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</si>
  <si>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</si>
  <si>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</si>
  <si>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</si>
  <si>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</si>
  <si>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</si>
  <si>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</si>
  <si>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</si>
  <si>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</si>
  <si>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</si>
  <si>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</si>
  <si>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</si>
  <si>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</si>
  <si>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</si>
  <si>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</si>
  <si>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</si>
  <si>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</si>
  <si>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</si>
  <si>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</si>
  <si>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</si>
  <si>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</si>
  <si>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</si>
  <si>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</si>
  <si>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</si>
  <si>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</si>
  <si>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</si>
  <si>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</si>
  <si>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</si>
  <si>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</si>
  <si>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</si>
  <si>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</si>
  <si>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</si>
  <si>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</si>
  <si>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</si>
  <si>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</si>
  <si>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</si>
  <si>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</si>
  <si>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</si>
  <si>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</si>
  <si>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</si>
  <si>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</si>
  <si>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</si>
  <si>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</si>
  <si>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</si>
  <si>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</si>
  <si>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</si>
  <si>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</si>
  <si>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</si>
  <si>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</si>
  <si>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</si>
  <si>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</si>
  <si>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</si>
  <si>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</si>
  <si>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</si>
  <si>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</si>
  <si>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</si>
  <si>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</si>
  <si>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</si>
  <si>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</si>
  <si>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</si>
  <si>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</si>
  <si>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</si>
  <si>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</si>
  <si>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</si>
  <si>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</si>
  <si>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</si>
  <si>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</si>
  <si>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</si>
  <si>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</si>
  <si>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</si>
  <si>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</si>
  <si>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</si>
  <si>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</si>
  <si>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</si>
  <si>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</si>
  <si>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</si>
  <si>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</si>
  <si>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</si>
  <si>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</si>
  <si>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</si>
  <si>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</si>
  <si>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</si>
  <si>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</si>
  <si>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</si>
  <si>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</si>
  <si>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</si>
  <si>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</si>
  <si>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</si>
  <si>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</si>
  <si>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</si>
  <si>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</si>
  <si>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</si>
  <si>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</si>
  <si>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</si>
  <si>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</si>
  <si>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</si>
  <si>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</si>
  <si>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</si>
  <si>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</si>
  <si>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</si>
  <si>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</si>
  <si>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</si>
  <si>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</si>
  <si>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</si>
  <si>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</si>
  <si>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</si>
  <si>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</si>
  <si>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</si>
  <si>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</si>
  <si>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</si>
  <si>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</si>
  <si>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</si>
  <si>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</si>
  <si>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</si>
  <si>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</si>
  <si>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</si>
  <si>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</si>
  <si>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</si>
  <si>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</si>
  <si>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</si>
  <si>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</si>
  <si>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</si>
  <si>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</si>
  <si>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</si>
  <si>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</si>
  <si>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</si>
  <si>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</si>
  <si>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</si>
  <si>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</si>
  <si>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</si>
  <si>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</si>
  <si>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</si>
  <si>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</si>
  <si>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</si>
  <si>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</si>
  <si>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</si>
  <si>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</si>
  <si>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</si>
  <si>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</si>
  <si>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</si>
  <si>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</si>
  <si>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</si>
  <si>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</si>
  <si>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</si>
  <si>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</si>
  <si>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</si>
  <si>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</si>
  <si>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</si>
  <si>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</si>
  <si>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</si>
  <si>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</si>
  <si>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</si>
  <si>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</si>
  <si>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</si>
  <si>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</si>
  <si>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</si>
  <si>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</si>
  <si>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</si>
  <si>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</si>
  <si>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</si>
  <si>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</si>
  <si>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</si>
  <si>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</si>
  <si>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</si>
  <si>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</si>
  <si>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</si>
  <si>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</si>
  <si>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</si>
  <si>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</si>
  <si>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</si>
  <si>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</si>
  <si>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</si>
  <si>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</si>
  <si>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</si>
  <si>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</si>
  <si>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</si>
  <si>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</si>
  <si>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</si>
  <si>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</si>
  <si>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</si>
  <si>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</si>
  <si>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</si>
  <si>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</si>
  <si>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</si>
  <si>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</si>
  <si>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</si>
  <si>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</si>
  <si>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</si>
  <si>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</si>
  <si>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</si>
  <si>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</si>
  <si>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</si>
  <si>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</si>
  <si>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</si>
  <si>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</si>
  <si>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</si>
  <si>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</si>
  <si>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</si>
  <si>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</si>
  <si>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</si>
  <si>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</si>
  <si>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</si>
  <si>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</si>
  <si>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</si>
  <si>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</si>
  <si>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</si>
  <si>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</si>
  <si>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</si>
  <si>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</si>
  <si>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</si>
  <si>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</si>
  <si>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</si>
  <si>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</si>
  <si>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</si>
  <si>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</si>
  <si>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</si>
  <si>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</si>
  <si>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</si>
  <si>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</si>
  <si>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</si>
  <si>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</si>
  <si>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</si>
  <si>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</si>
  <si>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</si>
  <si>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</si>
  <si>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</si>
  <si>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</si>
  <si>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</si>
  <si>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</si>
  <si>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</si>
  <si>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</si>
  <si>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</si>
  <si>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</si>
  <si>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</si>
  <si>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</si>
  <si>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</si>
  <si>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</si>
  <si>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</si>
  <si>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</si>
  <si>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</si>
  <si>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</si>
  <si>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</si>
  <si>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</si>
  <si>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</si>
  <si>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</si>
  <si>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</si>
  <si>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</si>
  <si>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</si>
  <si>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</si>
  <si>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</si>
  <si>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</si>
  <si>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</si>
  <si>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</si>
  <si>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</si>
  <si>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</si>
  <si>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</si>
  <si>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</si>
  <si>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</si>
  <si>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</si>
  <si>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</si>
  <si>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</si>
  <si>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</si>
  <si>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</si>
  <si>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</si>
  <si>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</si>
  <si>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</si>
  <si>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</si>
  <si>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</si>
  <si>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</si>
  <si>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</si>
  <si>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</si>
  <si>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</si>
  <si>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</si>
  <si>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</si>
  <si>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</si>
  <si>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</si>
  <si>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</si>
  <si>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</si>
  <si>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</si>
  <si>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</si>
  <si>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</si>
  <si>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</si>
  <si>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</si>
  <si>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</si>
  <si>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</si>
  <si>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</si>
  <si>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</si>
  <si>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</si>
  <si>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</si>
  <si>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</si>
  <si>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</si>
  <si>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</si>
  <si>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</si>
  <si>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</si>
  <si>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</si>
  <si>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</si>
  <si>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</si>
  <si>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</si>
  <si>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</si>
  <si>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</si>
  <si>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</si>
  <si>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</si>
  <si>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</si>
  <si>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</si>
  <si>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</si>
  <si>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</si>
  <si>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</si>
  <si>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</si>
  <si>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</si>
  <si>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</si>
  <si>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</si>
  <si>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</si>
  <si>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</si>
  <si>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</si>
  <si>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</si>
  <si>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</si>
  <si>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</si>
  <si>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</si>
  <si>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</si>
  <si>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</si>
  <si>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</si>
  <si>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</si>
  <si>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</si>
  <si>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</si>
  <si>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</si>
  <si>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</si>
  <si>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</si>
  <si>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</si>
  <si>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</si>
  <si>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</si>
  <si>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</si>
  <si>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</si>
  <si>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</si>
  <si>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</si>
  <si>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</si>
  <si>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</si>
  <si>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</si>
  <si>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</si>
  <si>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</si>
  <si>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</si>
  <si>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</si>
  <si>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</si>
  <si>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</si>
  <si>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</si>
  <si>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</si>
  <si>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</si>
  <si>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</si>
  <si>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</si>
  <si>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</si>
  <si>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</si>
  <si>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</si>
  <si>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</si>
  <si>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</si>
  <si>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</si>
  <si>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</si>
  <si>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</si>
  <si>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</si>
  <si>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</si>
  <si>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</si>
  <si>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</si>
  <si>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</si>
  <si>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</si>
  <si>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</si>
  <si>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</si>
  <si>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</si>
  <si>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</si>
  <si>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</si>
  <si>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</si>
  <si>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</si>
  <si>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</si>
  <si>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</si>
  <si>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</si>
  <si>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</si>
  <si>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</si>
  <si>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</si>
  <si>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</si>
  <si>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</si>
  <si>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</si>
  <si>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</si>
  <si>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</si>
  <si>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</si>
  <si>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</si>
  <si>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</si>
  <si>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</si>
  <si>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</si>
  <si>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</si>
  <si>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</si>
  <si>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</si>
  <si>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</si>
  <si>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</si>
  <si>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</si>
  <si>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</si>
  <si>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</si>
  <si>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</si>
  <si>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</si>
  <si>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</si>
  <si>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</si>
  <si>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</si>
  <si>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</si>
  <si>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</si>
  <si>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</si>
  <si>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</si>
  <si>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</si>
  <si>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</si>
  <si>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</si>
  <si>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</si>
  <si>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</si>
  <si>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</si>
  <si>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</si>
  <si>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</si>
  <si>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</si>
  <si>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</si>
  <si>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</si>
  <si>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</si>
  <si>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</si>
  <si>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</si>
  <si>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</si>
  <si>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</si>
  <si>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</si>
  <si>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</si>
  <si>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</si>
  <si>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</si>
  <si>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</si>
  <si>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</si>
  <si>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</si>
  <si>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</si>
  <si>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</si>
  <si>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</si>
  <si>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</si>
  <si>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</si>
  <si>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</si>
  <si>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</si>
  <si>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</si>
  <si>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</si>
  <si>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</si>
  <si>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</si>
  <si>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</si>
  <si>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</si>
  <si>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</si>
  <si>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</si>
  <si>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</si>
  <si>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</si>
  <si>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</si>
  <si>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</si>
  <si>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</si>
  <si>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</si>
  <si>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</si>
  <si>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</si>
  <si>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</si>
  <si>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</si>
  <si>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</si>
  <si>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</si>
  <si>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</si>
  <si>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</si>
  <si>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</si>
  <si>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</si>
  <si>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</si>
  <si>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</si>
  <si>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</si>
  <si>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</si>
  <si>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</si>
  <si>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</si>
  <si>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</si>
  <si>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</si>
  <si>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</si>
  <si>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</si>
  <si>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</si>
  <si>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</si>
  <si>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</si>
  <si>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</si>
  <si>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</si>
  <si>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</si>
  <si>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</si>
  <si>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</si>
  <si>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</si>
  <si>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</si>
  <si>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</si>
  <si>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</si>
  <si>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</si>
  <si>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</si>
  <si>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</si>
  <si>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</si>
  <si>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</si>
  <si>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</si>
  <si>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</si>
  <si>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</si>
  <si>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</si>
  <si>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</si>
  <si>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</si>
  <si>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</si>
  <si>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</si>
  <si>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</si>
  <si>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</si>
  <si>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</si>
  <si>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</si>
  <si>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</si>
  <si>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</si>
  <si>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</si>
  <si>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</si>
  <si>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</si>
  <si>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</si>
  <si>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</si>
  <si>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</si>
  <si>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</si>
  <si>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</si>
  <si>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</si>
  <si>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</si>
  <si>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</si>
  <si>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</si>
  <si>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</si>
  <si>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</si>
  <si>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</si>
  <si>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</si>
  <si>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</si>
  <si>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</si>
  <si>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</si>
  <si>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</si>
  <si>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</si>
  <si>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</si>
  <si>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</si>
  <si>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</si>
  <si>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</si>
  <si>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</si>
  <si>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</si>
  <si>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</si>
  <si>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</si>
  <si>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</si>
  <si>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</si>
  <si>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</si>
  <si>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</si>
  <si>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</si>
  <si>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</si>
  <si>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</si>
  <si>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</si>
  <si>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</si>
  <si>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</si>
  <si>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</si>
  <si>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</si>
  <si>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</si>
  <si>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</si>
  <si>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</si>
  <si>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</si>
  <si>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</si>
  <si>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</si>
  <si>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</si>
  <si>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</si>
  <si>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</si>
  <si>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</si>
  <si>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</si>
  <si>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</si>
  <si>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</si>
  <si>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</si>
  <si>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</si>
  <si>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</si>
  <si>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</si>
  <si>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</si>
  <si>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</si>
  <si>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</si>
  <si>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</si>
  <si>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</si>
  <si>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</si>
  <si>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</si>
  <si>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</si>
  <si>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</si>
  <si>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</si>
  <si>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</si>
  <si>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</si>
  <si>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</si>
  <si>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</si>
  <si>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</si>
  <si>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</si>
  <si>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</si>
  <si>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</si>
  <si>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</si>
  <si>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</si>
  <si>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</si>
  <si>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</si>
  <si>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</si>
  <si>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</si>
  <si>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</si>
  <si>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</si>
  <si>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</si>
  <si>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</si>
  <si>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</si>
  <si>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</si>
  <si>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</si>
  <si>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</si>
  <si>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</si>
  <si>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</si>
  <si>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</si>
  <si>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</si>
  <si>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</si>
  <si>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</si>
  <si>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</si>
  <si>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</si>
  <si>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</si>
  <si>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</si>
  <si>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</si>
  <si>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</si>
  <si>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</si>
  <si>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</si>
  <si>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</si>
  <si>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</si>
  <si>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</si>
  <si>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</si>
  <si>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</si>
  <si>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</si>
  <si>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</si>
  <si>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</si>
  <si>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</si>
  <si>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</si>
  <si>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</si>
  <si>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</si>
  <si>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</si>
  <si>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</si>
  <si>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</si>
  <si>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</si>
  <si>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</si>
  <si>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</si>
  <si>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</si>
  <si>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</si>
  <si>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</si>
  <si>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</si>
  <si>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</si>
  <si>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</si>
  <si>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</si>
  <si>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</si>
  <si>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</si>
  <si>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</si>
  <si>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</si>
  <si>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</si>
  <si>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</si>
  <si>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</si>
  <si>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</si>
  <si>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</si>
  <si>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</si>
  <si>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</si>
  <si>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</si>
  <si>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</si>
  <si>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</si>
  <si>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</si>
  <si>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</si>
  <si>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</si>
  <si>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</si>
  <si>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</si>
  <si>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</si>
  <si>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</si>
  <si>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</si>
  <si>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</si>
  <si>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</si>
  <si>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</si>
  <si>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</si>
  <si>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</si>
  <si>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</si>
  <si>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</si>
  <si>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</si>
  <si>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</si>
  <si>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</si>
  <si>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</si>
  <si>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</si>
  <si>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</si>
  <si>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</si>
  <si>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</si>
  <si>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</si>
  <si>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</si>
  <si>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</si>
  <si>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</si>
  <si>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</si>
  <si>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</si>
  <si>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</si>
  <si>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</si>
  <si>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</si>
  <si>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</si>
  <si>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</si>
  <si>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</si>
  <si>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</si>
  <si>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</si>
  <si>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</si>
  <si>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</si>
  <si>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</si>
  <si>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</si>
  <si>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</si>
  <si>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</si>
  <si>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</si>
  <si>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</si>
  <si>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</si>
  <si>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</si>
  <si>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</si>
  <si>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</si>
  <si>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</si>
  <si>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</si>
  <si>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</si>
  <si>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</si>
  <si>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</si>
  <si>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</si>
  <si>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</si>
  <si>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</si>
  <si>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</si>
  <si>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</si>
  <si>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</si>
  <si>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</si>
  <si>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</si>
  <si>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</si>
  <si>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</si>
  <si>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</si>
  <si>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</si>
  <si>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</si>
  <si>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</si>
  <si>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</si>
  <si>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</si>
  <si>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</si>
  <si>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</si>
  <si>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</si>
  <si>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</si>
  <si>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</si>
  <si>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</si>
  <si>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</si>
  <si>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</si>
  <si>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</si>
  <si>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</si>
  <si>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</si>
  <si>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</si>
  <si>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</si>
  <si>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</si>
  <si>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</si>
  <si>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</si>
  <si>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</si>
  <si>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</si>
  <si>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</si>
  <si>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</si>
  <si>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</si>
  <si>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</si>
  <si>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</si>
  <si>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</si>
  <si>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</si>
  <si>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</si>
  <si>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</si>
  <si>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</si>
  <si>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</si>
  <si>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</si>
  <si>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</si>
  <si>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</si>
  <si>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</si>
  <si>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</si>
  <si>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</si>
  <si>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</si>
  <si>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</si>
  <si>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</si>
  <si>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</si>
  <si>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</si>
  <si>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</si>
  <si>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</si>
  <si>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</si>
  <si>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</si>
  <si>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</si>
  <si>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</si>
  <si>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</si>
  <si>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</si>
  <si>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</si>
  <si>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</si>
  <si>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</si>
  <si>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</si>
  <si>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</si>
  <si>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</si>
  <si>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</si>
  <si>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</si>
  <si>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</si>
  <si>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</si>
  <si>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</si>
  <si>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</si>
  <si>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</si>
  <si>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</si>
  <si>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</si>
  <si>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</si>
  <si>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</si>
  <si>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</si>
  <si>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</si>
  <si>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</si>
  <si>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</si>
  <si>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</si>
  <si>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</si>
  <si>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</si>
  <si>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</si>
  <si>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</si>
  <si>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</si>
  <si>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</si>
  <si>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</si>
  <si>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</si>
  <si>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</si>
  <si>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</si>
  <si>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</si>
  <si>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</si>
  <si>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</si>
  <si>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</si>
  <si>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</si>
  <si>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</si>
  <si>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</si>
  <si>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</si>
  <si>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</si>
  <si>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</si>
  <si>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</si>
  <si>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</si>
  <si>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</si>
  <si>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</si>
  <si>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</si>
  <si>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</si>
  <si>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</si>
  <si>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</si>
  <si>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</si>
  <si>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</si>
  <si>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</si>
  <si>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</si>
  <si>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</si>
  <si>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</si>
  <si>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</si>
  <si>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</si>
  <si>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</si>
  <si>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</si>
  <si>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</si>
  <si>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</si>
  <si>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</si>
  <si>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</si>
  <si>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</si>
  <si>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</si>
  <si>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</si>
  <si>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</si>
  <si>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</si>
  <si>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</si>
  <si>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</si>
  <si>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</si>
  <si>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</si>
  <si>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</si>
  <si>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</si>
  <si>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</si>
  <si>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</si>
  <si>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</si>
  <si>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</si>
  <si>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</si>
  <si>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</si>
  <si>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</si>
  <si>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</si>
  <si>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</si>
  <si>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</si>
  <si>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</si>
  <si>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</si>
  <si>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</si>
  <si>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</si>
  <si>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</si>
  <si>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</si>
  <si>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</si>
  <si>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</si>
  <si>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</si>
  <si>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</si>
  <si>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</si>
  <si>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</si>
  <si>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</si>
  <si>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</si>
  <si>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</si>
  <si>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</si>
  <si>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</si>
  <si>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</si>
  <si>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</si>
  <si>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</si>
  <si>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</si>
  <si>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</si>
  <si>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</si>
  <si>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</si>
  <si>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</si>
  <si>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</si>
  <si>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</si>
  <si>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</si>
  <si>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</si>
  <si>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</si>
  <si>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</si>
  <si>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</si>
  <si>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</si>
  <si>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</si>
  <si>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</si>
  <si>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</si>
  <si>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</si>
  <si>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</si>
  <si>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</si>
  <si>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</si>
  <si>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</si>
  <si>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</si>
  <si>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</si>
  <si>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</si>
  <si>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</si>
  <si>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</si>
  <si>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</si>
  <si>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</si>
  <si>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</si>
  <si>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</si>
  <si>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</si>
  <si>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</si>
  <si>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</si>
  <si>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</si>
  <si>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</si>
  <si>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</si>
  <si>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</si>
  <si>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</si>
  <si>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</si>
  <si>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</si>
  <si>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</si>
  <si>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</si>
  <si>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</si>
  <si>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</si>
  <si>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</si>
  <si>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</si>
  <si>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</si>
  <si>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</si>
  <si>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</si>
  <si>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</si>
  <si>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</si>
  <si>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</si>
  <si>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</si>
  <si>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</si>
  <si>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</si>
  <si>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</si>
  <si>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</si>
  <si>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</si>
  <si>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</si>
  <si>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</si>
  <si>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</si>
  <si>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</si>
  <si>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</si>
  <si>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</si>
  <si>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</si>
  <si>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</si>
  <si>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</si>
  <si>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</si>
  <si>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</si>
  <si>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</si>
  <si>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</si>
  <si>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</si>
  <si>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</si>
  <si>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</si>
  <si>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</si>
  <si>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</si>
  <si>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</si>
  <si>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</si>
  <si>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</si>
  <si>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</si>
  <si>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</si>
  <si>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</si>
  <si>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</si>
  <si>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</si>
  <si>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</si>
  <si>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</si>
  <si>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</si>
  <si>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</si>
  <si>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</si>
  <si>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</si>
  <si>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</si>
  <si>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</si>
  <si>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</si>
  <si>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</si>
  <si>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</si>
  <si>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</si>
  <si>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</si>
  <si>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</si>
  <si>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</si>
  <si>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</si>
  <si>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</si>
  <si>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</si>
  <si>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</si>
  <si>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</si>
  <si>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</si>
  <si>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</si>
  <si>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</si>
  <si>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</si>
  <si>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</si>
  <si>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</si>
  <si>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</si>
  <si>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</si>
  <si>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</si>
  <si>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</si>
  <si>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</si>
  <si>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</si>
  <si>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</si>
  <si>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</si>
  <si>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</si>
  <si>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</si>
  <si>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</si>
  <si>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</si>
  <si>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</si>
  <si>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</si>
  <si>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</si>
  <si>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</si>
  <si>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</si>
  <si>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</si>
  <si>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</si>
  <si>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</si>
  <si>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</si>
  <si>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</si>
  <si>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</si>
  <si>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</si>
  <si>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</si>
  <si>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</si>
  <si>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</si>
  <si>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</si>
  <si>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</si>
  <si>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</si>
  <si>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</si>
  <si>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</si>
  <si>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</si>
  <si>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</si>
  <si>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</si>
  <si>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</si>
  <si>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</si>
  <si>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</si>
  <si>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</si>
  <si>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</si>
  <si>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</si>
  <si>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</si>
  <si>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</si>
  <si>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</si>
  <si>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</si>
  <si>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</si>
  <si>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</si>
  <si>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</si>
  <si>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</si>
  <si>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</si>
  <si>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</si>
  <si>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</si>
  <si>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</si>
  <si>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</si>
  <si>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</si>
  <si>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</si>
  <si>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</si>
  <si>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</si>
  <si>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</si>
  <si>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</si>
  <si>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</si>
  <si>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</si>
  <si>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</si>
  <si>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</si>
  <si>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</si>
  <si>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</si>
  <si>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</si>
  <si>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</si>
  <si>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</si>
  <si>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</si>
  <si>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</si>
  <si>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</si>
  <si>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</si>
  <si>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</si>
  <si>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</si>
  <si>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</si>
  <si>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</si>
  <si>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</si>
  <si>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</si>
  <si>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</si>
  <si>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</si>
  <si>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</si>
  <si>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</si>
  <si>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</si>
  <si>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</si>
  <si>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</si>
  <si>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</si>
  <si>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</si>
  <si>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</si>
  <si>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</si>
  <si>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</si>
  <si>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</si>
  <si>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</si>
  <si>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</si>
  <si>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</si>
  <si>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</si>
  <si>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</si>
  <si>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</si>
  <si>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</si>
  <si>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</si>
  <si>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</si>
  <si>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</si>
  <si>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</si>
  <si>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</si>
  <si>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</si>
  <si>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</si>
  <si>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</si>
  <si>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</si>
  <si>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</si>
  <si>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</si>
  <si>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</si>
  <si>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</si>
  <si>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</si>
  <si>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</si>
  <si>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</si>
  <si>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</si>
  <si>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</si>
  <si>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</si>
  <si>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</si>
  <si>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</si>
  <si>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</si>
  <si>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</si>
  <si>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</si>
  <si>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</si>
  <si>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</si>
  <si>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</si>
  <si>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</si>
  <si>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</si>
  <si>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</si>
  <si>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</si>
  <si>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</si>
  <si>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</si>
  <si>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</si>
  <si>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</si>
  <si>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</si>
  <si>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</si>
  <si>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</si>
  <si>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</si>
  <si>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</si>
  <si>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</si>
  <si>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</si>
  <si>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</si>
  <si>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</si>
  <si>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</si>
  <si>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</si>
  <si>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</si>
  <si>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</si>
  <si>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</si>
  <si>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</si>
  <si>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</si>
  <si>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</si>
  <si>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</si>
  <si>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</si>
  <si>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</si>
  <si>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</si>
  <si>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</si>
  <si>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</si>
  <si>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</si>
  <si>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</si>
  <si>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</si>
  <si>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</si>
  <si>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</si>
  <si>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</si>
  <si>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</si>
  <si>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</si>
  <si>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</si>
  <si>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</si>
  <si>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</si>
  <si>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</si>
  <si>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</si>
  <si>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</si>
  <si>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</si>
  <si>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</si>
  <si>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</si>
  <si>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</si>
  <si>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</si>
  <si>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</si>
  <si>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</si>
  <si>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</si>
  <si>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</si>
  <si>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</si>
  <si>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</si>
  <si>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</si>
  <si>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</si>
  <si>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</si>
  <si>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</si>
  <si>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</si>
  <si>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</si>
  <si>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</si>
  <si>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</si>
  <si>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</si>
  <si>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</si>
  <si>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</si>
  <si>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</si>
  <si>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</si>
  <si>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</si>
  <si>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</si>
  <si>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</si>
  <si>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</si>
  <si>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</si>
  <si>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</si>
  <si>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</si>
  <si>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</si>
  <si>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</si>
  <si>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</si>
  <si>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</si>
  <si>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</si>
  <si>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</si>
  <si>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</si>
  <si>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</si>
  <si>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</si>
  <si>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</si>
  <si>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</si>
  <si>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</si>
  <si>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</si>
  <si>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</si>
  <si>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</si>
  <si>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</si>
  <si>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</si>
  <si>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</si>
  <si>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</si>
  <si>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</si>
  <si>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</si>
  <si>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</si>
  <si>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</si>
  <si>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</si>
  <si>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</si>
  <si>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</si>
  <si>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</si>
  <si>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</si>
  <si>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</si>
  <si>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</si>
  <si>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</si>
  <si>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</si>
  <si>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</si>
  <si>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</si>
  <si>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</si>
  <si>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</si>
  <si>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</si>
  <si>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</si>
  <si>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</si>
  <si>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</si>
  <si>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</si>
  <si>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</si>
  <si>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</si>
  <si>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</si>
  <si>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</si>
  <si>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</si>
  <si>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</si>
  <si>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</si>
  <si>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</si>
  <si>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</si>
  <si>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</si>
  <si>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</si>
  <si>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</si>
  <si>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</si>
  <si>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</si>
  <si>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</si>
  <si>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</si>
  <si>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</si>
  <si>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</si>
  <si>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</si>
  <si>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</si>
  <si>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</si>
  <si>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</si>
  <si>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</si>
  <si>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</si>
  <si>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</si>
  <si>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</si>
  <si>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</si>
  <si>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</si>
  <si>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</si>
  <si>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</si>
  <si>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</si>
  <si>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</si>
  <si>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</si>
  <si>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</si>
  <si>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</si>
  <si>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</si>
  <si>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</si>
  <si>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</si>
  <si>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</si>
  <si>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</si>
  <si>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</si>
  <si>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</si>
  <si>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</si>
  <si>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</si>
  <si>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</si>
  <si>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</si>
  <si>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</si>
  <si>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</si>
  <si>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</si>
  <si>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</si>
  <si>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</si>
  <si>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</si>
  <si>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</si>
  <si>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</si>
  <si>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</si>
  <si>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</si>
  <si>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</si>
  <si>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</si>
  <si>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</si>
  <si>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</si>
  <si>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</si>
  <si>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</si>
  <si>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</si>
  <si>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</si>
  <si>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</si>
  <si>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</si>
  <si>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</si>
  <si>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</si>
  <si>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</si>
  <si>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</si>
  <si>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</si>
  <si>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</si>
  <si>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</si>
  <si>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</si>
  <si>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</si>
  <si>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</si>
  <si>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</si>
  <si>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</si>
  <si>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</si>
  <si>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</si>
  <si>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</si>
  <si>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</si>
  <si>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</si>
  <si>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</si>
  <si>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</si>
  <si>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</si>
  <si>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</si>
  <si>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</si>
  <si>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</si>
  <si>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</si>
  <si>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</si>
  <si>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</si>
  <si>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</si>
  <si>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</si>
  <si>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</si>
  <si>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</si>
  <si>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</si>
  <si>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</si>
  <si>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</si>
  <si>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</si>
  <si>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</si>
  <si>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</si>
  <si>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</si>
  <si>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</si>
  <si>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</si>
  <si>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</si>
  <si>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</si>
  <si>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</si>
  <si>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</si>
  <si>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</si>
  <si>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</si>
  <si>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</si>
  <si>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</si>
  <si>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</si>
  <si>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</si>
  <si>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</si>
  <si>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</si>
  <si>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</si>
  <si>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</si>
  <si>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</si>
  <si>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</si>
  <si>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</si>
  <si>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</si>
  <si>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</si>
  <si>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</si>
  <si>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</si>
  <si>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</si>
  <si>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</si>
  <si>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</si>
  <si>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</si>
  <si>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</si>
  <si>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</si>
  <si>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</si>
  <si>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</si>
  <si>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</si>
  <si>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</si>
  <si>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</si>
  <si>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</si>
  <si>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</si>
  <si>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</si>
  <si>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</si>
  <si>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</si>
  <si>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</si>
  <si>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</si>
  <si>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</si>
  <si>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</si>
  <si>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</si>
  <si>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</si>
  <si>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</si>
  <si>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</si>
  <si>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</si>
  <si>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</si>
  <si>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</si>
  <si>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</si>
  <si>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</si>
  <si>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</si>
  <si>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</si>
  <si>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</si>
  <si>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</si>
  <si>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</si>
  <si>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</si>
  <si>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</si>
  <si>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</si>
  <si>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</si>
  <si>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</si>
  <si>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</si>
  <si>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</si>
  <si>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</si>
  <si>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</si>
  <si>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</si>
  <si>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</si>
  <si>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</si>
  <si>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</si>
  <si>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</si>
  <si>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</si>
  <si>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</si>
  <si>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</si>
  <si>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</si>
  <si>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</si>
  <si>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</si>
  <si>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</si>
  <si>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</si>
  <si>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</si>
  <si>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</si>
  <si>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</si>
  <si>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</si>
  <si>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</si>
  <si>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</si>
  <si>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</si>
  <si>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</si>
  <si>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</si>
  <si>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</si>
  <si>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</si>
  <si>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</si>
  <si>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</si>
  <si>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</si>
  <si>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</si>
  <si>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</si>
  <si>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</si>
  <si>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</si>
  <si>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</si>
  <si>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</si>
  <si>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</si>
  <si>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</si>
  <si>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</si>
  <si>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</si>
  <si>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</si>
  <si>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</si>
  <si>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</si>
  <si>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</si>
  <si>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</si>
  <si>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</si>
  <si>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</si>
  <si>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</si>
  <si>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</si>
  <si>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</si>
  <si>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</si>
  <si>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</si>
  <si>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</si>
  <si>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</si>
  <si>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</si>
  <si>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</si>
  <si>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</si>
  <si>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</si>
  <si>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</si>
  <si>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</si>
  <si>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</si>
  <si>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</si>
  <si>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</si>
  <si>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</si>
  <si>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</si>
  <si>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</si>
  <si>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</si>
  <si>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</si>
  <si>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</si>
  <si>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</si>
  <si>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</si>
  <si>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</si>
  <si>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</si>
  <si>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</si>
  <si>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</si>
  <si>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</si>
  <si>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</si>
  <si>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</si>
  <si>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</si>
  <si>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</si>
  <si>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</si>
  <si>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</si>
  <si>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</si>
  <si>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</si>
  <si>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</si>
  <si>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</si>
  <si>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</si>
  <si>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</si>
  <si>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</si>
  <si>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</si>
  <si>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</si>
  <si>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</si>
  <si>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</si>
  <si>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</si>
  <si>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</si>
  <si>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</si>
  <si>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</si>
  <si>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</si>
  <si>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</si>
  <si>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</si>
  <si>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</si>
  <si>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</si>
  <si>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</si>
  <si>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</si>
  <si>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</si>
  <si>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</si>
  <si>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</si>
  <si>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</si>
  <si>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</si>
  <si>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</si>
  <si>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</si>
  <si>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</si>
  <si>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</si>
  <si>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</si>
  <si>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</si>
  <si>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</si>
  <si>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</si>
  <si>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</si>
  <si>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</si>
  <si>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</si>
  <si>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</si>
  <si>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</si>
  <si>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</si>
  <si>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</si>
  <si>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</si>
  <si>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</si>
  <si>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</si>
  <si>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</si>
  <si>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</si>
  <si>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</si>
  <si>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</si>
  <si>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</si>
  <si>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</si>
  <si>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</si>
  <si>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</si>
  <si>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</si>
  <si>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</si>
  <si>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</si>
  <si>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</si>
  <si>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</si>
  <si>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</si>
  <si>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</si>
  <si>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</si>
  <si>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</si>
  <si>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</si>
  <si>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</si>
  <si>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</si>
  <si>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</si>
  <si>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</si>
  <si>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</si>
  <si>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</si>
  <si>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</si>
  <si>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</si>
  <si>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</si>
  <si>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</si>
  <si>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</si>
  <si>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</si>
  <si>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</si>
  <si>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</si>
  <si>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</si>
  <si>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</si>
  <si>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</si>
  <si>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</si>
  <si>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</si>
  <si>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</si>
  <si>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</si>
  <si>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</si>
  <si>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</si>
  <si>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</si>
  <si>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</si>
  <si>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</si>
  <si>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</si>
  <si>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</si>
  <si>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</si>
  <si>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</si>
  <si>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</si>
  <si>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</si>
  <si>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</si>
  <si>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</si>
  <si>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</si>
  <si>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</si>
  <si>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</si>
  <si>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</si>
  <si>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</si>
  <si>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</si>
  <si>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</si>
  <si>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</si>
  <si>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</si>
  <si>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</si>
  <si>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</si>
  <si>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</si>
  <si>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</si>
  <si>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</si>
  <si>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</si>
  <si>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</si>
  <si>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</si>
  <si>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</si>
  <si>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</si>
  <si>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</si>
  <si>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</si>
  <si>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</si>
  <si>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</si>
  <si>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</si>
  <si>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</si>
  <si>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</si>
  <si>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</si>
  <si>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</si>
  <si>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</si>
  <si>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</si>
  <si>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</si>
  <si>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</si>
  <si>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</si>
  <si>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</si>
  <si>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</si>
  <si>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</si>
  <si>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</si>
  <si>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</si>
  <si>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</si>
  <si>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</si>
  <si>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</si>
  <si>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</si>
  <si>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</si>
  <si>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</si>
  <si>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</si>
  <si>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</si>
  <si>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</si>
  <si>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</si>
  <si>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</si>
  <si>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</si>
  <si>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</si>
  <si>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</si>
  <si>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</si>
  <si>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</si>
  <si>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</si>
  <si>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</si>
  <si>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</si>
  <si>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</si>
  <si>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</si>
  <si>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</si>
  <si>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</si>
  <si>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</si>
  <si>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</si>
  <si>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</si>
  <si>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</si>
  <si>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</si>
  <si>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</si>
  <si>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</si>
  <si>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</si>
  <si>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</si>
  <si>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</si>
  <si>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</si>
  <si>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</si>
  <si>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</si>
  <si>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</si>
  <si>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</si>
  <si>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</si>
  <si>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</si>
  <si>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</si>
  <si>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</si>
  <si>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</si>
  <si>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</si>
  <si>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</si>
  <si>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</si>
  <si>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</si>
  <si>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</si>
  <si>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</si>
  <si>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</si>
  <si>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</si>
  <si>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</si>
  <si>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</si>
  <si>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</si>
  <si>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</si>
  <si>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</si>
  <si>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</si>
  <si>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</si>
  <si>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</si>
  <si>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</si>
  <si>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</si>
  <si>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</si>
  <si>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</si>
  <si>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</si>
  <si>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</si>
  <si>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</si>
  <si>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</si>
  <si>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</si>
  <si>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</si>
  <si>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</si>
  <si>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</si>
  <si>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</si>
  <si>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</si>
  <si>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</si>
  <si>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</si>
  <si>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</si>
  <si>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</si>
  <si>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</si>
  <si>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</si>
  <si>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</si>
  <si>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</si>
  <si>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</si>
  <si>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</si>
  <si>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</si>
  <si>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</si>
  <si>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</si>
  <si>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</si>
  <si>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</si>
  <si>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</si>
  <si>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</si>
  <si>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</si>
  <si>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</si>
  <si>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</si>
  <si>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</si>
  <si>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</si>
  <si>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</si>
  <si>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</si>
  <si>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</si>
  <si>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</si>
  <si>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</si>
  <si>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</si>
  <si>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</si>
  <si>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</si>
  <si>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</si>
  <si>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</si>
  <si>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</si>
  <si>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</si>
  <si>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</si>
  <si>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</si>
  <si>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</si>
  <si>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</si>
  <si>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</si>
  <si>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</si>
  <si>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</si>
  <si>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</si>
  <si>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</si>
  <si>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</si>
  <si>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</si>
  <si>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</si>
  <si>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</si>
  <si>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</si>
  <si>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</si>
  <si>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</si>
  <si>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</si>
  <si>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</si>
  <si>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</si>
  <si>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</si>
  <si>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</si>
  <si>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</si>
  <si>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</si>
  <si>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</si>
  <si>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</si>
  <si>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</si>
  <si>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</si>
  <si>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</si>
  <si>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</si>
  <si>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</si>
  <si>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</si>
  <si>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</si>
  <si>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</si>
  <si>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</si>
  <si>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</si>
  <si>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</si>
  <si>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</si>
  <si>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</si>
  <si>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</si>
  <si>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</si>
  <si>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</si>
  <si>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</si>
  <si>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</si>
  <si>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</si>
  <si>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</si>
  <si>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</si>
  <si>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</si>
  <si>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</si>
  <si>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</si>
  <si>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</si>
  <si>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</si>
  <si>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</si>
  <si>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</si>
  <si>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</si>
  <si>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</si>
  <si>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</si>
  <si>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</si>
  <si>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</si>
  <si>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</si>
  <si>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</si>
  <si>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</si>
  <si>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</si>
  <si>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</si>
  <si>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</si>
  <si>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</si>
  <si>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</si>
  <si>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</si>
  <si>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</si>
  <si>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</si>
  <si>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</si>
  <si>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</si>
  <si>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</si>
  <si>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</si>
  <si>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</si>
  <si>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</si>
  <si>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</si>
  <si>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</si>
  <si>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</si>
  <si>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</si>
  <si>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</si>
  <si>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</si>
  <si>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</si>
  <si>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</si>
  <si>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</si>
  <si>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</si>
  <si>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</si>
  <si>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</si>
  <si>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</si>
  <si>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</si>
  <si>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</si>
  <si>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</si>
  <si>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</si>
  <si>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</si>
  <si>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</si>
  <si>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</si>
  <si>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</si>
  <si>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</si>
  <si>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</si>
  <si>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</si>
  <si>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</si>
  <si>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</si>
  <si>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</si>
  <si>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</si>
  <si>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</si>
  <si>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</si>
  <si>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</si>
  <si>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</si>
  <si>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</si>
  <si>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</si>
  <si>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</si>
  <si>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</si>
  <si>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</si>
  <si>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</si>
  <si>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</si>
  <si>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</si>
  <si>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</si>
  <si>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</si>
  <si>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</si>
  <si>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</si>
  <si>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</si>
  <si>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</si>
  <si>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</si>
  <si>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</si>
  <si>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</si>
  <si>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</si>
  <si>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</si>
  <si>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</si>
  <si>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</si>
  <si>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</si>
  <si>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</si>
  <si>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</si>
  <si>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</si>
  <si>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</si>
  <si>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</si>
  <si>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</si>
  <si>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</si>
  <si>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</si>
  <si>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</si>
  <si>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</si>
  <si>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</si>
  <si>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</si>
  <si>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</si>
  <si>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</si>
  <si>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</si>
  <si>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</si>
  <si>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</si>
  <si>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</si>
  <si>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</si>
  <si>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</si>
  <si>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</si>
  <si>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</si>
  <si>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</si>
  <si>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</si>
  <si>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</si>
  <si>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</si>
  <si>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</si>
  <si>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</si>
  <si>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</si>
  <si>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</si>
  <si>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</si>
  <si>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</si>
  <si>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</si>
  <si>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</si>
  <si>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</si>
  <si>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</si>
  <si>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</si>
  <si>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</si>
  <si>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</si>
  <si>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</si>
  <si>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</si>
  <si>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</si>
  <si>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</si>
  <si>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</si>
  <si>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</si>
  <si>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</si>
  <si>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</si>
  <si>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</si>
  <si>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</si>
  <si>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</si>
  <si>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</si>
  <si>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</si>
  <si>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</si>
  <si>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</si>
  <si>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</si>
  <si>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</si>
  <si>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</si>
  <si>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</si>
  <si>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</si>
  <si>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</si>
  <si>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</si>
  <si>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</si>
  <si>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</si>
  <si>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</si>
  <si>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</si>
  <si>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</si>
  <si>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</si>
  <si>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</si>
  <si>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</si>
  <si>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</si>
  <si>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</si>
  <si>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</si>
  <si>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</si>
  <si>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</si>
  <si>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</si>
  <si>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</si>
  <si>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</si>
  <si>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</si>
  <si>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</si>
  <si>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</si>
  <si>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</si>
  <si>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</si>
  <si>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</si>
  <si>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</si>
  <si>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</si>
  <si>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</si>
  <si>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</si>
  <si>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</si>
  <si>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</si>
  <si>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</si>
  <si>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</si>
  <si>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</si>
  <si>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</si>
  <si>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</si>
  <si>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</si>
  <si>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</si>
  <si>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</si>
  <si>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</si>
  <si>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</si>
  <si>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</si>
  <si>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</si>
  <si>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</si>
  <si>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</si>
  <si>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</si>
  <si>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</si>
  <si>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</si>
  <si>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</si>
  <si>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</si>
  <si>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</si>
  <si>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</si>
  <si>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</si>
  <si>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</si>
  <si>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</si>
  <si>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</si>
  <si>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</si>
  <si>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</si>
  <si>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</si>
  <si>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</si>
  <si>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</si>
  <si>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</si>
  <si>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</si>
  <si>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</si>
  <si>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</si>
  <si>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</si>
  <si>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</si>
  <si>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</si>
  <si>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</si>
  <si>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</si>
  <si>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</si>
  <si>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</si>
  <si>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</si>
  <si>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</si>
  <si>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</si>
  <si>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</si>
  <si>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</si>
  <si>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</si>
  <si>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</si>
  <si>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</si>
  <si>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</si>
  <si>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</si>
  <si>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</si>
  <si>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</si>
  <si>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</si>
  <si>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</si>
  <si>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</si>
  <si>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</si>
  <si>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</si>
  <si>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</si>
  <si>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</si>
  <si>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</si>
  <si>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</si>
  <si>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</si>
  <si>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</si>
  <si>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</si>
  <si>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</si>
  <si>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</si>
  <si>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</si>
  <si>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</si>
  <si>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</si>
  <si>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</si>
  <si>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</si>
  <si>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</si>
  <si>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</si>
  <si>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</si>
  <si>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</si>
  <si>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</si>
  <si>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</si>
  <si>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</si>
  <si>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</si>
  <si>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</si>
  <si>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</si>
  <si>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</si>
  <si>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</si>
  <si>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</si>
  <si>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</si>
  <si>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</si>
  <si>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</si>
  <si>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</si>
  <si>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</si>
  <si>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</si>
  <si>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</si>
  <si>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</si>
  <si>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</si>
  <si>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</si>
  <si>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</si>
  <si>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</si>
  <si>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</si>
  <si>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</si>
  <si>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</si>
  <si>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</si>
  <si>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</si>
  <si>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</si>
  <si>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</si>
  <si>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</si>
  <si>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</si>
  <si>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</si>
  <si>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</si>
  <si>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</si>
  <si>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</si>
  <si>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</si>
  <si>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</si>
  <si>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</si>
  <si>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</si>
  <si>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</si>
  <si>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</si>
  <si>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</si>
  <si>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</si>
  <si>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</si>
  <si>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</si>
  <si>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</si>
  <si>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</si>
  <si>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</si>
  <si>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</si>
  <si>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</si>
  <si>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</si>
  <si>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</si>
  <si>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</si>
  <si>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</si>
  <si>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</si>
  <si>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</si>
  <si>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</si>
  <si>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</si>
  <si>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</si>
  <si>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</si>
  <si>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</si>
  <si>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</si>
  <si>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</si>
  <si>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</si>
  <si>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</si>
  <si>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</si>
  <si>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</si>
  <si>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</si>
  <si>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</si>
  <si>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</si>
  <si>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</si>
  <si>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</si>
  <si>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</si>
  <si>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</si>
  <si>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</si>
  <si>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</si>
  <si>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</si>
  <si>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</si>
  <si>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</si>
  <si>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</si>
  <si>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</si>
  <si>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</si>
  <si>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</si>
  <si>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</si>
  <si>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</si>
  <si>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</si>
  <si>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</si>
  <si>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</si>
  <si>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</si>
  <si>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</si>
  <si>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</si>
  <si>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</si>
  <si>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</si>
  <si>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</si>
  <si>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</si>
  <si>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</si>
  <si>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</si>
  <si>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</si>
  <si>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</si>
  <si>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</si>
  <si>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</si>
  <si>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</si>
  <si>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</si>
  <si>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</si>
  <si>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</si>
  <si>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</si>
  <si>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</si>
  <si>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</si>
  <si>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</si>
  <si>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</si>
  <si>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</si>
  <si>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</si>
  <si>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</si>
  <si>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</si>
  <si>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</si>
  <si>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</si>
  <si>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</si>
  <si>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</si>
  <si>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</si>
  <si>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</si>
  <si>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</si>
  <si>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</si>
  <si>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</si>
  <si>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</si>
  <si>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</si>
  <si>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</si>
  <si>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</si>
  <si>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</si>
  <si>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</si>
  <si>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</si>
  <si>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</si>
  <si>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</si>
  <si>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</si>
  <si>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</si>
  <si>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</si>
  <si>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</si>
  <si>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</si>
  <si>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</si>
  <si>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</si>
  <si>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</si>
  <si>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</si>
  <si>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</si>
  <si>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</si>
  <si>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</si>
  <si>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</si>
  <si>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</si>
  <si>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</si>
  <si>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</si>
  <si>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</si>
  <si>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</si>
  <si>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</si>
  <si>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</si>
  <si>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</si>
  <si>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</si>
  <si>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</si>
  <si>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</si>
  <si>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</si>
  <si>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</si>
  <si>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</si>
  <si>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</si>
  <si>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</si>
  <si>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</si>
  <si>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</si>
  <si>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</si>
  <si>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</si>
  <si>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</si>
  <si>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</si>
  <si>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</si>
  <si>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</si>
  <si>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</si>
  <si>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</si>
  <si>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</si>
  <si>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</si>
  <si>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</si>
  <si>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</si>
  <si>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</si>
  <si>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</si>
  <si>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</si>
  <si>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</si>
  <si>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</si>
  <si>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</si>
  <si>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</si>
  <si>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</si>
  <si>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</si>
  <si>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</si>
  <si>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</si>
  <si>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</si>
  <si>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</si>
  <si>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</si>
  <si>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</si>
  <si>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</si>
  <si>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</si>
  <si>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</si>
  <si>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</si>
  <si>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</si>
  <si>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</si>
  <si>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</si>
  <si>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</si>
  <si>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</si>
  <si>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</si>
  <si>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</si>
  <si>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</si>
  <si>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</si>
  <si>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</si>
  <si>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</si>
  <si>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</si>
  <si>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</si>
  <si>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</si>
  <si>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</si>
  <si>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</si>
  <si>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</si>
  <si>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</si>
  <si>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</si>
  <si>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</si>
  <si>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</si>
  <si>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</si>
  <si>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</si>
  <si>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</si>
  <si>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</si>
  <si>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</si>
  <si>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</si>
  <si>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</si>
  <si>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</si>
  <si>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</si>
  <si>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</si>
  <si>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</si>
  <si>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</si>
  <si>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</si>
  <si>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</si>
  <si>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</si>
  <si>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</si>
  <si>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</si>
  <si>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</si>
  <si>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</si>
  <si>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</si>
  <si>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</si>
  <si>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</si>
  <si>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</si>
  <si>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</si>
  <si>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</si>
  <si>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</si>
  <si>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</si>
  <si>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</si>
  <si>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</si>
  <si>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</si>
  <si>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</si>
  <si>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</si>
  <si>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</si>
  <si>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</si>
  <si>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</si>
  <si>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</si>
  <si>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</si>
  <si>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</si>
  <si>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</si>
  <si>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</si>
  <si>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</si>
  <si>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</si>
  <si>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</si>
  <si>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</si>
  <si>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</si>
  <si>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</si>
  <si>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</si>
  <si>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</si>
  <si>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</si>
  <si>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</si>
  <si>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</si>
  <si>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</si>
  <si>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</si>
  <si>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</si>
  <si>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</si>
  <si>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</si>
  <si>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</si>
  <si>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</si>
  <si>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</si>
  <si>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</si>
  <si>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</si>
  <si>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</si>
  <si>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</si>
  <si>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</si>
  <si>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</si>
  <si>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</si>
  <si>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</si>
  <si>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</si>
  <si>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</si>
  <si>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</si>
  <si>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</si>
  <si>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</si>
  <si>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</si>
  <si>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</si>
  <si>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</si>
  <si>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</si>
  <si>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</si>
  <si>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</si>
  <si>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</si>
  <si>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</si>
  <si>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</si>
  <si>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</si>
  <si>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</si>
  <si>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</si>
  <si>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</si>
  <si>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</si>
  <si>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</si>
  <si>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</si>
  <si>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</si>
  <si>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</si>
  <si>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</si>
  <si>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</si>
  <si>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</si>
  <si>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</si>
  <si>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</si>
  <si>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</si>
  <si>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</si>
  <si>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</si>
  <si>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</si>
  <si>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</si>
  <si>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</si>
  <si>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</si>
  <si>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</si>
  <si>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</si>
  <si>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</si>
  <si>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</si>
  <si>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</si>
  <si>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</si>
  <si>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</si>
  <si>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</si>
  <si>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</si>
  <si>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</si>
  <si>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</si>
  <si>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</si>
  <si>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</si>
  <si>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</si>
  <si>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</si>
  <si>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</si>
  <si>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</si>
  <si>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</si>
  <si>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</si>
  <si>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</si>
  <si>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</si>
  <si>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</si>
  <si>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</si>
  <si>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</si>
  <si>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</si>
  <si>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</si>
  <si>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</si>
  <si>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</si>
  <si>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</si>
  <si>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</si>
  <si>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</si>
  <si>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</si>
  <si>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</si>
  <si>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</si>
  <si>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</si>
  <si>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</si>
  <si>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</si>
  <si>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</si>
  <si>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</si>
  <si>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</si>
  <si>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</si>
  <si>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</si>
  <si>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</si>
  <si>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</si>
  <si>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</si>
  <si>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</si>
  <si>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</si>
  <si>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</si>
  <si>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</si>
  <si>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</si>
  <si>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</si>
  <si>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</si>
  <si>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</si>
  <si>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</si>
  <si>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</si>
  <si>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</si>
  <si>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</si>
  <si>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</si>
  <si>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</si>
  <si>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</si>
  <si>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</si>
  <si>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</si>
  <si>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</si>
  <si>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</si>
  <si>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</si>
  <si>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</si>
  <si>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</si>
  <si>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</si>
  <si>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</si>
  <si>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</si>
  <si>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</si>
  <si>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</si>
  <si>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</si>
  <si>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</si>
  <si>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</si>
  <si>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</si>
  <si>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</si>
  <si>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</si>
  <si>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</si>
  <si>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</si>
  <si>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</si>
  <si>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</si>
  <si>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</si>
  <si>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</si>
  <si>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</si>
  <si>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</si>
  <si>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</si>
  <si>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</si>
  <si>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</si>
  <si>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</si>
  <si>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</si>
  <si>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</si>
  <si>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</si>
  <si>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</si>
  <si>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</si>
  <si>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</si>
  <si>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</si>
  <si>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</si>
  <si>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</si>
  <si>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</si>
  <si>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</si>
  <si>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</si>
  <si>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</si>
  <si>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</si>
  <si>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</si>
  <si>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</si>
  <si>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</si>
  <si>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</si>
  <si>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</si>
  <si>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</si>
  <si>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</si>
  <si>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</si>
  <si>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</si>
  <si>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</si>
  <si>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</si>
  <si>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</si>
  <si>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</si>
  <si>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</si>
  <si>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</si>
  <si>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</si>
  <si>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</si>
  <si>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</si>
  <si>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</si>
  <si>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</si>
  <si>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</si>
  <si>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</si>
  <si>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</si>
  <si>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</si>
  <si>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</si>
  <si>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</si>
  <si>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</si>
  <si>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</si>
  <si>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</si>
  <si>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</si>
  <si>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</si>
  <si>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</si>
  <si>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</si>
  <si>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</si>
  <si>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</si>
  <si>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</si>
  <si>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</si>
  <si>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</si>
  <si>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</si>
  <si>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</si>
  <si>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</si>
  <si>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</si>
  <si>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</si>
  <si>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</si>
  <si>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</si>
  <si>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</si>
  <si>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</si>
  <si>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</si>
  <si>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</si>
  <si>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</si>
  <si>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</si>
  <si>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</si>
  <si>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</si>
  <si>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</si>
  <si>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</si>
  <si>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</si>
  <si>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</si>
  <si>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</si>
  <si>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</si>
  <si>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</si>
  <si>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</si>
  <si>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</si>
  <si>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</si>
  <si>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</si>
  <si>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</si>
  <si>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</si>
  <si>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</si>
  <si>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</si>
  <si>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</si>
  <si>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</si>
  <si>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</si>
  <si>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</si>
  <si>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</si>
  <si>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</si>
  <si>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</si>
  <si>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</si>
  <si>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</si>
  <si>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</si>
  <si>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</si>
  <si>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</si>
  <si>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</si>
  <si>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</si>
  <si>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</si>
  <si>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</si>
  <si>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</si>
  <si>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</si>
  <si>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</si>
  <si>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</si>
  <si>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</si>
  <si>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</si>
  <si>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</si>
  <si>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</si>
  <si>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</si>
  <si>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</si>
  <si>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</si>
  <si>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</si>
  <si>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</si>
  <si>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</si>
  <si>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</si>
  <si>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</si>
  <si>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</si>
  <si>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</si>
  <si>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</si>
  <si>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</si>
  <si>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</si>
  <si>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</si>
  <si>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</si>
  <si>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</si>
  <si>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</si>
  <si>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</si>
  <si>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</si>
  <si>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</si>
  <si>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</si>
  <si>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</si>
  <si>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</si>
  <si>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</si>
  <si>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</si>
  <si>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</si>
  <si>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</si>
  <si>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</si>
  <si>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</si>
  <si>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</si>
  <si>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</si>
  <si>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</si>
  <si>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</si>
  <si>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</si>
  <si>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</si>
  <si>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</si>
  <si>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</si>
  <si>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</si>
  <si>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</si>
  <si>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</si>
  <si>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</si>
  <si>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</si>
  <si>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</si>
  <si>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</si>
  <si>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</si>
  <si>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</si>
  <si>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</si>
  <si>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</si>
  <si>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</si>
  <si>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</si>
  <si>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</si>
  <si>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</si>
  <si>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</si>
  <si>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</si>
  <si>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</si>
  <si>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</si>
  <si>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</si>
  <si>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</si>
  <si>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</si>
  <si>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</si>
  <si>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</si>
  <si>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</si>
  <si>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</si>
  <si>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</si>
  <si>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</si>
  <si>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</si>
  <si>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</si>
  <si>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</si>
  <si>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</si>
  <si>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</si>
  <si>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</si>
  <si>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</si>
  <si>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</si>
  <si>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</si>
  <si>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</si>
  <si>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</si>
  <si>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</si>
  <si>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</si>
  <si>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</si>
  <si>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</si>
  <si>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</si>
  <si>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</si>
  <si>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</si>
  <si>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</si>
  <si>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</si>
  <si>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</si>
  <si>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</si>
  <si>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</si>
  <si>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</si>
  <si>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</si>
  <si>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</si>
  <si>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</si>
  <si>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</si>
  <si>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</si>
  <si>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</si>
  <si>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</si>
  <si>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</si>
  <si>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</si>
  <si>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</si>
  <si>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</si>
  <si>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</si>
  <si>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</si>
  <si>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</si>
  <si>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</si>
  <si>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</si>
  <si>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</si>
  <si>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</si>
  <si>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</si>
  <si>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</si>
  <si>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</si>
  <si>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</si>
  <si>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</si>
  <si>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</si>
  <si>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</si>
  <si>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</si>
  <si>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</si>
  <si>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</si>
  <si>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</si>
  <si>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</si>
  <si>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</si>
  <si>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</si>
  <si>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</si>
  <si>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</si>
  <si>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</si>
  <si>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</si>
  <si>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</si>
  <si>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</si>
  <si>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</si>
  <si>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</si>
  <si>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</si>
  <si>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</si>
  <si>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</si>
  <si>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</si>
  <si>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</si>
  <si>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</si>
  <si>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</si>
  <si>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</si>
  <si>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</si>
  <si>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</si>
  <si>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</si>
  <si>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</si>
  <si>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</si>
  <si>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</si>
  <si>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</si>
  <si>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</si>
  <si>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</si>
  <si>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</si>
  <si>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</si>
  <si>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</si>
  <si>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</si>
  <si>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</si>
  <si>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</si>
  <si>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</si>
  <si>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</si>
  <si>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</si>
  <si>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</si>
  <si>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</si>
  <si>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</si>
  <si>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</si>
  <si>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</si>
  <si>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</si>
  <si>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</si>
  <si>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</si>
  <si>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</si>
  <si>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</si>
  <si>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</si>
  <si>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</si>
  <si>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</si>
  <si>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</si>
  <si>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</si>
  <si>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</si>
  <si>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</si>
  <si>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</si>
  <si>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</si>
  <si>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</si>
  <si>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</si>
  <si>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</si>
  <si>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</si>
  <si>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</si>
  <si>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</si>
  <si>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</si>
  <si>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</si>
  <si>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</si>
  <si>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</si>
  <si>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</si>
  <si>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</si>
  <si>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</si>
  <si>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</si>
  <si>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</si>
  <si>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</si>
  <si>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</si>
  <si>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</si>
  <si>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</si>
  <si>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</si>
  <si>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</si>
  <si>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</si>
  <si>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</si>
  <si>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</si>
  <si>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</si>
  <si>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</si>
  <si>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</si>
  <si>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</si>
  <si>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</si>
  <si>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</si>
  <si>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</si>
  <si>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</si>
  <si>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</si>
  <si>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</si>
  <si>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</si>
  <si>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</si>
  <si>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</si>
  <si>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</si>
  <si>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</si>
  <si>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</si>
  <si>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</si>
  <si>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</si>
  <si>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</si>
  <si>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</si>
  <si>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</si>
  <si>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</si>
  <si>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</si>
  <si>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</si>
  <si>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</si>
  <si>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</si>
  <si>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</si>
  <si>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</si>
  <si>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</si>
  <si>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</si>
  <si>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</si>
  <si>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</si>
  <si>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</si>
  <si>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</si>
  <si>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</si>
  <si>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</si>
  <si>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</si>
  <si>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</si>
  <si>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</si>
  <si>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</si>
  <si>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</si>
  <si>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</si>
  <si>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</si>
  <si>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</si>
  <si>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</si>
  <si>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</si>
  <si>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</si>
  <si>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</si>
  <si>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</si>
  <si>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</si>
  <si>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</si>
  <si>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</si>
  <si>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</si>
  <si>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</si>
  <si>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</si>
  <si>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</si>
  <si>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</si>
  <si>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</si>
  <si>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</si>
  <si>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</si>
  <si>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</si>
  <si>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</si>
  <si>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</si>
  <si>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</si>
  <si>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</si>
  <si>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</si>
  <si>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</si>
  <si>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</si>
  <si>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</si>
  <si>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</si>
  <si>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</si>
  <si>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</si>
  <si>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</si>
  <si>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</si>
  <si>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</si>
  <si>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</si>
  <si>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</si>
  <si>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</si>
  <si>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</si>
  <si>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</si>
  <si>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</si>
  <si>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</si>
  <si>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</si>
  <si>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</si>
  <si>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</si>
  <si>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</si>
  <si>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</si>
  <si>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</si>
  <si>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</si>
  <si>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</si>
  <si>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</si>
  <si>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</si>
  <si>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</si>
  <si>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</si>
  <si>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</si>
  <si>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</si>
  <si>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</si>
  <si>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</si>
  <si>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</si>
  <si>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</si>
  <si>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</si>
  <si>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</si>
  <si>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</si>
  <si>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</si>
  <si>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</si>
  <si>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</si>
  <si>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</si>
  <si>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</si>
  <si>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</si>
  <si>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</si>
  <si>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</si>
  <si>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</si>
  <si>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</si>
  <si>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</si>
  <si>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</si>
  <si>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</si>
  <si>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</si>
  <si>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</si>
  <si>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</si>
  <si>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</si>
  <si>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</si>
  <si>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</si>
  <si>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</si>
  <si>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</si>
  <si>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</si>
  <si>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</si>
  <si>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</si>
  <si>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</si>
  <si>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</si>
  <si>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</si>
  <si>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</si>
  <si>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</si>
  <si>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</si>
  <si>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</si>
  <si>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</si>
  <si>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</si>
  <si>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</si>
  <si>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</si>
  <si>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</si>
  <si>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</si>
  <si>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</si>
  <si>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</si>
  <si>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</si>
  <si>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</si>
  <si>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</si>
  <si>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</si>
  <si>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</si>
  <si>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</si>
  <si>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</si>
  <si>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</si>
  <si>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</si>
  <si>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</si>
  <si>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</si>
  <si>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</si>
  <si>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</si>
  <si>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</si>
  <si>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</si>
  <si>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</si>
  <si>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</si>
  <si>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</si>
  <si>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</si>
  <si>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</si>
  <si>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</si>
  <si>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</si>
  <si>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</si>
  <si>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</si>
  <si>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</si>
  <si>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</si>
  <si>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</si>
  <si>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</si>
  <si>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</si>
  <si>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</si>
  <si>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</si>
  <si>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</si>
  <si>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</si>
  <si>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</si>
  <si>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</si>
  <si>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</si>
  <si>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</si>
  <si>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</si>
  <si>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</si>
  <si>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</si>
  <si>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</si>
  <si>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</si>
  <si>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</si>
  <si>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</si>
  <si>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</si>
  <si>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</si>
  <si>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</si>
  <si>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</si>
  <si>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</si>
  <si>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</si>
  <si>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</si>
  <si>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</si>
  <si>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</si>
  <si>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</si>
  <si>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</si>
  <si>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</si>
  <si>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</si>
  <si>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</si>
  <si>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</si>
  <si>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</si>
  <si>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</si>
  <si>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</si>
  <si>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</si>
  <si>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</si>
  <si>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</si>
  <si>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</si>
  <si>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</si>
  <si>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</si>
  <si>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</si>
  <si>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</si>
  <si>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</si>
  <si>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</si>
  <si>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</si>
  <si>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</si>
  <si>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</si>
  <si>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</si>
  <si>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</si>
  <si>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</si>
  <si>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</si>
  <si>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</si>
  <si>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</si>
  <si>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</si>
  <si>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</si>
  <si>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</si>
  <si>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</si>
  <si>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</si>
  <si>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</si>
  <si>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</si>
  <si>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</si>
  <si>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</si>
  <si>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</si>
  <si>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</si>
  <si>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</si>
  <si>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</si>
  <si>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</si>
  <si>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</si>
  <si>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</si>
  <si>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</si>
  <si>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</si>
  <si>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</si>
  <si>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</si>
  <si>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</si>
  <si>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</si>
  <si>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</si>
  <si>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</si>
  <si>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</si>
  <si>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</si>
  <si>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</si>
  <si>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</si>
  <si>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</si>
  <si>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</si>
  <si>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</si>
  <si>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</si>
  <si>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</si>
  <si>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</si>
  <si>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</si>
  <si>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</si>
  <si>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</si>
  <si>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</si>
  <si>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</si>
  <si>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</si>
  <si>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</si>
  <si>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</si>
  <si>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</si>
  <si>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</si>
  <si>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</si>
  <si>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</si>
  <si>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</si>
  <si>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</si>
  <si>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</si>
  <si>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</si>
  <si>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</si>
  <si>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</si>
  <si>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</si>
  <si>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</si>
  <si>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</si>
  <si>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</si>
  <si>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</si>
  <si>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</si>
  <si>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</si>
  <si>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</si>
  <si>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</si>
  <si>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</si>
  <si>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</si>
  <si>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</si>
  <si>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</si>
  <si>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</si>
  <si>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</si>
  <si>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</si>
  <si>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</si>
  <si>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</si>
  <si>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</si>
  <si>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</si>
  <si>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</si>
  <si>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</si>
  <si>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</si>
  <si>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</si>
  <si>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</si>
  <si>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</si>
  <si>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</si>
  <si>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</si>
  <si>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</si>
  <si>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</si>
  <si>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</si>
  <si>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</si>
  <si>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</si>
  <si>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</si>
  <si>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</si>
  <si>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</si>
  <si>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</si>
  <si>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</si>
  <si>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</si>
  <si>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</si>
  <si>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</si>
  <si>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</si>
  <si>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</si>
  <si>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</si>
  <si>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</si>
  <si>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</si>
  <si>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</si>
  <si>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</si>
  <si>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</si>
  <si>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</si>
  <si>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</si>
  <si>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</si>
  <si>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</si>
  <si>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</si>
  <si>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</si>
  <si>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</si>
  <si>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</si>
  <si>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</si>
  <si>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</si>
  <si>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</si>
  <si>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</si>
  <si>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</si>
  <si>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</si>
  <si>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</si>
  <si>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</si>
  <si>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</si>
  <si>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</si>
  <si>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</si>
  <si>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</si>
  <si>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</si>
  <si>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</si>
  <si>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</si>
  <si>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</si>
  <si>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</si>
  <si>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</si>
  <si>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</si>
  <si>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</si>
  <si>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</si>
  <si>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</si>
  <si>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</si>
  <si>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</si>
  <si>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</si>
  <si>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</si>
  <si>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</si>
  <si>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</si>
  <si>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</si>
  <si>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</si>
  <si>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</si>
  <si>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</si>
  <si>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</si>
  <si>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</si>
  <si>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</si>
  <si>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</si>
  <si>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</si>
  <si>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</si>
  <si>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</si>
  <si>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</si>
  <si>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</si>
  <si>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</si>
  <si>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</si>
  <si>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</si>
  <si>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</si>
  <si>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</si>
  <si>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</si>
  <si>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</si>
  <si>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</si>
  <si>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</si>
  <si>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</si>
  <si>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</si>
  <si>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</si>
  <si>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</si>
  <si>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</si>
  <si>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</si>
  <si>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</si>
  <si>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</si>
  <si>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</si>
  <si>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</si>
  <si>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</si>
  <si>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</si>
  <si>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</si>
  <si>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</si>
  <si>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</si>
  <si>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</si>
  <si>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</si>
  <si>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</si>
  <si>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</si>
  <si>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</si>
  <si>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</si>
  <si>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</si>
  <si>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</si>
  <si>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</si>
  <si>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</si>
  <si>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</si>
  <si>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</si>
  <si>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</si>
  <si>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</si>
  <si>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</si>
  <si>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</si>
  <si>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</si>
  <si>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</si>
  <si>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</si>
  <si>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</si>
  <si>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</si>
  <si>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</si>
  <si>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</si>
  <si>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</si>
  <si>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</si>
  <si>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</si>
  <si>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cash paid to ISRAR</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</si>
  <si>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</si>
  <si>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</si>
  <si>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</si>
  <si>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</si>
  <si>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</si>
  <si>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</si>
  <si>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</si>
  <si>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</si>
  <si>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</si>
  <si>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</si>
  <si>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</si>
  <si>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</si>
  <si>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</si>
  <si>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</si>
  <si>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</si>
  <si>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</si>
  <si>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</si>
  <si>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</si>
  <si>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</si>
  <si>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</si>
  <si>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</si>
  <si>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</si>
  <si>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</si>
  <si>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</si>
  <si>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</si>
  <si>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</si>
  <si>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</si>
  <si>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</si>
  <si>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</si>
  <si>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</si>
  <si>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</si>
  <si>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</si>
  <si>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</si>
  <si>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</si>
  <si>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</si>
  <si>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</si>
  <si>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</si>
  <si>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</si>
  <si>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</si>
  <si>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</si>
  <si>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</si>
  <si>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</si>
  <si>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</si>
  <si>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</si>
  <si>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</si>
  <si>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</si>
  <si>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</si>
  <si>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</si>
  <si>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</si>
  <si>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</si>
  <si>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</si>
  <si>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</si>
  <si>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</si>
  <si>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</si>
  <si>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</si>
  <si>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</si>
  <si>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</si>
  <si>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</si>
  <si>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</si>
  <si>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</si>
  <si>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</si>
  <si>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</si>
  <si>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</si>
  <si>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</si>
  <si>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</si>
  <si>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</si>
  <si>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</si>
  <si>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</si>
  <si>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</si>
  <si>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</si>
  <si>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</si>
  <si>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</si>
  <si>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</si>
  <si>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</si>
  <si>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</si>
  <si>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</si>
  <si>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</si>
  <si>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</si>
  <si>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</si>
  <si>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</si>
  <si>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</si>
  <si>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</si>
  <si>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</si>
  <si>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</si>
  <si>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</si>
  <si>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</si>
  <si>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</si>
  <si>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invoice meezan</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</si>
  <si>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</si>
  <si>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</si>
  <si>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</si>
  <si>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</si>
  <si>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</si>
  <si>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</si>
  <si>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</si>
  <si>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</si>
  <si>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</si>
  <si>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</si>
  <si>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</si>
  <si>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</si>
  <si>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</si>
  <si>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</si>
  <si>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</si>
  <si>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</si>
  <si>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</si>
  <si>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</si>
  <si>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To mukhtar for purchasing</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</si>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</sst>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5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0" fontId="0" fillId="2" borderId="0" xfId="0" applyFill="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5">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11882</xdr:row>
      <xdr:rowOff>10584</xdr:rowOff>
    </xdr:from>
    <xdr:to>
      <xdr:col>6</xdr:col>
      <xdr:colOff>173660</xdr:colOff>
      <xdr:row>11898</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11871</xdr:row>
      <xdr:rowOff>190500</xdr:rowOff>
    </xdr:from>
    <xdr:to>
      <xdr:col>4</xdr:col>
      <xdr:colOff>555743</xdr:colOff>
      <xdr:row>11888</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Rehan%20Aslam\Desktop\Daily%20Activit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-3575192.28651613</v>
          </cell>
          <cell r="G21">
            <v>75935584.385159969</v>
          </cell>
          <cell r="K21">
            <v>46800541.815737337</v>
          </cell>
          <cell r="O21">
            <v>15703108.030833334</v>
          </cell>
        </row>
      </sheetData>
      <sheetData sheetId="13"/>
      <sheetData sheetId="14">
        <row r="29">
          <cell r="C29">
            <v>-1106916.4545503228</v>
          </cell>
          <cell r="D29">
            <v>-1106916.4545503228</v>
          </cell>
          <cell r="E29">
            <v>-1140459.3774154843</v>
          </cell>
          <cell r="H29">
            <v>18213038.947102793</v>
          </cell>
          <cell r="I29">
            <v>10142238.947102793</v>
          </cell>
          <cell r="J29">
            <v>26805276.490954392</v>
          </cell>
        </row>
      </sheetData>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221460581.53999999</v>
          </cell>
        </row>
        <row r="11">
          <cell r="P11">
            <v>-8.8499999940395355</v>
          </cell>
          <cell r="Q11">
            <v>1334349.9800000191</v>
          </cell>
        </row>
      </sheetData>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223459316.53999999</v>
          </cell>
        </row>
        <row r="15">
          <cell r="P15">
            <v>146620130</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2" totalsRowShown="0" headerRowDxfId="24" headerRowBorderDxfId="23" tableBorderDxfId="22" totalsRowBorderDxfId="21" headerRowCellStyle="Comma">
  <autoFilter ref="A1:E592" xr:uid="{F537B089-32B2-4BEB-9AAB-9E26B9A45F6D}"/>
  <tableColumns count="5">
    <tableColumn id="1" xr3:uid="{B5529DD0-2B68-49EC-B463-88CB59E37FC7}" name="Date" dataDxfId="20" totalsRowDxfId="19"/>
    <tableColumn id="2" xr3:uid="{FC203945-5FFC-41E1-A4B4-B77DBB2DE955}" name="Person" dataDxfId="18" totalsRowDxfId="17"/>
    <tableColumn id="3" xr3:uid="{345CF318-2DA1-4BE3-BA4C-1CDFD5528893}" name="Site" dataDxfId="16" totalsRowDxfId="15"/>
    <tableColumn id="4" xr3:uid="{25799A2E-0F28-4803-B9EA-942C62E1192D}" name="Description" dataDxfId="14" totalsRowDxfId="13"/>
    <tableColumn id="8" xr3:uid="{3448A2AC-6A7B-4842-83C3-5634913B7AFF}" name="Invoices submitted" dataDxfId="12" totalsRowDxfId="11"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2"/>
  <sheetViews>
    <sheetView zoomScale="115" zoomScaleNormal="115" workbookViewId="0">
      <pane ySplit="1" topLeftCell="A551" activePane="bottomLeft" state="frozen"/>
      <selection activeCell="D6707" sqref="D6707"/>
      <selection pane="bottomLeft" activeCell="M562" sqref="M56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SUMIF(Cash!$C$5355:$E$54191,staff!G557,Cash!$E$5355:$E$54211)+78740+15000+177050+32000+50000+50000+10000+200000+20000+15000+25000+15000</f>
        <v>3621821</v>
      </c>
      <c r="I557" s="302">
        <f ca="1">SUMIF('Bilal bhai'!$B$542:$D$5554,staff!G557,'Bilal bhai'!$D$542:$D$5584)+100000</f>
        <v>100000</v>
      </c>
      <c r="J557" s="302">
        <f ca="1">SUMIF('Nadeem bhai'!$B$1030:$D$1099,staff!G557,'Nadeem bhai'!$D$1030:$D$1099)+25000+30000+70000+40000</f>
        <v>248000</v>
      </c>
      <c r="K557" s="302">
        <f ca="1">J557+I557+H557</f>
        <v>3969821</v>
      </c>
      <c r="L557" s="302">
        <f t="shared" ref="L557:L564" ca="1" si="0">SUMIF($B$2:$E$1973,G557,$E$2:$E$1973)</f>
        <v>3980711</v>
      </c>
      <c r="M557" s="302">
        <f ca="1">K557-L557</f>
        <v>-10890</v>
      </c>
    </row>
    <row r="558" spans="1:15" x14ac:dyDescent="0.25">
      <c r="A558" s="632">
        <v>45644</v>
      </c>
      <c r="B558" s="292" t="s">
        <v>5162</v>
      </c>
      <c r="C558" s="454"/>
      <c r="D558" s="292" t="s">
        <v>3920</v>
      </c>
      <c r="E558" s="302">
        <v>17300</v>
      </c>
      <c r="G558" s="292" t="s">
        <v>13071</v>
      </c>
      <c r="H558" s="302">
        <f ca="1">SUMIF(Cash!$C$5355:$E$54191,staff!G558,Cash!$E$5355:$E$54211)</f>
        <v>50000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SUMIF(Cash!$C$5355:$E$54192,staff!G559,Cash!$E$5355:$E$54212)+3787+9000+5000+10000+5000+5000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SUMIF(Cash!$C$5444:$E$54192,staff!G560,Cash!$E$5444:$E$54192)+19000+1000+2000+3000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SUMIF(Cash!$C$5355:$E$54192,staff!G561,Cash!$E$5355:$E$54212)+36480+9000+10000+5000+25000+5000+60000+80000+2000+117850+113800+100000+25000+300000+100000+100000+100000+25000+10000</f>
        <v>2205190</v>
      </c>
      <c r="I561" s="302">
        <f ca="1">SUMIF('Bilal bhai'!$B$542:$D$5554,staff!G561,'Bilal bhai'!$D$542:$D$5584)</f>
        <v>0</v>
      </c>
      <c r="J561" s="302">
        <f>5000+40000</f>
        <v>45000</v>
      </c>
      <c r="K561" s="302">
        <f t="shared" ca="1" si="1"/>
        <v>2250190</v>
      </c>
      <c r="L561" s="302">
        <f t="shared" ca="1" si="0"/>
        <v>2190651</v>
      </c>
      <c r="M561" s="302">
        <f ca="1">K561-L561</f>
        <v>59539</v>
      </c>
      <c r="O561">
        <v>38000</v>
      </c>
    </row>
    <row r="562" spans="1:15" x14ac:dyDescent="0.25">
      <c r="A562" s="632">
        <v>45656</v>
      </c>
      <c r="B562" s="292" t="s">
        <v>9897</v>
      </c>
      <c r="C562" s="454"/>
      <c r="D562" s="292" t="s">
        <v>4385</v>
      </c>
      <c r="E562" s="302">
        <v>32850</v>
      </c>
      <c r="G562" s="292" t="s">
        <v>156</v>
      </c>
      <c r="H562" s="302">
        <f ca="1">SUMIF(Cash!$C$5355:$E$54192,staff!G562,Cash!$E$5355:$E$54212)+3680</f>
        <v>516280</v>
      </c>
      <c r="I562" s="302">
        <f ca="1">SUMIF('Bilal bhai'!$B$542:$D$5554,staff!G562,'Bilal bhai'!$D$542:$D$5584)</f>
        <v>3000</v>
      </c>
      <c r="J562" s="302">
        <f ca="1">SUMIF('Nadeem bhai'!$B$1030:$D$1099,staff!G562,'Nadeem bhai'!$D$1030:$D$1099)</f>
        <v>0</v>
      </c>
      <c r="K562" s="302">
        <f t="shared" ca="1" si="1"/>
        <v>519280</v>
      </c>
      <c r="L562" s="302">
        <f t="shared" ca="1" si="0"/>
        <v>499989</v>
      </c>
      <c r="M562" s="302">
        <f t="shared" ca="1" si="2"/>
        <v>19291</v>
      </c>
      <c r="O562">
        <v>50000</v>
      </c>
    </row>
    <row r="563" spans="1:15" x14ac:dyDescent="0.25">
      <c r="A563" s="632">
        <v>45656</v>
      </c>
      <c r="B563" s="292" t="s">
        <v>9897</v>
      </c>
      <c r="C563" s="454"/>
      <c r="D563" s="292" t="s">
        <v>4385</v>
      </c>
      <c r="E563" s="302">
        <v>11030</v>
      </c>
      <c r="G563" s="292" t="s">
        <v>8573</v>
      </c>
      <c r="H563" s="302">
        <f ca="1">SUMIF(Cash!$C$5355:$E$54192,staff!G563,Cash!$E$5355:$E$54212)+12950+40000+5000+5000</f>
        <v>1629220</v>
      </c>
      <c r="I563" s="302">
        <f ca="1">SUMIF('Bilal bhai'!$B$542:$D$5554,staff!G563,'Bilal bhai'!$D$542:$D$5584)</f>
        <v>55000</v>
      </c>
      <c r="J563" s="302">
        <f ca="1">SUMIF('Nadeem bhai'!$B$1030:$D$1099,staff!G563,'Nadeem bhai'!$D$1030:$D$1099)</f>
        <v>0</v>
      </c>
      <c r="K563" s="302">
        <f t="shared" ca="1" si="1"/>
        <v>1684220</v>
      </c>
      <c r="L563" s="302">
        <f t="shared" ca="1" si="0"/>
        <v>1604509</v>
      </c>
      <c r="M563" s="302">
        <f t="shared" ca="1" si="2"/>
        <v>79711</v>
      </c>
    </row>
    <row r="564" spans="1:15" x14ac:dyDescent="0.25">
      <c r="A564" s="632">
        <v>45656</v>
      </c>
      <c r="B564" s="292" t="s">
        <v>9897</v>
      </c>
      <c r="C564" s="454"/>
      <c r="D564" s="292" t="s">
        <v>12364</v>
      </c>
      <c r="E564" s="302">
        <v>-5000</v>
      </c>
      <c r="G564" s="292" t="s">
        <v>629</v>
      </c>
      <c r="H564" s="302">
        <f ca="1">SUMIF(Cash!$C$6286:$E$54192,staff!G564,Cash!$E$6286:$E$54212)</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SUMIF(Cash!$C$6317:$E$54192,staff!G566,Cash!$E$6317:$E$54212)-5000-1000+5000+5000+5000+2000+1000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15312</v>
      </c>
      <c r="E568" s="302">
        <v>2000</v>
      </c>
      <c r="G568" s="744" t="s">
        <v>10604</v>
      </c>
      <c r="H568" s="745"/>
      <c r="I568" s="745"/>
      <c r="J568" s="745"/>
      <c r="K568" s="745"/>
      <c r="L568" s="746"/>
      <c r="M568" s="496">
        <f ca="1">SUM(M557:M567)</f>
        <v>192711</v>
      </c>
    </row>
    <row r="569" spans="1:15" x14ac:dyDescent="0.25">
      <c r="A569" s="632">
        <v>45661</v>
      </c>
      <c r="B569" s="292" t="s">
        <v>8573</v>
      </c>
      <c r="C569" s="454"/>
      <c r="D569" s="292" t="s">
        <v>15313</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15372</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15479</v>
      </c>
      <c r="E582" s="302">
        <v>1090</v>
      </c>
    </row>
    <row r="583" spans="1:7" x14ac:dyDescent="0.25">
      <c r="A583" s="632">
        <v>45682</v>
      </c>
      <c r="B583" s="292" t="s">
        <v>445</v>
      </c>
      <c r="C583" s="454"/>
      <c r="D583" s="292" t="s">
        <v>15480</v>
      </c>
      <c r="E583" s="302">
        <v>19620</v>
      </c>
      <c r="G583" s="277"/>
    </row>
    <row r="584" spans="1:7" x14ac:dyDescent="0.25">
      <c r="A584" s="632">
        <v>45682</v>
      </c>
      <c r="B584" s="292" t="s">
        <v>445</v>
      </c>
      <c r="C584" s="454"/>
      <c r="D584" s="292" t="s">
        <v>15481</v>
      </c>
      <c r="E584" s="302">
        <v>13760</v>
      </c>
    </row>
    <row r="585" spans="1:7" x14ac:dyDescent="0.25">
      <c r="A585" s="632">
        <v>45682</v>
      </c>
      <c r="B585" s="292" t="s">
        <v>445</v>
      </c>
      <c r="C585" s="454"/>
      <c r="D585" s="292" t="s">
        <v>15480</v>
      </c>
      <c r="E585" s="302">
        <v>36650</v>
      </c>
    </row>
    <row r="586" spans="1:7" x14ac:dyDescent="0.25">
      <c r="A586" s="632">
        <v>45682</v>
      </c>
      <c r="B586" s="292" t="s">
        <v>445</v>
      </c>
      <c r="C586" s="454"/>
      <c r="D586" s="292" t="s">
        <v>15481</v>
      </c>
      <c r="E586" s="302">
        <v>22550</v>
      </c>
    </row>
    <row r="587" spans="1:7" x14ac:dyDescent="0.25">
      <c r="A587" s="632">
        <v>45682</v>
      </c>
      <c r="B587" s="292" t="s">
        <v>445</v>
      </c>
      <c r="C587" s="454"/>
      <c r="D587" s="292" t="s">
        <v>15481</v>
      </c>
      <c r="E587" s="302">
        <v>20500</v>
      </c>
    </row>
    <row r="588" spans="1:7" x14ac:dyDescent="0.25">
      <c r="A588" s="632">
        <v>45682</v>
      </c>
      <c r="B588" s="292" t="s">
        <v>445</v>
      </c>
      <c r="C588" s="484"/>
      <c r="D588" s="629" t="s">
        <v>15482</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15578</v>
      </c>
      <c r="E590" s="302">
        <v>-100000</v>
      </c>
    </row>
    <row r="591" spans="1:7" x14ac:dyDescent="0.25">
      <c r="A591" s="632">
        <v>45696</v>
      </c>
      <c r="B591" s="292" t="s">
        <v>8573</v>
      </c>
      <c r="C591" s="454"/>
      <c r="D591" s="292" t="s">
        <v>15579</v>
      </c>
      <c r="E591" s="302">
        <v>28000</v>
      </c>
    </row>
    <row r="592" spans="1:7" x14ac:dyDescent="0.25">
      <c r="A592" s="632"/>
      <c r="B592" s="292"/>
      <c r="C592" s="454"/>
      <c r="D592" s="292"/>
      <c r="E592"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872"/>
  <sheetViews>
    <sheetView showGridLines="0" tabSelected="1" zoomScaleNormal="100" zoomScaleSheetLayoutView="110" workbookViewId="0">
      <pane ySplit="1" topLeftCell="A11619" activePane="bottomLeft" state="frozen"/>
      <selection activeCell="D6707" sqref="D6707"/>
      <selection pane="bottomLeft" activeCell="E11628" sqref="E11628"/>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48"/>
      <c r="J8163" s="749"/>
      <c r="K8163" s="749"/>
    </row>
    <row r="8164" spans="1:11" x14ac:dyDescent="0.3">
      <c r="A8164" s="45">
        <v>45275</v>
      </c>
      <c r="B8164" s="396" t="s">
        <v>12731</v>
      </c>
      <c r="C8164" s="5" t="s">
        <v>4550</v>
      </c>
      <c r="D8164" s="124" t="s">
        <v>12877</v>
      </c>
      <c r="E8164" s="43">
        <v>2000</v>
      </c>
      <c r="F8164" s="43"/>
      <c r="G8164" s="48">
        <f t="shared" si="205"/>
        <v>91659.52150537612</v>
      </c>
      <c r="H8164" s="388" t="s">
        <v>9567</v>
      </c>
      <c r="I8164" s="748"/>
      <c r="J8164" s="749"/>
      <c r="K8164" s="749"/>
    </row>
    <row r="8165" spans="1:11" x14ac:dyDescent="0.3">
      <c r="A8165" s="45">
        <v>45275</v>
      </c>
      <c r="B8165" s="396"/>
      <c r="C8165" s="5" t="s">
        <v>84</v>
      </c>
      <c r="D8165" s="124" t="s">
        <v>12824</v>
      </c>
      <c r="E8165" s="43">
        <v>2000</v>
      </c>
      <c r="F8165" s="43"/>
      <c r="G8165" s="48">
        <f t="shared" si="205"/>
        <v>89659.52150537612</v>
      </c>
      <c r="H8165" s="388" t="s">
        <v>9567</v>
      </c>
      <c r="I8165" s="748"/>
      <c r="J8165" s="749"/>
      <c r="K8165" s="74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50" t="s">
        <v>13365</v>
      </c>
      <c r="N8783" s="75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50" t="s">
        <v>13365</v>
      </c>
      <c r="N8805" s="75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52" t="s">
        <v>13920</v>
      </c>
      <c r="K9445" s="75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SUMIF(C10029:E125312,"salary",E10029:E136323)</f>
        <v>16158981.981182797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-13238992.739247313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13515390.965053763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13652235.965053763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-12320235.965053763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SUMIF(C10271:E125554,"salary",E10271:E136565)</f>
        <v>13521390.965053763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-10583797.215053763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SUMIF(C10665:E125806,"salary",E10665:E136817)</f>
        <v>10701715.965053763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-7764122.2150537632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47" t="s">
        <v>15133</v>
      </c>
      <c r="J10815" s="747"/>
      <c r="K10815" s="747"/>
      <c r="L10815" s="747"/>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47" t="s">
        <v>14975</v>
      </c>
      <c r="J10825" s="747"/>
      <c r="K10825" s="747"/>
      <c r="L10825" s="747"/>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SUMIF(C10952:E126028,"salary",E10952:E137039)</f>
        <v>8034736.6747311819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-5097142.9247311819</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15271</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15258</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15293</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15294</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15295</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15296</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15297</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15302</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15303</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15308</v>
      </c>
      <c r="E11222" s="43">
        <v>22350</v>
      </c>
      <c r="F11222" s="43"/>
      <c r="G11222" s="48">
        <f t="shared" si="283"/>
        <v>16203.878476084501</v>
      </c>
      <c r="H11222" s="389" t="s">
        <v>9567</v>
      </c>
    </row>
    <row r="11223" spans="1:10" x14ac:dyDescent="0.3">
      <c r="A11223" s="45">
        <v>45660</v>
      </c>
      <c r="B11223" s="396" t="s">
        <v>13861</v>
      </c>
      <c r="C11223" s="5" t="s">
        <v>11174</v>
      </c>
      <c r="D11223" s="5" t="s">
        <v>15309</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15304</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15305</v>
      </c>
      <c r="E11230" s="43">
        <v>29200</v>
      </c>
      <c r="F11230" s="43"/>
      <c r="G11230" s="48">
        <f t="shared" si="283"/>
        <v>54203.878476084501</v>
      </c>
      <c r="H11230" s="389" t="s">
        <v>9567</v>
      </c>
    </row>
    <row r="11231" spans="1:10" x14ac:dyDescent="0.3">
      <c r="A11231" s="45">
        <v>45660</v>
      </c>
      <c r="B11231" s="396" t="s">
        <v>15030</v>
      </c>
      <c r="C11231" s="5" t="s">
        <v>9451</v>
      </c>
      <c r="D11231" s="5" t="s">
        <v>15306</v>
      </c>
      <c r="E11231" s="43">
        <v>27000</v>
      </c>
      <c r="F11231" s="43"/>
      <c r="G11231" s="48">
        <f t="shared" si="283"/>
        <v>27203.878476084501</v>
      </c>
      <c r="H11231" s="389" t="s">
        <v>9567</v>
      </c>
    </row>
    <row r="11232" spans="1:10" x14ac:dyDescent="0.3">
      <c r="A11232" s="45">
        <v>45660</v>
      </c>
      <c r="B11232" s="396" t="s">
        <v>13861</v>
      </c>
      <c r="C11232" s="5" t="s">
        <v>14836</v>
      </c>
      <c r="D11232" s="5" t="s">
        <v>15307</v>
      </c>
      <c r="E11232" s="43">
        <v>15000</v>
      </c>
      <c r="F11232" s="43"/>
      <c r="G11232" s="48">
        <f t="shared" si="283"/>
        <v>12203.878476084501</v>
      </c>
      <c r="H11232" s="389" t="s">
        <v>9567</v>
      </c>
    </row>
    <row r="11233" spans="1:10" x14ac:dyDescent="0.3">
      <c r="A11233" s="45">
        <v>45660</v>
      </c>
      <c r="B11233" s="396" t="s">
        <v>14619</v>
      </c>
      <c r="C11233" s="5" t="s">
        <v>4550</v>
      </c>
      <c r="D11233" s="5" t="s">
        <v>15310</v>
      </c>
      <c r="E11233" s="43">
        <v>5000</v>
      </c>
      <c r="F11233" s="43"/>
      <c r="G11233" s="48">
        <f t="shared" si="283"/>
        <v>7203.878476084501</v>
      </c>
      <c r="H11233" s="389" t="s">
        <v>9567</v>
      </c>
    </row>
    <row r="11234" spans="1:10" x14ac:dyDescent="0.3">
      <c r="A11234" s="45">
        <v>45660</v>
      </c>
      <c r="B11234" s="396" t="s">
        <v>13930</v>
      </c>
      <c r="C11234" s="5" t="s">
        <v>11174</v>
      </c>
      <c r="D11234" s="5" t="s">
        <v>15311</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15322</v>
      </c>
      <c r="E11238" s="43">
        <v>13200</v>
      </c>
      <c r="F11238" s="43"/>
      <c r="G11238" s="48">
        <f t="shared" si="283"/>
        <v>1987903.8784760844</v>
      </c>
      <c r="H11238" s="389" t="s">
        <v>9567</v>
      </c>
    </row>
    <row r="11239" spans="1:10" x14ac:dyDescent="0.3">
      <c r="A11239" s="45">
        <v>45663</v>
      </c>
      <c r="B11239" s="396" t="s">
        <v>13861</v>
      </c>
      <c r="C11239" s="5" t="s">
        <v>5793</v>
      </c>
      <c r="D11239" s="5" t="s">
        <v>15321</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15316</v>
      </c>
      <c r="E11244" s="187">
        <v>53270</v>
      </c>
      <c r="F11244" s="43"/>
      <c r="G11244" s="48">
        <f t="shared" si="283"/>
        <v>1511991.8784760844</v>
      </c>
      <c r="H11244" s="389" t="s">
        <v>9567</v>
      </c>
    </row>
    <row r="11245" spans="1:10" x14ac:dyDescent="0.3">
      <c r="A11245" s="45">
        <v>45663</v>
      </c>
      <c r="B11245" s="394" t="s">
        <v>12153</v>
      </c>
      <c r="C11245" s="186" t="s">
        <v>54</v>
      </c>
      <c r="D11245" s="186" t="s">
        <v>15317</v>
      </c>
      <c r="E11245" s="187">
        <v>44670</v>
      </c>
      <c r="F11245" s="43"/>
      <c r="G11245" s="48">
        <f t="shared" si="283"/>
        <v>1467321.8784760844</v>
      </c>
      <c r="H11245" s="389" t="s">
        <v>9567</v>
      </c>
    </row>
    <row r="11246" spans="1:10" x14ac:dyDescent="0.3">
      <c r="A11246" s="45">
        <v>45663</v>
      </c>
      <c r="B11246" s="394" t="s">
        <v>25</v>
      </c>
      <c r="C11246" s="186" t="s">
        <v>54</v>
      </c>
      <c r="D11246" s="186" t="s">
        <v>15318</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15319</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15320</v>
      </c>
      <c r="D11251" s="5" t="s">
        <v>15323</v>
      </c>
      <c r="E11251" s="43">
        <v>7000</v>
      </c>
      <c r="F11251" s="43"/>
      <c r="G11251" s="48">
        <f t="shared" si="283"/>
        <v>1368551.8784760844</v>
      </c>
      <c r="H11251" s="389" t="s">
        <v>9567</v>
      </c>
    </row>
    <row r="11252" spans="1:8" x14ac:dyDescent="0.3">
      <c r="A11252" s="45">
        <v>45663</v>
      </c>
      <c r="B11252" s="394" t="s">
        <v>13930</v>
      </c>
      <c r="C11252" s="186" t="s">
        <v>54</v>
      </c>
      <c r="D11252" s="186" t="s">
        <v>15324</v>
      </c>
      <c r="E11252" s="187">
        <v>63180</v>
      </c>
      <c r="F11252" s="43"/>
      <c r="G11252" s="48">
        <f t="shared" si="283"/>
        <v>1305371.8784760844</v>
      </c>
      <c r="H11252" s="389" t="s">
        <v>9567</v>
      </c>
    </row>
    <row r="11253" spans="1:8" x14ac:dyDescent="0.3">
      <c r="A11253" s="45">
        <v>45663</v>
      </c>
      <c r="B11253" s="396" t="s">
        <v>13400</v>
      </c>
      <c r="C11253" s="5" t="s">
        <v>30</v>
      </c>
      <c r="D11253" s="5" t="s">
        <v>15327</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15328</v>
      </c>
      <c r="E11258" s="187">
        <f>408000-40000</f>
        <v>368000</v>
      </c>
      <c r="F11258" s="43"/>
      <c r="G11258" s="48">
        <f t="shared" si="283"/>
        <v>849111.87847608444</v>
      </c>
      <c r="H11258" s="389" t="s">
        <v>9567</v>
      </c>
    </row>
    <row r="11259" spans="1:8" x14ac:dyDescent="0.3">
      <c r="A11259" s="45">
        <v>45664</v>
      </c>
      <c r="B11259" s="394" t="s">
        <v>13930</v>
      </c>
      <c r="C11259" s="186" t="s">
        <v>54</v>
      </c>
      <c r="D11259" s="186" t="s">
        <v>15329</v>
      </c>
      <c r="E11259" s="187">
        <v>107350</v>
      </c>
      <c r="F11259" s="43"/>
      <c r="G11259" s="48">
        <f t="shared" si="283"/>
        <v>741761.87847608444</v>
      </c>
      <c r="H11259" s="389" t="s">
        <v>9567</v>
      </c>
    </row>
    <row r="11260" spans="1:8" x14ac:dyDescent="0.3">
      <c r="A11260" s="45">
        <v>45664</v>
      </c>
      <c r="B11260" s="394" t="s">
        <v>12153</v>
      </c>
      <c r="C11260" s="186" t="s">
        <v>54</v>
      </c>
      <c r="D11260" s="186" t="s">
        <v>15330</v>
      </c>
      <c r="E11260" s="187">
        <v>59600</v>
      </c>
      <c r="F11260" s="43"/>
      <c r="G11260" s="48">
        <f t="shared" si="283"/>
        <v>682161.87847608444</v>
      </c>
      <c r="H11260" s="389" t="s">
        <v>9567</v>
      </c>
    </row>
    <row r="11261" spans="1:8" x14ac:dyDescent="0.3">
      <c r="A11261" s="45">
        <v>45664</v>
      </c>
      <c r="B11261" s="396" t="s">
        <v>13861</v>
      </c>
      <c r="C11261" s="5" t="s">
        <v>5793</v>
      </c>
      <c r="D11261" s="5" t="s">
        <v>15331</v>
      </c>
      <c r="E11261" s="43">
        <v>1400</v>
      </c>
      <c r="F11261" s="43"/>
      <c r="G11261" s="48">
        <f t="shared" si="283"/>
        <v>680761.87847608444</v>
      </c>
      <c r="H11261" s="389" t="s">
        <v>9567</v>
      </c>
    </row>
    <row r="11262" spans="1:8" x14ac:dyDescent="0.3">
      <c r="A11262" s="45">
        <v>45664</v>
      </c>
      <c r="B11262" s="396" t="s">
        <v>14714</v>
      </c>
      <c r="C11262" s="5" t="s">
        <v>5793</v>
      </c>
      <c r="D11262" s="5" t="s">
        <v>15331</v>
      </c>
      <c r="E11262" s="43">
        <v>1200</v>
      </c>
      <c r="F11262" s="43"/>
      <c r="G11262" s="48">
        <f t="shared" si="283"/>
        <v>679561.87847608444</v>
      </c>
      <c r="H11262" s="389" t="s">
        <v>9567</v>
      </c>
    </row>
    <row r="11263" spans="1:8" x14ac:dyDescent="0.3">
      <c r="A11263" s="45">
        <v>45664</v>
      </c>
      <c r="B11263" s="396" t="s">
        <v>12153</v>
      </c>
      <c r="C11263" s="5" t="s">
        <v>5793</v>
      </c>
      <c r="D11263" s="5" t="s">
        <v>15331</v>
      </c>
      <c r="E11263" s="43">
        <v>1500</v>
      </c>
      <c r="F11263" s="43"/>
      <c r="G11263" s="48">
        <f t="shared" si="283"/>
        <v>678061.87847608444</v>
      </c>
      <c r="H11263" s="389" t="s">
        <v>9567</v>
      </c>
    </row>
    <row r="11264" spans="1:8" x14ac:dyDescent="0.3">
      <c r="A11264" s="45">
        <v>45664</v>
      </c>
      <c r="B11264" s="396" t="s">
        <v>14553</v>
      </c>
      <c r="C11264" s="5" t="s">
        <v>5793</v>
      </c>
      <c r="D11264" s="5" t="s">
        <v>15331</v>
      </c>
      <c r="E11264" s="43">
        <v>800</v>
      </c>
      <c r="F11264" s="43"/>
      <c r="G11264" s="48">
        <f t="shared" si="283"/>
        <v>677261.87847608444</v>
      </c>
      <c r="H11264" s="389" t="s">
        <v>9567</v>
      </c>
    </row>
    <row r="11265" spans="1:8" x14ac:dyDescent="0.3">
      <c r="A11265" s="45">
        <v>45664</v>
      </c>
      <c r="B11265" s="396" t="s">
        <v>14553</v>
      </c>
      <c r="C11265" s="5" t="s">
        <v>11174</v>
      </c>
      <c r="D11265" s="5" t="s">
        <v>15332</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15333</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15334</v>
      </c>
      <c r="E11273" s="43">
        <v>23760</v>
      </c>
      <c r="F11273" s="43"/>
      <c r="G11273" s="48">
        <f t="shared" si="283"/>
        <v>239631.87847608444</v>
      </c>
      <c r="H11273" s="389" t="s">
        <v>9567</v>
      </c>
    </row>
    <row r="11274" spans="1:8" x14ac:dyDescent="0.3">
      <c r="A11274" s="45">
        <v>45664</v>
      </c>
      <c r="B11274" s="394" t="s">
        <v>14553</v>
      </c>
      <c r="C11274" s="186" t="s">
        <v>54</v>
      </c>
      <c r="D11274" s="186" t="s">
        <v>15335</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15336</v>
      </c>
      <c r="E11277" s="43">
        <v>8820</v>
      </c>
      <c r="F11277" s="43"/>
      <c r="G11277" s="48">
        <f t="shared" si="283"/>
        <v>146981.87847608444</v>
      </c>
      <c r="H11277" s="389" t="s">
        <v>9567</v>
      </c>
    </row>
    <row r="11278" spans="1:8" x14ac:dyDescent="0.3">
      <c r="A11278" s="45">
        <v>45664</v>
      </c>
      <c r="B11278" s="396" t="s">
        <v>12096</v>
      </c>
      <c r="C11278" s="5" t="s">
        <v>26</v>
      </c>
      <c r="D11278" s="5" t="s">
        <v>15337</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15338</v>
      </c>
      <c r="E11280" s="43">
        <v>1800</v>
      </c>
      <c r="F11280" s="43"/>
      <c r="G11280" s="48">
        <f t="shared" si="284"/>
        <v>140481.87847608444</v>
      </c>
      <c r="H11280" s="389" t="s">
        <v>9567</v>
      </c>
    </row>
    <row r="11281" spans="1:10" x14ac:dyDescent="0.3">
      <c r="A11281" s="45">
        <v>45664</v>
      </c>
      <c r="B11281" s="394" t="s">
        <v>13930</v>
      </c>
      <c r="C11281" s="186" t="s">
        <v>54</v>
      </c>
      <c r="D11281" s="186" t="s">
        <v>15340</v>
      </c>
      <c r="E11281" s="187">
        <v>35800</v>
      </c>
      <c r="F11281" s="43"/>
      <c r="G11281" s="48">
        <f t="shared" si="284"/>
        <v>104681.87847608444</v>
      </c>
      <c r="H11281" s="389" t="s">
        <v>9567</v>
      </c>
    </row>
    <row r="11282" spans="1:10" x14ac:dyDescent="0.3">
      <c r="A11282" s="45">
        <v>45664</v>
      </c>
      <c r="B11282" s="396" t="s">
        <v>14714</v>
      </c>
      <c r="C11282" s="5" t="s">
        <v>11174</v>
      </c>
      <c r="D11282" s="5" t="s">
        <v>15341</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15352</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15353</v>
      </c>
      <c r="E11287" s="187">
        <v>130161</v>
      </c>
      <c r="F11287" s="43"/>
      <c r="G11287" s="48">
        <f t="shared" si="284"/>
        <v>344120.87847608444</v>
      </c>
      <c r="H11287" s="389" t="s">
        <v>9567</v>
      </c>
    </row>
    <row r="11288" spans="1:10" x14ac:dyDescent="0.3">
      <c r="A11288" s="45">
        <v>45664</v>
      </c>
      <c r="B11288" s="396" t="s">
        <v>15177</v>
      </c>
      <c r="C11288" s="5" t="s">
        <v>11174</v>
      </c>
      <c r="D11288" s="5" t="s">
        <v>15342</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15349</v>
      </c>
      <c r="E11293" s="43">
        <v>1500</v>
      </c>
      <c r="F11293" s="43"/>
      <c r="G11293" s="48">
        <f t="shared" si="284"/>
        <v>132800.87847608444</v>
      </c>
      <c r="H11293" s="389" t="s">
        <v>9567</v>
      </c>
    </row>
    <row r="11294" spans="1:10" x14ac:dyDescent="0.3">
      <c r="A11294" s="45">
        <v>45665</v>
      </c>
      <c r="B11294" s="396" t="s">
        <v>12251</v>
      </c>
      <c r="C11294" s="5" t="s">
        <v>14877</v>
      </c>
      <c r="D11294" s="5" t="s">
        <v>15347</v>
      </c>
      <c r="E11294" s="43">
        <v>2800</v>
      </c>
      <c r="F11294" s="43"/>
      <c r="G11294" s="48">
        <f t="shared" si="284"/>
        <v>130000.87847608444</v>
      </c>
      <c r="H11294" s="389" t="s">
        <v>9567</v>
      </c>
      <c r="J11294" s="705"/>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15351</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SUMIF(C11193:E126369,"salary",E11193:E137380)</f>
        <v>4839142.7580645159</v>
      </c>
    </row>
    <row r="11298" spans="1:10" x14ac:dyDescent="0.3">
      <c r="A11298" s="45">
        <v>45665</v>
      </c>
      <c r="B11298" s="396" t="s">
        <v>14730</v>
      </c>
      <c r="C11298" s="5" t="s">
        <v>15354</v>
      </c>
      <c r="D11298" s="5" t="s">
        <v>15355</v>
      </c>
      <c r="E11298" s="43">
        <v>8000</v>
      </c>
      <c r="F11298" s="43"/>
      <c r="G11298" s="48">
        <f t="shared" si="284"/>
        <v>68530.878476084443</v>
      </c>
      <c r="H11298" s="389" t="s">
        <v>9567</v>
      </c>
      <c r="I11298" s="585" t="s">
        <v>12254</v>
      </c>
      <c r="J11298" s="187">
        <f ca="1">J11296-J11297</f>
        <v>-1274644.129032257</v>
      </c>
    </row>
    <row r="11299" spans="1:10" x14ac:dyDescent="0.3">
      <c r="A11299" s="45">
        <v>45665</v>
      </c>
      <c r="B11299" s="396" t="s">
        <v>13861</v>
      </c>
      <c r="C11299" s="5" t="s">
        <v>11174</v>
      </c>
      <c r="D11299" s="5" t="s">
        <v>15356</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15348</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15357</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15358</v>
      </c>
      <c r="E11308" s="187">
        <v>36780</v>
      </c>
      <c r="F11308" s="43"/>
      <c r="G11308" s="48">
        <f t="shared" si="284"/>
        <v>413700.87847608444</v>
      </c>
      <c r="H11308" s="389" t="s">
        <v>9567</v>
      </c>
    </row>
    <row r="11309" spans="1:10" x14ac:dyDescent="0.3">
      <c r="A11309" s="45">
        <v>45666</v>
      </c>
      <c r="B11309" s="394" t="s">
        <v>14619</v>
      </c>
      <c r="C11309" s="186" t="s">
        <v>54</v>
      </c>
      <c r="D11309" s="186" t="s">
        <v>15371</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15359</v>
      </c>
      <c r="E11311" s="187">
        <f>11300+10000</f>
        <v>21300</v>
      </c>
      <c r="F11311" s="43"/>
      <c r="G11311" s="48">
        <f t="shared" si="284"/>
        <v>243230.87847608444</v>
      </c>
      <c r="H11311" s="389" t="s">
        <v>9567</v>
      </c>
    </row>
    <row r="11312" spans="1:10" x14ac:dyDescent="0.3">
      <c r="A11312" s="45">
        <v>45666</v>
      </c>
      <c r="B11312" s="394" t="s">
        <v>13930</v>
      </c>
      <c r="C11312" s="186" t="s">
        <v>54</v>
      </c>
      <c r="D11312" s="186" t="s">
        <v>15360</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15361</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15362</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15366</v>
      </c>
      <c r="E11318" s="43">
        <f>9000+950+450+950</f>
        <v>11350</v>
      </c>
      <c r="F11318" s="43"/>
      <c r="G11318" s="48">
        <f t="shared" si="284"/>
        <v>132180.87847608444</v>
      </c>
      <c r="H11318" s="389" t="s">
        <v>9567</v>
      </c>
    </row>
    <row r="11319" spans="1:9" x14ac:dyDescent="0.3">
      <c r="A11319" s="45">
        <v>45667</v>
      </c>
      <c r="B11319" s="396" t="s">
        <v>25</v>
      </c>
      <c r="C11319" s="5" t="s">
        <v>26</v>
      </c>
      <c r="D11319" s="5" t="s">
        <v>15363</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15364</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15368</v>
      </c>
      <c r="E11323" s="65">
        <v>2300</v>
      </c>
      <c r="F11323" s="43"/>
      <c r="G11323" s="48">
        <f t="shared" si="284"/>
        <v>107580.87847608444</v>
      </c>
      <c r="H11323" s="389" t="s">
        <v>9567</v>
      </c>
    </row>
    <row r="11324" spans="1:9" x14ac:dyDescent="0.3">
      <c r="A11324" s="45">
        <v>45667</v>
      </c>
      <c r="B11324" s="396" t="s">
        <v>15177</v>
      </c>
      <c r="C11324" s="5" t="s">
        <v>11174</v>
      </c>
      <c r="D11324" s="5" t="s">
        <v>15369</v>
      </c>
      <c r="E11324" s="65">
        <v>4120</v>
      </c>
      <c r="F11324" s="43"/>
      <c r="G11324" s="48">
        <f t="shared" si="284"/>
        <v>103460.87847608444</v>
      </c>
      <c r="H11324" s="389" t="s">
        <v>9567</v>
      </c>
    </row>
    <row r="11325" spans="1:9" x14ac:dyDescent="0.3">
      <c r="A11325" s="45">
        <v>45667</v>
      </c>
      <c r="B11325" s="394" t="s">
        <v>14730</v>
      </c>
      <c r="C11325" s="186" t="s">
        <v>54</v>
      </c>
      <c r="D11325" s="186" t="s">
        <v>15367</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15370</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15374</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15375</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15348</v>
      </c>
      <c r="J11335" s="585" t="e">
        <f>'[2]Salary Sheets'!$Q$121+'[2]Salary Sheets'!$Q$122+'[2]Salary Sheets'!#REF!+'[2]Salary Sheets'!$Q$123+'[2]Salary Sheets'!$Q$124+'[2]Salary Sheets'!$Q$125</f>
        <v>#REF!</v>
      </c>
    </row>
    <row r="11336" spans="1:10" x14ac:dyDescent="0.3">
      <c r="A11336" s="45">
        <v>45670</v>
      </c>
      <c r="B11336" s="396" t="s">
        <v>25</v>
      </c>
      <c r="C11336" s="5" t="s">
        <v>26</v>
      </c>
      <c r="D11336" s="5" t="s">
        <v>15377</v>
      </c>
      <c r="E11336" s="43">
        <v>8900</v>
      </c>
      <c r="F11336" s="43"/>
      <c r="G11336" s="48">
        <f t="shared" si="284"/>
        <v>291210.87847608444</v>
      </c>
      <c r="H11336" s="389" t="s">
        <v>9567</v>
      </c>
    </row>
    <row r="11337" spans="1:10" x14ac:dyDescent="0.3">
      <c r="A11337" s="45">
        <v>45670</v>
      </c>
      <c r="B11337" s="406" t="s">
        <v>14553</v>
      </c>
      <c r="C11337" s="61" t="s">
        <v>11174</v>
      </c>
      <c r="D11337" s="61" t="s">
        <v>15376</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15333</v>
      </c>
      <c r="E11341" s="43">
        <v>32500</v>
      </c>
      <c r="F11341" s="43"/>
      <c r="G11341" s="48">
        <f t="shared" si="284"/>
        <v>216210.87847608444</v>
      </c>
      <c r="H11341" s="389" t="s">
        <v>9567</v>
      </c>
    </row>
    <row r="11342" spans="1:10" x14ac:dyDescent="0.3">
      <c r="A11342" s="45">
        <v>45670</v>
      </c>
      <c r="B11342" s="396" t="s">
        <v>15193</v>
      </c>
      <c r="C11342" s="5" t="s">
        <v>11174</v>
      </c>
      <c r="D11342" s="5" t="s">
        <v>15378</v>
      </c>
      <c r="E11342" s="43">
        <v>65040</v>
      </c>
      <c r="F11342" s="43"/>
      <c r="G11342" s="48">
        <f t="shared" si="284"/>
        <v>151170.87847608444</v>
      </c>
      <c r="H11342" s="389" t="s">
        <v>9567</v>
      </c>
    </row>
    <row r="11343" spans="1:10" x14ac:dyDescent="0.3">
      <c r="A11343" s="45">
        <v>45670</v>
      </c>
      <c r="B11343" s="567"/>
      <c r="C11343" s="480"/>
      <c r="D11343" s="491" t="s">
        <v>15381</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15379</v>
      </c>
      <c r="E11344" s="43">
        <v>10500</v>
      </c>
      <c r="F11344" s="43"/>
      <c r="G11344" s="48">
        <f t="shared" si="285"/>
        <v>165670.87847608444</v>
      </c>
      <c r="H11344" s="389" t="s">
        <v>9567</v>
      </c>
    </row>
    <row r="11345" spans="1:9" x14ac:dyDescent="0.3">
      <c r="A11345" s="45">
        <v>45670</v>
      </c>
      <c r="B11345" s="396" t="s">
        <v>12096</v>
      </c>
      <c r="C11345" s="5" t="s">
        <v>35</v>
      </c>
      <c r="D11345" s="5" t="s">
        <v>15382</v>
      </c>
      <c r="E11345" s="43">
        <v>10000</v>
      </c>
      <c r="F11345" s="43"/>
      <c r="G11345" s="48">
        <f t="shared" si="285"/>
        <v>155670.87847608444</v>
      </c>
      <c r="H11345" s="389" t="s">
        <v>9567</v>
      </c>
    </row>
    <row r="11346" spans="1:9" x14ac:dyDescent="0.3">
      <c r="A11346" s="45">
        <v>45670</v>
      </c>
      <c r="B11346" s="396"/>
      <c r="C11346" s="5" t="s">
        <v>57</v>
      </c>
      <c r="D11346" s="5" t="s">
        <v>15383</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15386</v>
      </c>
      <c r="E11353" s="43">
        <v>10000</v>
      </c>
      <c r="F11353" s="43"/>
      <c r="G11353" s="48">
        <f t="shared" si="285"/>
        <v>113770.87847608444</v>
      </c>
      <c r="H11353" s="389" t="s">
        <v>9567</v>
      </c>
    </row>
    <row r="11354" spans="1:9" x14ac:dyDescent="0.3">
      <c r="A11354" s="45">
        <v>45672</v>
      </c>
      <c r="B11354" s="396" t="s">
        <v>25</v>
      </c>
      <c r="C11354" s="5" t="s">
        <v>4400</v>
      </c>
      <c r="D11354" s="5" t="s">
        <v>15404</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15427</v>
      </c>
      <c r="E11357" s="43">
        <v>29000</v>
      </c>
      <c r="F11357" s="43"/>
      <c r="G11357" s="48">
        <f t="shared" si="285"/>
        <v>70540.878476084443</v>
      </c>
      <c r="H11357" s="389" t="s">
        <v>9567</v>
      </c>
    </row>
    <row r="11358" spans="1:9" x14ac:dyDescent="0.3">
      <c r="A11358" s="45">
        <v>45672</v>
      </c>
      <c r="B11358" s="396" t="s">
        <v>15175</v>
      </c>
      <c r="C11358" s="5" t="s">
        <v>15407</v>
      </c>
      <c r="D11358" s="5" t="s">
        <v>15406</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15408</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15409</v>
      </c>
      <c r="E11362" s="43">
        <v>310</v>
      </c>
      <c r="F11362" s="43"/>
      <c r="G11362" s="48">
        <f t="shared" si="285"/>
        <v>48830.878476084443</v>
      </c>
      <c r="H11362" s="389" t="s">
        <v>9567</v>
      </c>
    </row>
    <row r="11363" spans="1:8" ht="34.5" customHeight="1" x14ac:dyDescent="0.3">
      <c r="A11363" s="45">
        <v>45672</v>
      </c>
      <c r="B11363" s="320" t="s">
        <v>13861</v>
      </c>
      <c r="C11363" s="44" t="s">
        <v>26</v>
      </c>
      <c r="D11363" s="92" t="s">
        <v>15410</v>
      </c>
      <c r="E11363" s="28">
        <v>21000</v>
      </c>
      <c r="F11363" s="43"/>
      <c r="G11363" s="48">
        <f t="shared" si="285"/>
        <v>27830.878476084443</v>
      </c>
      <c r="H11363" s="389" t="s">
        <v>9567</v>
      </c>
    </row>
    <row r="11364" spans="1:8" x14ac:dyDescent="0.3">
      <c r="A11364" s="45">
        <v>45672</v>
      </c>
      <c r="B11364" s="567"/>
      <c r="C11364" s="480"/>
      <c r="D11364" s="491" t="s">
        <v>15411</v>
      </c>
      <c r="E11364" s="480"/>
      <c r="F11364" s="43">
        <v>1100000</v>
      </c>
      <c r="G11364" s="48">
        <f t="shared" si="285"/>
        <v>1127830.8784760844</v>
      </c>
      <c r="H11364" s="389" t="s">
        <v>9567</v>
      </c>
    </row>
    <row r="11365" spans="1:8" x14ac:dyDescent="0.3">
      <c r="A11365" s="45">
        <v>45672</v>
      </c>
      <c r="B11365" s="396"/>
      <c r="C11365" s="5" t="s">
        <v>14</v>
      </c>
      <c r="D11365" s="5" t="s">
        <v>15412</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15413</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15414</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15374</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15423</v>
      </c>
      <c r="E11375" s="480"/>
      <c r="F11375" s="43">
        <v>25000</v>
      </c>
      <c r="G11375" s="48">
        <f t="shared" si="285"/>
        <v>252830.87847608444</v>
      </c>
      <c r="H11375" s="389" t="s">
        <v>9567</v>
      </c>
    </row>
    <row r="11376" spans="1:8" x14ac:dyDescent="0.3">
      <c r="A11376" s="45">
        <v>45673</v>
      </c>
      <c r="B11376" s="567"/>
      <c r="C11376" s="480"/>
      <c r="D11376" s="491" t="s">
        <v>15424</v>
      </c>
      <c r="E11376" s="480"/>
      <c r="F11376" s="43">
        <v>25000</v>
      </c>
      <c r="G11376" s="48">
        <f t="shared" si="285"/>
        <v>277830.87847608444</v>
      </c>
      <c r="H11376" s="389" t="s">
        <v>9567</v>
      </c>
    </row>
    <row r="11377" spans="1:8" x14ac:dyDescent="0.3">
      <c r="A11377" s="45">
        <v>45674</v>
      </c>
      <c r="B11377" s="396" t="s">
        <v>15175</v>
      </c>
      <c r="C11377" s="5" t="s">
        <v>11174</v>
      </c>
      <c r="D11377" s="5" t="s">
        <v>15419</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15425</v>
      </c>
      <c r="E11380" s="43">
        <v>20000</v>
      </c>
      <c r="F11380" s="43"/>
      <c r="G11380" s="48">
        <f t="shared" si="285"/>
        <v>215510.87847608444</v>
      </c>
      <c r="H11380" s="389" t="s">
        <v>9567</v>
      </c>
    </row>
    <row r="11381" spans="1:8" x14ac:dyDescent="0.3">
      <c r="A11381" s="45">
        <v>45674</v>
      </c>
      <c r="B11381" s="396" t="s">
        <v>12096</v>
      </c>
      <c r="C11381" s="5" t="s">
        <v>35</v>
      </c>
      <c r="D11381" s="5" t="s">
        <v>15382</v>
      </c>
      <c r="E11381" s="43">
        <v>5000</v>
      </c>
      <c r="F11381" s="43"/>
      <c r="G11381" s="48">
        <f t="shared" si="285"/>
        <v>210510.87847608444</v>
      </c>
      <c r="H11381" s="389" t="s">
        <v>9567</v>
      </c>
    </row>
    <row r="11382" spans="1:8" x14ac:dyDescent="0.3">
      <c r="A11382" s="45">
        <v>45674</v>
      </c>
      <c r="B11382" s="396" t="s">
        <v>14553</v>
      </c>
      <c r="C11382" s="5" t="s">
        <v>11174</v>
      </c>
      <c r="D11382" s="5" t="s">
        <v>15420</v>
      </c>
      <c r="E11382" s="43">
        <v>1050</v>
      </c>
      <c r="F11382" s="43"/>
      <c r="G11382" s="48">
        <f t="shared" si="285"/>
        <v>209460.87847608444</v>
      </c>
      <c r="H11382" s="389" t="s">
        <v>9567</v>
      </c>
    </row>
    <row r="11383" spans="1:8" x14ac:dyDescent="0.3">
      <c r="A11383" s="45">
        <v>45674</v>
      </c>
      <c r="B11383" s="396" t="s">
        <v>15175</v>
      </c>
      <c r="C11383" s="5" t="s">
        <v>11174</v>
      </c>
      <c r="D11383" s="5" t="s">
        <v>15429</v>
      </c>
      <c r="E11383" s="43">
        <v>6200</v>
      </c>
      <c r="F11383" s="43"/>
      <c r="G11383" s="48">
        <f t="shared" si="285"/>
        <v>203260.87847608444</v>
      </c>
      <c r="H11383" s="389" t="s">
        <v>9567</v>
      </c>
    </row>
    <row r="11384" spans="1:8" x14ac:dyDescent="0.3">
      <c r="A11384" s="45">
        <v>45674</v>
      </c>
      <c r="B11384" s="396" t="s">
        <v>15175</v>
      </c>
      <c r="C11384" s="5" t="s">
        <v>5793</v>
      </c>
      <c r="D11384" s="5" t="s">
        <v>15421</v>
      </c>
      <c r="E11384" s="43">
        <v>5380</v>
      </c>
      <c r="F11384" s="43"/>
      <c r="G11384" s="48">
        <f t="shared" si="285"/>
        <v>197880.87847608444</v>
      </c>
      <c r="H11384" s="389" t="s">
        <v>9567</v>
      </c>
    </row>
    <row r="11385" spans="1:8" x14ac:dyDescent="0.3">
      <c r="A11385" s="45">
        <v>45674</v>
      </c>
      <c r="B11385" s="396" t="s">
        <v>15062</v>
      </c>
      <c r="C11385" s="5" t="s">
        <v>9451</v>
      </c>
      <c r="D11385" s="5" t="s">
        <v>15422</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15432</v>
      </c>
      <c r="E11391" s="480"/>
      <c r="F11391" s="43">
        <v>500000</v>
      </c>
      <c r="G11391" s="48">
        <f t="shared" si="285"/>
        <v>683580.87847608444</v>
      </c>
      <c r="H11391" s="389" t="s">
        <v>9567</v>
      </c>
    </row>
    <row r="11392" spans="1:8" x14ac:dyDescent="0.3">
      <c r="A11392" s="45">
        <v>45674</v>
      </c>
      <c r="B11392" s="396"/>
      <c r="C11392" s="5" t="s">
        <v>14</v>
      </c>
      <c r="D11392" s="5" t="s">
        <v>15412</v>
      </c>
      <c r="E11392" s="43">
        <v>500000</v>
      </c>
      <c r="F11392" s="43"/>
      <c r="G11392" s="48">
        <f t="shared" si="285"/>
        <v>183580.87847608444</v>
      </c>
      <c r="H11392" s="389" t="s">
        <v>9567</v>
      </c>
    </row>
    <row r="11393" spans="1:10" x14ac:dyDescent="0.3">
      <c r="A11393" s="45">
        <v>45675</v>
      </c>
      <c r="B11393" s="396" t="s">
        <v>14730</v>
      </c>
      <c r="C11393" s="5" t="s">
        <v>11174</v>
      </c>
      <c r="D11393" s="5" t="s">
        <v>15416</v>
      </c>
      <c r="E11393" s="43">
        <v>13500</v>
      </c>
      <c r="F11393" s="43"/>
      <c r="G11393" s="48">
        <f t="shared" si="285"/>
        <v>170080.87847608444</v>
      </c>
      <c r="H11393" s="389" t="s">
        <v>9567</v>
      </c>
    </row>
    <row r="11394" spans="1:10" x14ac:dyDescent="0.3">
      <c r="A11394" s="45">
        <v>45675</v>
      </c>
      <c r="B11394" s="396" t="s">
        <v>12096</v>
      </c>
      <c r="C11394" s="5" t="s">
        <v>9451</v>
      </c>
      <c r="D11394" s="5" t="s">
        <v>15417</v>
      </c>
      <c r="E11394" s="43">
        <v>9000</v>
      </c>
      <c r="F11394" s="43"/>
      <c r="G11394" s="48">
        <f t="shared" si="285"/>
        <v>161080.87847608444</v>
      </c>
      <c r="H11394" s="389" t="s">
        <v>9567</v>
      </c>
    </row>
    <row r="11395" spans="1:10" x14ac:dyDescent="0.3">
      <c r="A11395" s="45">
        <v>45675</v>
      </c>
      <c r="B11395" s="396" t="s">
        <v>15062</v>
      </c>
      <c r="C11395" s="5" t="s">
        <v>9451</v>
      </c>
      <c r="D11395" s="5" t="s">
        <v>15418</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15426</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15430</v>
      </c>
      <c r="E11401" s="43">
        <v>20000</v>
      </c>
      <c r="F11401" s="43"/>
      <c r="G11401" s="48">
        <f t="shared" si="285"/>
        <v>110800.87847608444</v>
      </c>
      <c r="H11401" s="389" t="s">
        <v>9567</v>
      </c>
    </row>
    <row r="11402" spans="1:10" x14ac:dyDescent="0.3">
      <c r="A11402" s="45">
        <v>45675</v>
      </c>
      <c r="B11402" s="396" t="s">
        <v>13861</v>
      </c>
      <c r="C11402" s="5" t="s">
        <v>84</v>
      </c>
      <c r="D11402" s="5" t="s">
        <v>15431</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15446</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15433</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15447</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15450</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15451</v>
      </c>
      <c r="E11421" s="28">
        <v>350</v>
      </c>
      <c r="F11421" s="712"/>
      <c r="G11421" s="48">
        <f t="shared" si="286"/>
        <v>706005.87847608444</v>
      </c>
      <c r="H11421" s="389" t="s">
        <v>9567</v>
      </c>
    </row>
    <row r="11422" spans="1:8" x14ac:dyDescent="0.3">
      <c r="A11422" s="45">
        <v>45678</v>
      </c>
      <c r="B11422" s="711" t="s">
        <v>15177</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15434</v>
      </c>
      <c r="E11423" s="28">
        <v>5000</v>
      </c>
      <c r="F11423" s="712"/>
      <c r="G11423" s="48">
        <f t="shared" si="286"/>
        <v>691005.87847608444</v>
      </c>
      <c r="H11423" s="389" t="s">
        <v>9567</v>
      </c>
    </row>
    <row r="11424" spans="1:8" x14ac:dyDescent="0.3">
      <c r="A11424" s="45">
        <v>45678</v>
      </c>
      <c r="B11424" s="711"/>
      <c r="C11424" s="44" t="s">
        <v>14</v>
      </c>
      <c r="D11424" s="44" t="s">
        <v>15435</v>
      </c>
      <c r="E11424" s="28">
        <v>5000</v>
      </c>
      <c r="F11424" s="712"/>
      <c r="G11424" s="48">
        <f t="shared" si="286"/>
        <v>686005.87847608444</v>
      </c>
      <c r="H11424" s="389" t="s">
        <v>9567</v>
      </c>
    </row>
    <row r="11425" spans="1:8" x14ac:dyDescent="0.3">
      <c r="A11425" s="45">
        <v>45678</v>
      </c>
      <c r="B11425" s="320" t="s">
        <v>14730</v>
      </c>
      <c r="C11425" s="44" t="s">
        <v>84</v>
      </c>
      <c r="D11425" s="44" t="s">
        <v>15436</v>
      </c>
      <c r="E11425" s="28">
        <v>7000</v>
      </c>
      <c r="F11425" s="28"/>
      <c r="G11425" s="48">
        <f t="shared" si="286"/>
        <v>679005.87847608444</v>
      </c>
      <c r="H11425" s="389" t="s">
        <v>9567</v>
      </c>
    </row>
    <row r="11426" spans="1:8" x14ac:dyDescent="0.3">
      <c r="A11426" s="45">
        <v>45678</v>
      </c>
      <c r="B11426" s="320" t="s">
        <v>14730</v>
      </c>
      <c r="C11426" s="44" t="s">
        <v>84</v>
      </c>
      <c r="D11426" s="44" t="s">
        <v>15437</v>
      </c>
      <c r="E11426" s="28">
        <v>5000</v>
      </c>
      <c r="F11426" s="28"/>
      <c r="G11426" s="48">
        <f t="shared" si="286"/>
        <v>674005.87847608444</v>
      </c>
      <c r="H11426" s="389" t="s">
        <v>9567</v>
      </c>
    </row>
    <row r="11427" spans="1:8" x14ac:dyDescent="0.3">
      <c r="A11427" s="45">
        <v>45678</v>
      </c>
      <c r="B11427" s="320" t="s">
        <v>14730</v>
      </c>
      <c r="C11427" s="44" t="s">
        <v>84</v>
      </c>
      <c r="D11427" s="44" t="s">
        <v>15438</v>
      </c>
      <c r="E11427" s="28">
        <v>5000</v>
      </c>
      <c r="F11427" s="28"/>
      <c r="G11427" s="48">
        <f t="shared" si="286"/>
        <v>669005.87847608444</v>
      </c>
      <c r="H11427" s="389" t="s">
        <v>9567</v>
      </c>
    </row>
    <row r="11428" spans="1:8" x14ac:dyDescent="0.3">
      <c r="A11428" s="45">
        <v>45678</v>
      </c>
      <c r="B11428" s="320" t="s">
        <v>14730</v>
      </c>
      <c r="C11428" s="44" t="s">
        <v>26</v>
      </c>
      <c r="D11428" s="44" t="s">
        <v>15439</v>
      </c>
      <c r="E11428" s="28">
        <v>3000</v>
      </c>
      <c r="F11428" s="28"/>
      <c r="G11428" s="48">
        <f t="shared" si="286"/>
        <v>666005.87847608444</v>
      </c>
      <c r="H11428" s="389" t="s">
        <v>9567</v>
      </c>
    </row>
    <row r="11429" spans="1:8" x14ac:dyDescent="0.3">
      <c r="A11429" s="45">
        <v>45678</v>
      </c>
      <c r="B11429" s="320" t="s">
        <v>13861</v>
      </c>
      <c r="C11429" s="44" t="s">
        <v>11174</v>
      </c>
      <c r="D11429" s="44" t="s">
        <v>15433</v>
      </c>
      <c r="E11429" s="28">
        <v>12000</v>
      </c>
      <c r="F11429" s="28"/>
      <c r="G11429" s="48">
        <f t="shared" si="286"/>
        <v>654005.87847608444</v>
      </c>
      <c r="H11429" s="389" t="s">
        <v>9567</v>
      </c>
    </row>
    <row r="11430" spans="1:8" x14ac:dyDescent="0.3">
      <c r="A11430" s="45">
        <v>45678</v>
      </c>
      <c r="B11430" s="320" t="s">
        <v>15175</v>
      </c>
      <c r="C11430" s="44" t="s">
        <v>26</v>
      </c>
      <c r="D11430" s="44" t="s">
        <v>15441</v>
      </c>
      <c r="E11430" s="28">
        <v>5000</v>
      </c>
      <c r="F11430" s="28"/>
      <c r="G11430" s="48">
        <f t="shared" si="286"/>
        <v>649005.87847608444</v>
      </c>
      <c r="H11430" s="389" t="s">
        <v>9567</v>
      </c>
    </row>
    <row r="11431" spans="1:8" x14ac:dyDescent="0.3">
      <c r="A11431" s="45">
        <v>45678</v>
      </c>
      <c r="B11431" s="320" t="s">
        <v>13930</v>
      </c>
      <c r="C11431" s="44" t="s">
        <v>11174</v>
      </c>
      <c r="D11431" s="44" t="s">
        <v>15442</v>
      </c>
      <c r="E11431" s="28">
        <v>29800</v>
      </c>
      <c r="F11431" s="28"/>
      <c r="G11431" s="48">
        <f t="shared" si="286"/>
        <v>619205.87847608444</v>
      </c>
      <c r="H11431" s="389" t="s">
        <v>9567</v>
      </c>
    </row>
    <row r="11432" spans="1:8" x14ac:dyDescent="0.3">
      <c r="A11432" s="45">
        <v>45678</v>
      </c>
      <c r="B11432" s="320" t="s">
        <v>13861</v>
      </c>
      <c r="C11432" s="44" t="s">
        <v>14558</v>
      </c>
      <c r="D11432" s="44" t="s">
        <v>15443</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15444</v>
      </c>
      <c r="E11434" s="28">
        <v>1000</v>
      </c>
      <c r="F11434" s="28"/>
      <c r="G11434" s="48">
        <f t="shared" si="286"/>
        <v>602435.87847608444</v>
      </c>
      <c r="H11434" s="389" t="s">
        <v>9567</v>
      </c>
    </row>
    <row r="11435" spans="1:8" x14ac:dyDescent="0.3">
      <c r="A11435" s="45">
        <v>45678</v>
      </c>
      <c r="B11435" s="320" t="s">
        <v>15177</v>
      </c>
      <c r="C11435" s="44" t="s">
        <v>26</v>
      </c>
      <c r="D11435" s="44" t="s">
        <v>15445</v>
      </c>
      <c r="E11435" s="28">
        <v>4140</v>
      </c>
      <c r="F11435" s="28"/>
      <c r="G11435" s="48">
        <f t="shared" si="286"/>
        <v>598295.87847608444</v>
      </c>
      <c r="H11435" s="389" t="s">
        <v>9567</v>
      </c>
    </row>
    <row r="11436" spans="1:8" x14ac:dyDescent="0.3">
      <c r="A11436" s="45">
        <v>45679</v>
      </c>
      <c r="B11436" s="320" t="s">
        <v>25</v>
      </c>
      <c r="C11436" s="44" t="s">
        <v>5482</v>
      </c>
      <c r="D11436" s="44" t="s">
        <v>15449</v>
      </c>
      <c r="E11436" s="28">
        <v>23000</v>
      </c>
      <c r="F11436" s="28"/>
      <c r="G11436" s="48">
        <f t="shared" si="286"/>
        <v>575295.87847608444</v>
      </c>
      <c r="H11436" s="389" t="s">
        <v>9567</v>
      </c>
    </row>
    <row r="11437" spans="1:8" x14ac:dyDescent="0.3">
      <c r="A11437" s="45">
        <v>45679</v>
      </c>
      <c r="B11437" s="396" t="s">
        <v>13861</v>
      </c>
      <c r="C11437" s="5" t="s">
        <v>84</v>
      </c>
      <c r="D11437" s="5" t="s">
        <v>15453</v>
      </c>
      <c r="E11437" s="43">
        <v>30000</v>
      </c>
      <c r="F11437" s="43"/>
      <c r="G11437" s="48">
        <f t="shared" si="286"/>
        <v>545295.87847608444</v>
      </c>
      <c r="H11437" s="389" t="s">
        <v>9567</v>
      </c>
    </row>
    <row r="11438" spans="1:8" x14ac:dyDescent="0.3">
      <c r="A11438" s="45">
        <v>45679</v>
      </c>
      <c r="B11438" s="396" t="s">
        <v>13861</v>
      </c>
      <c r="C11438" s="5" t="s">
        <v>84</v>
      </c>
      <c r="D11438" s="5" t="s">
        <v>15454</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15455</v>
      </c>
      <c r="E11440" s="65">
        <v>5000</v>
      </c>
      <c r="F11440" s="43"/>
      <c r="G11440" s="48">
        <f t="shared" si="286"/>
        <v>527295.87847608444</v>
      </c>
      <c r="H11440" s="389" t="s">
        <v>9567</v>
      </c>
    </row>
    <row r="11441" spans="1:8" x14ac:dyDescent="0.3">
      <c r="A11441" s="45">
        <v>45679</v>
      </c>
      <c r="B11441" s="396" t="s">
        <v>10319</v>
      </c>
      <c r="C11441" s="5" t="s">
        <v>11174</v>
      </c>
      <c r="D11441" s="5" t="s">
        <v>15456</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15457</v>
      </c>
      <c r="E11443" s="43">
        <v>20990</v>
      </c>
      <c r="F11443" s="43"/>
      <c r="G11443" s="48">
        <f t="shared" si="286"/>
        <v>456805.87847608444</v>
      </c>
      <c r="H11443" s="389" t="s">
        <v>9567</v>
      </c>
    </row>
    <row r="11444" spans="1:8" x14ac:dyDescent="0.3">
      <c r="A11444" s="45">
        <v>45679</v>
      </c>
      <c r="B11444" s="320" t="s">
        <v>14730</v>
      </c>
      <c r="C11444" s="44" t="s">
        <v>11174</v>
      </c>
      <c r="D11444" s="44" t="s">
        <v>15458</v>
      </c>
      <c r="E11444" s="28">
        <v>2100</v>
      </c>
      <c r="F11444" s="43"/>
      <c r="G11444" s="48">
        <f t="shared" si="286"/>
        <v>454705.87847608444</v>
      </c>
      <c r="H11444" s="389" t="s">
        <v>9567</v>
      </c>
    </row>
    <row r="11445" spans="1:8" x14ac:dyDescent="0.3">
      <c r="A11445" s="45">
        <v>45679</v>
      </c>
      <c r="B11445" s="396" t="s">
        <v>12153</v>
      </c>
      <c r="C11445" s="5" t="s">
        <v>15459</v>
      </c>
      <c r="D11445" s="5" t="s">
        <v>15460</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15342</v>
      </c>
      <c r="E11448" s="43">
        <v>31000</v>
      </c>
      <c r="F11448" s="43"/>
      <c r="G11448" s="48">
        <f t="shared" si="286"/>
        <v>408605.87847608444</v>
      </c>
      <c r="H11448" s="389" t="s">
        <v>9567</v>
      </c>
    </row>
    <row r="11449" spans="1:8" x14ac:dyDescent="0.3">
      <c r="A11449" s="45">
        <v>45679</v>
      </c>
      <c r="B11449" s="396" t="s">
        <v>12096</v>
      </c>
      <c r="C11449" s="5" t="s">
        <v>84</v>
      </c>
      <c r="D11449" s="5" t="s">
        <v>15461</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15467</v>
      </c>
      <c r="E11451" s="43">
        <v>33977</v>
      </c>
      <c r="F11451" s="43"/>
      <c r="G11451" s="48">
        <f t="shared" si="286"/>
        <v>358028.87847608444</v>
      </c>
      <c r="H11451" s="389" t="s">
        <v>9567</v>
      </c>
    </row>
    <row r="11452" spans="1:8" x14ac:dyDescent="0.3">
      <c r="A11452" s="45">
        <v>45679</v>
      </c>
      <c r="B11452" s="396" t="s">
        <v>25</v>
      </c>
      <c r="C11452" s="5" t="s">
        <v>1074</v>
      </c>
      <c r="D11452" s="5" t="s">
        <v>15467</v>
      </c>
      <c r="E11452" s="43">
        <v>16117</v>
      </c>
      <c r="F11452" s="43"/>
      <c r="G11452" s="48">
        <f t="shared" si="286"/>
        <v>341911.87847608444</v>
      </c>
      <c r="H11452" s="389" t="s">
        <v>9567</v>
      </c>
    </row>
    <row r="11453" spans="1:8" x14ac:dyDescent="0.3">
      <c r="A11453" s="45">
        <v>45679</v>
      </c>
      <c r="B11453" s="396" t="s">
        <v>14553</v>
      </c>
      <c r="C11453" s="5" t="s">
        <v>15462</v>
      </c>
      <c r="D11453" s="5" t="s">
        <v>15468</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15470</v>
      </c>
      <c r="E11456" s="43">
        <v>15000</v>
      </c>
      <c r="F11456" s="43"/>
      <c r="G11456" s="48">
        <f t="shared" si="286"/>
        <v>173911.87847608444</v>
      </c>
      <c r="H11456" s="389" t="s">
        <v>9567</v>
      </c>
    </row>
    <row r="11457" spans="1:14" x14ac:dyDescent="0.3">
      <c r="A11457" s="45">
        <v>45679</v>
      </c>
      <c r="B11457" s="396" t="s">
        <v>14619</v>
      </c>
      <c r="C11457" s="5" t="s">
        <v>4550</v>
      </c>
      <c r="D11457" s="5" t="s">
        <v>15310</v>
      </c>
      <c r="E11457" s="43">
        <v>15000</v>
      </c>
      <c r="F11457" s="43"/>
      <c r="G11457" s="48">
        <f t="shared" si="286"/>
        <v>158911.87847608444</v>
      </c>
      <c r="H11457" s="389" t="s">
        <v>9567</v>
      </c>
    </row>
    <row r="11458" spans="1:14" x14ac:dyDescent="0.3">
      <c r="A11458" s="45">
        <v>45680</v>
      </c>
      <c r="B11458" s="396" t="s">
        <v>14730</v>
      </c>
      <c r="C11458" s="5" t="s">
        <v>11174</v>
      </c>
      <c r="D11458" s="5" t="s">
        <v>15471</v>
      </c>
      <c r="E11458" s="43">
        <v>3400</v>
      </c>
      <c r="F11458" s="43"/>
      <c r="G11458" s="48">
        <f t="shared" si="286"/>
        <v>155511.87847608444</v>
      </c>
      <c r="H11458" s="389" t="s">
        <v>9567</v>
      </c>
    </row>
    <row r="11459" spans="1:14" x14ac:dyDescent="0.3">
      <c r="A11459" s="45">
        <v>45680</v>
      </c>
      <c r="B11459" s="396" t="s">
        <v>15062</v>
      </c>
      <c r="C11459" s="5" t="s">
        <v>11174</v>
      </c>
      <c r="D11459" s="5" t="s">
        <v>15472</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15473</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15475</v>
      </c>
      <c r="E11465" s="43">
        <v>3500</v>
      </c>
      <c r="F11465" s="43"/>
      <c r="G11465" s="48">
        <f t="shared" si="286"/>
        <v>106211.87847608444</v>
      </c>
      <c r="H11465" s="389" t="s">
        <v>9567</v>
      </c>
    </row>
    <row r="11466" spans="1:14" x14ac:dyDescent="0.3">
      <c r="A11466" s="45">
        <v>45681</v>
      </c>
      <c r="B11466" s="396" t="s">
        <v>14553</v>
      </c>
      <c r="C11466" s="5" t="s">
        <v>9451</v>
      </c>
      <c r="D11466" s="5" t="s">
        <v>15476</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15477</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15478</v>
      </c>
      <c r="E11469" s="43">
        <v>1000</v>
      </c>
      <c r="F11469" s="43"/>
      <c r="G11469" s="48">
        <f t="shared" si="286"/>
        <v>57211.878476084443</v>
      </c>
      <c r="H11469" s="389" t="s">
        <v>9567</v>
      </c>
    </row>
    <row r="11470" spans="1:14" x14ac:dyDescent="0.3">
      <c r="A11470" s="45">
        <v>45682</v>
      </c>
      <c r="B11470" s="396" t="s">
        <v>14553</v>
      </c>
      <c r="C11470" s="5" t="s">
        <v>11174</v>
      </c>
      <c r="D11470" s="5" t="s">
        <v>15483</v>
      </c>
      <c r="E11470" s="43">
        <v>35560</v>
      </c>
      <c r="F11470" s="43"/>
      <c r="G11470" s="48">
        <f t="shared" si="286"/>
        <v>21651.878476084443</v>
      </c>
      <c r="H11470" s="389" t="s">
        <v>9567</v>
      </c>
    </row>
    <row r="11471" spans="1:14" x14ac:dyDescent="0.3">
      <c r="A11471" s="45">
        <v>45682</v>
      </c>
      <c r="B11471" s="396" t="s">
        <v>14619</v>
      </c>
      <c r="C11471" s="5" t="s">
        <v>26</v>
      </c>
      <c r="D11471" s="5" t="s">
        <v>15484</v>
      </c>
      <c r="E11471" s="43">
        <v>10000</v>
      </c>
      <c r="F11471" s="43"/>
      <c r="G11471" s="48">
        <f t="shared" si="286"/>
        <v>11651.878476084443</v>
      </c>
      <c r="H11471" s="389" t="s">
        <v>9567</v>
      </c>
    </row>
    <row r="11472" spans="1:14" x14ac:dyDescent="0.3">
      <c r="A11472" s="45">
        <v>45682</v>
      </c>
      <c r="B11472" s="396" t="s">
        <v>14619</v>
      </c>
      <c r="C11472" s="5" t="s">
        <v>4550</v>
      </c>
      <c r="D11472" s="5" t="s">
        <v>15485</v>
      </c>
      <c r="E11472" s="43">
        <v>10000</v>
      </c>
      <c r="F11472" s="43"/>
      <c r="G11472" s="48">
        <f t="shared" si="286"/>
        <v>1651.8784760844428</v>
      </c>
      <c r="H11472" s="389" t="s">
        <v>9567</v>
      </c>
    </row>
    <row r="11473" spans="1:9" x14ac:dyDescent="0.3">
      <c r="A11473" s="45">
        <v>45682</v>
      </c>
      <c r="B11473" s="396" t="s">
        <v>15486</v>
      </c>
      <c r="C11473" s="5" t="s">
        <v>5793</v>
      </c>
      <c r="D11473" s="5" t="s">
        <v>8924</v>
      </c>
      <c r="E11473" s="43">
        <v>300</v>
      </c>
      <c r="F11473" s="43"/>
      <c r="G11473" s="48">
        <f t="shared" si="286"/>
        <v>1351.8784760844428</v>
      </c>
      <c r="H11473" s="389" t="s">
        <v>9567</v>
      </c>
    </row>
    <row r="11474" spans="1:9" x14ac:dyDescent="0.3">
      <c r="A11474" s="45">
        <v>45682</v>
      </c>
      <c r="B11474" s="714" t="s">
        <v>15486</v>
      </c>
      <c r="C11474" s="5" t="s">
        <v>30</v>
      </c>
      <c r="D11474" s="5" t="s">
        <v>15488</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61" t="s">
        <v>13071</v>
      </c>
      <c r="D11477" s="61" t="s">
        <v>15491</v>
      </c>
      <c r="E11477" s="62">
        <v>20000</v>
      </c>
      <c r="F11477" s="43"/>
      <c r="G11477" s="48">
        <f t="shared" si="286"/>
        <v>221151.87847608444</v>
      </c>
      <c r="H11477" s="389" t="s">
        <v>9567</v>
      </c>
    </row>
    <row r="11478" spans="1:9" x14ac:dyDescent="0.3">
      <c r="A11478" s="45">
        <v>45686</v>
      </c>
      <c r="B11478" s="715" t="s">
        <v>14619</v>
      </c>
      <c r="C11478" s="5" t="s">
        <v>9451</v>
      </c>
      <c r="D11478" s="5" t="s">
        <v>15492</v>
      </c>
      <c r="E11478" s="43">
        <f>24600+240</f>
        <v>24840</v>
      </c>
      <c r="F11478" s="43"/>
      <c r="G11478" s="48">
        <f t="shared" si="286"/>
        <v>196311.87847608444</v>
      </c>
      <c r="H11478" s="389" t="s">
        <v>9567</v>
      </c>
    </row>
    <row r="11479" spans="1:9" x14ac:dyDescent="0.3">
      <c r="A11479" s="45">
        <v>45686</v>
      </c>
      <c r="B11479" s="715" t="s">
        <v>14911</v>
      </c>
      <c r="C11479" s="5" t="s">
        <v>9451</v>
      </c>
      <c r="D11479" s="5" t="s">
        <v>15493</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15193</v>
      </c>
      <c r="C11482" s="5" t="s">
        <v>11174</v>
      </c>
      <c r="D11482" s="5" t="s">
        <v>15494</v>
      </c>
      <c r="E11482" s="43">
        <v>31000</v>
      </c>
      <c r="F11482" s="43"/>
      <c r="G11482" s="48">
        <f t="shared" si="286"/>
        <v>146761.87847608444</v>
      </c>
      <c r="H11482" s="389" t="s">
        <v>9567</v>
      </c>
    </row>
    <row r="11483" spans="1:9" x14ac:dyDescent="0.3">
      <c r="A11483" s="45">
        <v>45686</v>
      </c>
      <c r="B11483" s="715" t="s">
        <v>15496</v>
      </c>
      <c r="C11483" s="5" t="s">
        <v>11174</v>
      </c>
      <c r="D11483" s="5" t="s">
        <v>15500</v>
      </c>
      <c r="E11483" s="43">
        <v>5800</v>
      </c>
      <c r="F11483" s="43"/>
      <c r="G11483" s="48">
        <f t="shared" si="286"/>
        <v>140961.87847608444</v>
      </c>
      <c r="H11483" s="389" t="s">
        <v>9567</v>
      </c>
    </row>
    <row r="11484" spans="1:9" x14ac:dyDescent="0.3">
      <c r="A11484" s="45">
        <v>45686</v>
      </c>
      <c r="B11484" s="715" t="s">
        <v>10319</v>
      </c>
      <c r="C11484" s="5" t="s">
        <v>30</v>
      </c>
      <c r="D11484" s="5" t="s">
        <v>15495</v>
      </c>
      <c r="E11484" s="43">
        <v>2000</v>
      </c>
      <c r="F11484" s="43"/>
      <c r="G11484" s="48">
        <f t="shared" si="286"/>
        <v>138961.87847608444</v>
      </c>
      <c r="H11484" s="389" t="s">
        <v>9567</v>
      </c>
    </row>
    <row r="11485" spans="1:9" x14ac:dyDescent="0.3">
      <c r="A11485" s="45">
        <v>45686</v>
      </c>
      <c r="B11485" s="720" t="s">
        <v>15496</v>
      </c>
      <c r="C11485" s="721" t="s">
        <v>11174</v>
      </c>
      <c r="D11485" s="721" t="s">
        <v>15507</v>
      </c>
      <c r="E11485" s="65">
        <v>5761</v>
      </c>
      <c r="F11485" s="43"/>
      <c r="G11485" s="48">
        <f t="shared" si="286"/>
        <v>133200.87847608444</v>
      </c>
      <c r="H11485" s="389" t="s">
        <v>9567</v>
      </c>
    </row>
    <row r="11486" spans="1:9" x14ac:dyDescent="0.3">
      <c r="A11486" s="45">
        <v>45686</v>
      </c>
      <c r="B11486" s="715" t="s">
        <v>14553</v>
      </c>
      <c r="C11486" s="5" t="s">
        <v>11174</v>
      </c>
      <c r="D11486" s="5" t="s">
        <v>15497</v>
      </c>
      <c r="E11486" s="43">
        <v>4900</v>
      </c>
      <c r="F11486" s="43"/>
      <c r="G11486" s="48">
        <f t="shared" si="286"/>
        <v>128300.87847608444</v>
      </c>
      <c r="H11486" s="389" t="s">
        <v>9567</v>
      </c>
    </row>
    <row r="11487" spans="1:9" x14ac:dyDescent="0.3">
      <c r="A11487" s="45">
        <v>45686</v>
      </c>
      <c r="B11487" s="715" t="s">
        <v>12153</v>
      </c>
      <c r="C11487" s="5" t="s">
        <v>84</v>
      </c>
      <c r="D11487" s="5" t="s">
        <v>15498</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15499</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15501</v>
      </c>
      <c r="E11491" s="43">
        <v>13600</v>
      </c>
      <c r="F11491" s="43"/>
      <c r="G11491" s="48">
        <f t="shared" si="286"/>
        <v>97700.878476084443</v>
      </c>
      <c r="H11491" s="389" t="s">
        <v>9567</v>
      </c>
    </row>
    <row r="11492" spans="1:9" x14ac:dyDescent="0.3">
      <c r="A11492" s="45">
        <v>45687</v>
      </c>
      <c r="B11492" s="716" t="s">
        <v>14059</v>
      </c>
      <c r="C11492" s="5" t="s">
        <v>11174</v>
      </c>
      <c r="D11492" s="5" t="s">
        <v>15502</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15508</v>
      </c>
      <c r="E11494" s="43">
        <v>1000</v>
      </c>
      <c r="F11494" s="43"/>
      <c r="G11494" s="48">
        <f t="shared" si="286"/>
        <v>66864.878476084443</v>
      </c>
      <c r="H11494" s="389" t="s">
        <v>9567</v>
      </c>
    </row>
    <row r="11495" spans="1:9" x14ac:dyDescent="0.3">
      <c r="A11495" s="45">
        <v>45687</v>
      </c>
      <c r="B11495" s="718" t="s">
        <v>13861</v>
      </c>
      <c r="C11495" s="5" t="s">
        <v>26</v>
      </c>
      <c r="D11495" s="5" t="s">
        <v>15503</v>
      </c>
      <c r="E11495" s="43">
        <v>15000</v>
      </c>
      <c r="F11495" s="43"/>
      <c r="G11495" s="48">
        <f t="shared" si="286"/>
        <v>51864.878476084443</v>
      </c>
      <c r="H11495" s="389" t="s">
        <v>9567</v>
      </c>
    </row>
    <row r="11496" spans="1:9" x14ac:dyDescent="0.3">
      <c r="A11496" s="45">
        <v>45687</v>
      </c>
      <c r="B11496" s="718" t="s">
        <v>13930</v>
      </c>
      <c r="C11496" s="5" t="s">
        <v>11832</v>
      </c>
      <c r="D11496" s="5" t="s">
        <v>15504</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15505</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15506</v>
      </c>
      <c r="E11500" s="43">
        <v>1500</v>
      </c>
      <c r="F11500" s="43"/>
      <c r="G11500" s="48">
        <f t="shared" si="286"/>
        <v>22204.878476084443</v>
      </c>
      <c r="H11500" s="389" t="s">
        <v>9567</v>
      </c>
    </row>
    <row r="11501" spans="1:9" x14ac:dyDescent="0.3">
      <c r="A11501" s="45">
        <v>45687</v>
      </c>
      <c r="B11501" s="718" t="s">
        <v>15193</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15310</v>
      </c>
      <c r="E11502" s="43">
        <v>10000</v>
      </c>
      <c r="F11502" s="43"/>
      <c r="G11502" s="48">
        <f t="shared" si="286"/>
        <v>10704.878476084443</v>
      </c>
      <c r="H11502" s="389" t="s">
        <v>9567</v>
      </c>
    </row>
    <row r="11503" spans="1:9" x14ac:dyDescent="0.3">
      <c r="A11503" s="45">
        <v>45687</v>
      </c>
      <c r="B11503" s="718" t="s">
        <v>15496</v>
      </c>
      <c r="C11503" s="5" t="s">
        <v>11174</v>
      </c>
      <c r="D11503" s="5" t="s">
        <v>15509</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15487</v>
      </c>
      <c r="E11506" s="43">
        <v>770</v>
      </c>
      <c r="F11506" s="43"/>
      <c r="G11506" s="48">
        <f t="shared" si="286"/>
        <v>202504.87847608444</v>
      </c>
      <c r="H11506" s="389" t="s">
        <v>9567</v>
      </c>
    </row>
    <row r="11507" spans="1:8" x14ac:dyDescent="0.3">
      <c r="A11507" s="45">
        <v>45688</v>
      </c>
      <c r="B11507" s="718" t="s">
        <v>25</v>
      </c>
      <c r="C11507" s="5" t="s">
        <v>1074</v>
      </c>
      <c r="D11507" s="5" t="s">
        <v>15487</v>
      </c>
      <c r="E11507" s="43">
        <v>800</v>
      </c>
      <c r="F11507" s="43"/>
      <c r="G11507" s="48">
        <f t="shared" si="286"/>
        <v>201704.87847608444</v>
      </c>
      <c r="H11507" s="389" t="s">
        <v>9567</v>
      </c>
    </row>
    <row r="11508" spans="1:8" x14ac:dyDescent="0.3">
      <c r="A11508" s="45">
        <v>45688</v>
      </c>
      <c r="B11508" s="719" t="s">
        <v>14553</v>
      </c>
      <c r="C11508" s="5" t="s">
        <v>11174</v>
      </c>
      <c r="D11508" s="5" t="s">
        <v>15514</v>
      </c>
      <c r="E11508" s="43">
        <v>3515</v>
      </c>
      <c r="F11508" s="43"/>
      <c r="G11508" s="48">
        <f t="shared" si="286"/>
        <v>198189.87847608444</v>
      </c>
      <c r="H11508" s="389" t="s">
        <v>9567</v>
      </c>
    </row>
    <row r="11509" spans="1:8" x14ac:dyDescent="0.3">
      <c r="A11509" s="45">
        <v>45688</v>
      </c>
      <c r="B11509" s="719" t="s">
        <v>15193</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15512</v>
      </c>
      <c r="E11511" s="43">
        <v>2100</v>
      </c>
      <c r="F11511" s="43"/>
      <c r="G11511" s="48">
        <f t="shared" si="286"/>
        <v>192089.87847608444</v>
      </c>
      <c r="H11511" s="389" t="s">
        <v>9567</v>
      </c>
    </row>
    <row r="11512" spans="1:8" x14ac:dyDescent="0.3">
      <c r="A11512" s="45">
        <v>45688</v>
      </c>
      <c r="B11512" s="719" t="s">
        <v>15486</v>
      </c>
      <c r="C11512" s="5" t="s">
        <v>26</v>
      </c>
      <c r="D11512" s="5" t="s">
        <v>15513</v>
      </c>
      <c r="E11512" s="43">
        <v>1500</v>
      </c>
      <c r="F11512" s="43"/>
      <c r="G11512" s="48">
        <f t="shared" si="286"/>
        <v>190589.87847608444</v>
      </c>
      <c r="H11512" s="389" t="s">
        <v>9567</v>
      </c>
    </row>
    <row r="11513" spans="1:8" x14ac:dyDescent="0.3">
      <c r="A11513" s="45">
        <v>45688</v>
      </c>
      <c r="B11513" s="719" t="s">
        <v>12071</v>
      </c>
      <c r="C11513" s="5" t="s">
        <v>84</v>
      </c>
      <c r="D11513" s="5" t="s">
        <v>15515</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15521</v>
      </c>
      <c r="E11519" s="43">
        <v>1700</v>
      </c>
      <c r="F11519" s="43"/>
      <c r="G11519" s="48">
        <f t="shared" si="286"/>
        <v>168889.87847608444</v>
      </c>
      <c r="H11519" s="389" t="s">
        <v>9567</v>
      </c>
    </row>
    <row r="11520" spans="1:8" x14ac:dyDescent="0.3">
      <c r="A11520" s="45">
        <v>45689</v>
      </c>
      <c r="B11520" s="725" t="s">
        <v>15486</v>
      </c>
      <c r="C11520" s="5" t="s">
        <v>11174</v>
      </c>
      <c r="D11520" s="5" t="s">
        <v>15520</v>
      </c>
      <c r="E11520" s="43">
        <v>1160</v>
      </c>
      <c r="F11520" s="43"/>
      <c r="G11520" s="48">
        <f t="shared" si="286"/>
        <v>167729.87847608444</v>
      </c>
      <c r="H11520" s="389" t="s">
        <v>9567</v>
      </c>
    </row>
    <row r="11521" spans="1:8" x14ac:dyDescent="0.3">
      <c r="A11521" s="45">
        <v>45689</v>
      </c>
      <c r="B11521" s="724" t="s">
        <v>15486</v>
      </c>
      <c r="C11521" s="5" t="s">
        <v>11174</v>
      </c>
      <c r="D11521" s="5" t="s">
        <v>15517</v>
      </c>
      <c r="E11521" s="43">
        <v>11850</v>
      </c>
      <c r="F11521" s="43"/>
      <c r="G11521" s="48">
        <f t="shared" si="286"/>
        <v>155879.87847608444</v>
      </c>
      <c r="H11521" s="389" t="s">
        <v>9567</v>
      </c>
    </row>
    <row r="11522" spans="1:8" x14ac:dyDescent="0.3">
      <c r="A11522" s="45">
        <v>45689</v>
      </c>
      <c r="B11522" s="726" t="s">
        <v>15518</v>
      </c>
      <c r="C11522" s="5" t="s">
        <v>11174</v>
      </c>
      <c r="D11522" s="5" t="s">
        <v>15519</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15518</v>
      </c>
      <c r="C11525" s="5" t="s">
        <v>11174</v>
      </c>
      <c r="D11525" s="5" t="s">
        <v>15523</v>
      </c>
      <c r="E11525" s="43">
        <v>9200</v>
      </c>
      <c r="F11525" s="43"/>
      <c r="G11525" s="48">
        <f t="shared" si="286"/>
        <v>103659.87847608444</v>
      </c>
      <c r="H11525" s="389" t="s">
        <v>9567</v>
      </c>
    </row>
    <row r="11526" spans="1:8" x14ac:dyDescent="0.3">
      <c r="A11526" s="45">
        <v>45691</v>
      </c>
      <c r="B11526" s="726" t="s">
        <v>13400</v>
      </c>
      <c r="C11526" s="5" t="s">
        <v>11174</v>
      </c>
      <c r="D11526" s="5" t="s">
        <v>15525</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15526</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15527</v>
      </c>
      <c r="E11531" s="43">
        <v>2000</v>
      </c>
      <c r="F11531" s="43"/>
      <c r="G11531" s="48">
        <f t="shared" si="286"/>
        <v>72259.878476084443</v>
      </c>
      <c r="H11531" s="389" t="s">
        <v>9567</v>
      </c>
    </row>
    <row r="11532" spans="1:8" x14ac:dyDescent="0.3">
      <c r="A11532" s="45">
        <v>45691</v>
      </c>
      <c r="B11532" s="726" t="s">
        <v>15062</v>
      </c>
      <c r="C11532" s="5" t="s">
        <v>9451</v>
      </c>
      <c r="D11532" s="5" t="s">
        <v>15528</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15062</v>
      </c>
      <c r="C11536" s="5" t="s">
        <v>13446</v>
      </c>
      <c r="D11536" s="5" t="s">
        <v>15530</v>
      </c>
      <c r="E11536" s="43">
        <v>1700</v>
      </c>
      <c r="F11536" s="43"/>
      <c r="G11536" s="48">
        <f t="shared" si="286"/>
        <v>1939694.8784760844</v>
      </c>
      <c r="H11536" s="389" t="s">
        <v>9567</v>
      </c>
    </row>
    <row r="11537" spans="1:8" x14ac:dyDescent="0.3">
      <c r="A11537" s="45">
        <v>45692</v>
      </c>
      <c r="B11537" s="726" t="s">
        <v>15030</v>
      </c>
      <c r="C11537" s="5" t="s">
        <v>13446</v>
      </c>
      <c r="D11537" s="5" t="s">
        <v>15529</v>
      </c>
      <c r="E11537" s="43">
        <v>5400</v>
      </c>
      <c r="F11537" s="43"/>
      <c r="G11537" s="48">
        <f t="shared" si="286"/>
        <v>1934294.8784760844</v>
      </c>
      <c r="H11537" s="389" t="s">
        <v>9567</v>
      </c>
    </row>
    <row r="11538" spans="1:8" x14ac:dyDescent="0.3">
      <c r="A11538" s="45">
        <v>45692</v>
      </c>
      <c r="B11538" s="728" t="s">
        <v>14730</v>
      </c>
      <c r="C11538" s="186" t="s">
        <v>54</v>
      </c>
      <c r="D11538" s="186" t="s">
        <v>15329</v>
      </c>
      <c r="E11538" s="187">
        <v>103700</v>
      </c>
      <c r="F11538" s="43"/>
      <c r="G11538" s="48">
        <f t="shared" si="286"/>
        <v>1830594.8784760844</v>
      </c>
      <c r="H11538" s="389" t="s">
        <v>9567</v>
      </c>
    </row>
    <row r="11539" spans="1:8" x14ac:dyDescent="0.3">
      <c r="A11539" s="45">
        <v>45692</v>
      </c>
      <c r="B11539" s="727" t="s">
        <v>13861</v>
      </c>
      <c r="C11539" s="5" t="s">
        <v>11174</v>
      </c>
      <c r="D11539" s="5" t="s">
        <v>15531</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15532</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15533</v>
      </c>
      <c r="E11546" s="187">
        <v>90000</v>
      </c>
      <c r="F11546" s="43"/>
      <c r="G11546" s="48">
        <f t="shared" si="286"/>
        <v>833994.87847608444</v>
      </c>
      <c r="H11546" s="389" t="s">
        <v>9567</v>
      </c>
    </row>
    <row r="11547" spans="1:8" x14ac:dyDescent="0.3">
      <c r="A11547" s="45">
        <v>45692</v>
      </c>
      <c r="B11547" s="728" t="s">
        <v>12071</v>
      </c>
      <c r="C11547" s="186" t="s">
        <v>54</v>
      </c>
      <c r="D11547" s="186" t="s">
        <v>15534</v>
      </c>
      <c r="E11547" s="187">
        <v>37670</v>
      </c>
      <c r="F11547" s="43"/>
      <c r="G11547" s="48">
        <f t="shared" si="286"/>
        <v>796324.87847608444</v>
      </c>
      <c r="H11547" s="389" t="s">
        <v>9567</v>
      </c>
    </row>
    <row r="11548" spans="1:8" x14ac:dyDescent="0.3">
      <c r="A11548" s="45">
        <v>45692</v>
      </c>
      <c r="B11548" s="730" t="s">
        <v>25</v>
      </c>
      <c r="C11548" s="186" t="s">
        <v>54</v>
      </c>
      <c r="D11548" s="186" t="s">
        <v>15535</v>
      </c>
      <c r="E11548" s="187">
        <v>46000</v>
      </c>
      <c r="F11548" s="43"/>
      <c r="G11548" s="48">
        <f t="shared" si="286"/>
        <v>750324.87847608444</v>
      </c>
      <c r="H11548" s="389" t="s">
        <v>9567</v>
      </c>
    </row>
    <row r="11549" spans="1:8" x14ac:dyDescent="0.3">
      <c r="A11549" s="45">
        <v>45692</v>
      </c>
      <c r="B11549" s="730" t="s">
        <v>25</v>
      </c>
      <c r="C11549" s="186" t="s">
        <v>54</v>
      </c>
      <c r="D11549" s="186" t="s">
        <v>15536</v>
      </c>
      <c r="E11549" s="187">
        <v>52250</v>
      </c>
      <c r="F11549" s="43"/>
      <c r="G11549" s="48">
        <f t="shared" si="286"/>
        <v>698074.87847608444</v>
      </c>
      <c r="H11549" s="389" t="s">
        <v>9567</v>
      </c>
    </row>
    <row r="11550" spans="1:8" x14ac:dyDescent="0.3">
      <c r="A11550" s="45">
        <v>45692</v>
      </c>
      <c r="B11550" s="730" t="s">
        <v>14911</v>
      </c>
      <c r="C11550" s="186" t="s">
        <v>54</v>
      </c>
      <c r="D11550" s="186" t="s">
        <v>15537</v>
      </c>
      <c r="E11550" s="187">
        <f>44150+37680</f>
        <v>81830</v>
      </c>
      <c r="F11550" s="43"/>
      <c r="G11550" s="48">
        <f t="shared" si="286"/>
        <v>616244.87847608444</v>
      </c>
      <c r="H11550" s="389" t="s">
        <v>9567</v>
      </c>
    </row>
    <row r="11551" spans="1:8" x14ac:dyDescent="0.3">
      <c r="A11551" s="45">
        <v>45692</v>
      </c>
      <c r="B11551" s="730" t="s">
        <v>25</v>
      </c>
      <c r="C11551" s="186" t="s">
        <v>54</v>
      </c>
      <c r="D11551" s="186" t="s">
        <v>15297</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15544</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15545</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15546</v>
      </c>
      <c r="E11556" s="43">
        <v>400</v>
      </c>
      <c r="F11556" s="43"/>
      <c r="G11556" s="48">
        <f t="shared" si="286"/>
        <v>193815.12041156832</v>
      </c>
      <c r="H11556" s="389" t="s">
        <v>9567</v>
      </c>
    </row>
    <row r="11557" spans="1:10" x14ac:dyDescent="0.3">
      <c r="A11557" s="45">
        <v>45694</v>
      </c>
      <c r="B11557" s="731" t="s">
        <v>14553</v>
      </c>
      <c r="C11557" s="5" t="s">
        <v>11174</v>
      </c>
      <c r="D11557" s="5" t="s">
        <v>15547</v>
      </c>
      <c r="E11557" s="43">
        <v>9200</v>
      </c>
      <c r="F11557" s="43"/>
      <c r="G11557" s="48">
        <f t="shared" si="286"/>
        <v>184615.12041156832</v>
      </c>
      <c r="H11557" s="389" t="s">
        <v>9567</v>
      </c>
    </row>
    <row r="11558" spans="1:10" x14ac:dyDescent="0.3">
      <c r="A11558" s="45">
        <v>45694</v>
      </c>
      <c r="B11558" s="731"/>
      <c r="C11558" s="5" t="s">
        <v>30</v>
      </c>
      <c r="D11558" s="5" t="s">
        <v>15527</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31" si="287">G11558+F11559-E11559</f>
        <v>180615.12041156832</v>
      </c>
      <c r="H11559" s="389" t="s">
        <v>9567</v>
      </c>
    </row>
    <row r="11560" spans="1:10" x14ac:dyDescent="0.3">
      <c r="A11560" s="45">
        <v>45694</v>
      </c>
      <c r="B11560" s="731" t="s">
        <v>15193</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15549</v>
      </c>
      <c r="E11561" s="43">
        <v>8500</v>
      </c>
      <c r="F11561" s="43"/>
      <c r="G11561" s="48">
        <f t="shared" si="287"/>
        <v>170915.12041156832</v>
      </c>
      <c r="H11561" s="389" t="s">
        <v>9567</v>
      </c>
    </row>
    <row r="11562" spans="1:10" x14ac:dyDescent="0.3">
      <c r="A11562" s="45">
        <v>45694</v>
      </c>
      <c r="B11562" s="730" t="s">
        <v>14553</v>
      </c>
      <c r="C11562" s="186" t="s">
        <v>54</v>
      </c>
      <c r="D11562" s="186" t="s">
        <v>15550</v>
      </c>
      <c r="E11562" s="187">
        <v>45000</v>
      </c>
      <c r="F11562" s="43"/>
      <c r="G11562" s="48">
        <f t="shared" si="287"/>
        <v>125915.12041156832</v>
      </c>
      <c r="H11562" s="389" t="s">
        <v>9567</v>
      </c>
    </row>
    <row r="11563" spans="1:10" x14ac:dyDescent="0.3">
      <c r="A11563" s="45">
        <v>45694</v>
      </c>
      <c r="B11563" s="730" t="s">
        <v>13861</v>
      </c>
      <c r="C11563" s="186" t="s">
        <v>54</v>
      </c>
      <c r="D11563" s="186" t="s">
        <v>15551</v>
      </c>
      <c r="E11563" s="187">
        <f>39800+34410</f>
        <v>74210</v>
      </c>
      <c r="F11563" s="43"/>
      <c r="G11563" s="48">
        <f t="shared" si="287"/>
        <v>51705.120411568321</v>
      </c>
      <c r="H11563" s="389" t="s">
        <v>9567</v>
      </c>
    </row>
    <row r="11564" spans="1:10" x14ac:dyDescent="0.3">
      <c r="A11564" s="45">
        <v>45694</v>
      </c>
      <c r="B11564" s="731" t="s">
        <v>12153</v>
      </c>
      <c r="C11564" s="5" t="s">
        <v>11174</v>
      </c>
      <c r="D11564" s="5" t="s">
        <v>15548</v>
      </c>
      <c r="E11564" s="43">
        <v>11200</v>
      </c>
      <c r="F11564" s="43"/>
      <c r="G11564" s="48">
        <f t="shared" si="287"/>
        <v>40505.120411568321</v>
      </c>
      <c r="H11564" s="389" t="s">
        <v>9567</v>
      </c>
    </row>
    <row r="11565" spans="1:10" x14ac:dyDescent="0.3">
      <c r="A11565" s="45">
        <v>45694</v>
      </c>
      <c r="B11565" s="567"/>
      <c r="C11565" s="480"/>
      <c r="D11565" s="491" t="s">
        <v>15557</v>
      </c>
      <c r="E11565" s="480"/>
      <c r="F11565" s="43">
        <v>500000</v>
      </c>
      <c r="G11565" s="48">
        <f t="shared" si="287"/>
        <v>540505.12041156832</v>
      </c>
      <c r="H11565" s="389" t="s">
        <v>9567</v>
      </c>
    </row>
    <row r="11566" spans="1:10" x14ac:dyDescent="0.3">
      <c r="A11566" s="45">
        <v>45694</v>
      </c>
      <c r="B11566" s="733" t="s">
        <v>14730</v>
      </c>
      <c r="C11566" s="186" t="s">
        <v>54</v>
      </c>
      <c r="D11566" s="186" t="s">
        <v>15556</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15558</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15559</v>
      </c>
      <c r="E11569" s="43">
        <v>2000</v>
      </c>
      <c r="F11569" s="43"/>
      <c r="G11569" s="48">
        <f t="shared" si="287"/>
        <v>73605.120411568321</v>
      </c>
      <c r="H11569" s="389" t="s">
        <v>9567</v>
      </c>
    </row>
    <row r="11570" spans="1:8" x14ac:dyDescent="0.3">
      <c r="A11570" s="45">
        <v>45694</v>
      </c>
      <c r="B11570" s="735" t="s">
        <v>14730</v>
      </c>
      <c r="C11570" s="5" t="s">
        <v>30</v>
      </c>
      <c r="D11570" s="5" t="s">
        <v>15111</v>
      </c>
      <c r="E11570" s="43">
        <v>1000</v>
      </c>
      <c r="F11570" s="43"/>
      <c r="G11570" s="48">
        <f t="shared" si="287"/>
        <v>72605.120411568321</v>
      </c>
      <c r="H11570" s="389" t="s">
        <v>9567</v>
      </c>
    </row>
    <row r="11571" spans="1:8" x14ac:dyDescent="0.3">
      <c r="A11571" s="45">
        <v>45694</v>
      </c>
      <c r="B11571" s="735" t="s">
        <v>12251</v>
      </c>
      <c r="C11571" s="5" t="s">
        <v>26</v>
      </c>
      <c r="D11571" s="5" t="s">
        <v>15560</v>
      </c>
      <c r="E11571" s="43">
        <v>1000</v>
      </c>
      <c r="F11571" s="43"/>
      <c r="G11571" s="48">
        <f t="shared" si="287"/>
        <v>71605.120411568321</v>
      </c>
      <c r="H11571" s="389" t="s">
        <v>9567</v>
      </c>
    </row>
    <row r="11572" spans="1:8" x14ac:dyDescent="0.3">
      <c r="A11572" s="45">
        <v>45695</v>
      </c>
      <c r="B11572" s="735" t="s">
        <v>15448</v>
      </c>
      <c r="C11572" s="5" t="s">
        <v>11174</v>
      </c>
      <c r="D11572" s="5" t="s">
        <v>15572</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15557</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15568</v>
      </c>
      <c r="E11579" s="43">
        <v>9000</v>
      </c>
      <c r="F11579" s="43"/>
      <c r="G11579" s="48">
        <f t="shared" si="287"/>
        <v>958045.12041156832</v>
      </c>
      <c r="H11579" s="389" t="s">
        <v>9567</v>
      </c>
    </row>
    <row r="11580" spans="1:8" x14ac:dyDescent="0.3">
      <c r="A11580" s="45">
        <v>45695</v>
      </c>
      <c r="B11580" s="734" t="s">
        <v>15563</v>
      </c>
      <c r="C11580" s="186" t="s">
        <v>54</v>
      </c>
      <c r="D11580" s="186" t="s">
        <v>15564</v>
      </c>
      <c r="E11580" s="187">
        <v>110000</v>
      </c>
      <c r="F11580" s="43"/>
      <c r="G11580" s="48">
        <f t="shared" si="287"/>
        <v>848045.12041156832</v>
      </c>
      <c r="H11580" s="389" t="s">
        <v>9567</v>
      </c>
    </row>
    <row r="11581" spans="1:8" x14ac:dyDescent="0.3">
      <c r="A11581" s="45">
        <v>45694</v>
      </c>
      <c r="B11581" s="733" t="s">
        <v>25</v>
      </c>
      <c r="C11581" s="186" t="s">
        <v>54</v>
      </c>
      <c r="D11581" s="186" t="s">
        <v>15561</v>
      </c>
      <c r="E11581" s="187">
        <f>47500+75000</f>
        <v>122500</v>
      </c>
      <c r="F11581" s="43"/>
      <c r="G11581" s="48">
        <f t="shared" si="287"/>
        <v>725545.12041156832</v>
      </c>
      <c r="H11581" s="389" t="s">
        <v>9567</v>
      </c>
    </row>
    <row r="11582" spans="1:8" x14ac:dyDescent="0.3">
      <c r="A11582" s="45">
        <v>45695</v>
      </c>
      <c r="B11582" s="734" t="s">
        <v>14911</v>
      </c>
      <c r="C11582" s="186" t="s">
        <v>54</v>
      </c>
      <c r="D11582" s="186" t="s">
        <v>15562</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15571</v>
      </c>
      <c r="E11584" s="65">
        <v>5000</v>
      </c>
      <c r="F11584" s="43"/>
      <c r="G11584" s="48">
        <f t="shared" si="287"/>
        <v>547575.12041156832</v>
      </c>
      <c r="H11584" s="389" t="s">
        <v>9567</v>
      </c>
    </row>
    <row r="11585" spans="1:8" x14ac:dyDescent="0.3">
      <c r="A11585" s="45">
        <v>45695</v>
      </c>
      <c r="B11585" s="734" t="s">
        <v>15177</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15566</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15565</v>
      </c>
      <c r="E11588" s="187">
        <f>58550+53550</f>
        <v>112100</v>
      </c>
      <c r="F11588" s="43"/>
      <c r="G11588" s="48">
        <f t="shared" si="287"/>
        <v>208625.12041156832</v>
      </c>
      <c r="H11588" s="389" t="s">
        <v>9567</v>
      </c>
    </row>
    <row r="11589" spans="1:8" x14ac:dyDescent="0.3">
      <c r="A11589" s="45">
        <v>45696</v>
      </c>
      <c r="B11589" s="734" t="s">
        <v>13930</v>
      </c>
      <c r="C11589" s="186" t="s">
        <v>54</v>
      </c>
      <c r="D11589" s="186" t="s">
        <v>15567</v>
      </c>
      <c r="E11589" s="187">
        <f>38710+32910</f>
        <v>71620</v>
      </c>
      <c r="F11589" s="43"/>
      <c r="G11589" s="48">
        <f t="shared" si="287"/>
        <v>137005.12041156832</v>
      </c>
      <c r="H11589" s="389" t="s">
        <v>9567</v>
      </c>
    </row>
    <row r="11590" spans="1:8" x14ac:dyDescent="0.3">
      <c r="A11590" s="45">
        <v>45696</v>
      </c>
      <c r="B11590" s="734" t="s">
        <v>15177</v>
      </c>
      <c r="C11590" s="186" t="s">
        <v>54</v>
      </c>
      <c r="D11590" s="186" t="s">
        <v>15358</v>
      </c>
      <c r="E11590" s="187">
        <v>34230</v>
      </c>
      <c r="F11590" s="43"/>
      <c r="G11590" s="48">
        <f t="shared" si="287"/>
        <v>102775.12041156832</v>
      </c>
      <c r="H11590" s="389" t="s">
        <v>9567</v>
      </c>
    </row>
    <row r="11591" spans="1:8" x14ac:dyDescent="0.3">
      <c r="A11591" s="45">
        <v>45696</v>
      </c>
      <c r="B11591" s="736" t="s">
        <v>12153</v>
      </c>
      <c r="C11591" s="186" t="s">
        <v>54</v>
      </c>
      <c r="D11591" s="186" t="s">
        <v>15569</v>
      </c>
      <c r="E11591" s="187">
        <f>60000+28120</f>
        <v>88120</v>
      </c>
      <c r="F11591" s="43"/>
      <c r="G11591" s="48">
        <f t="shared" si="287"/>
        <v>14655.120411568321</v>
      </c>
      <c r="H11591" s="389" t="s">
        <v>9567</v>
      </c>
    </row>
    <row r="11592" spans="1:8" x14ac:dyDescent="0.3">
      <c r="A11592" s="45">
        <v>45696</v>
      </c>
      <c r="B11592" s="737" t="s">
        <v>12096</v>
      </c>
      <c r="C11592" s="5" t="s">
        <v>5793</v>
      </c>
      <c r="D11592" s="5" t="s">
        <v>15570</v>
      </c>
      <c r="E11592" s="43">
        <v>12000</v>
      </c>
      <c r="F11592" s="43"/>
      <c r="G11592" s="48">
        <f t="shared" si="287"/>
        <v>2655.1204115683213</v>
      </c>
      <c r="H11592" s="389" t="s">
        <v>9567</v>
      </c>
    </row>
    <row r="11593" spans="1:8" x14ac:dyDescent="0.3">
      <c r="A11593" s="45">
        <v>45696</v>
      </c>
      <c r="B11593" s="740"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15584</v>
      </c>
      <c r="E11596" s="480"/>
      <c r="F11596" s="43">
        <v>100000</v>
      </c>
      <c r="G11596" s="48">
        <f t="shared" si="287"/>
        <v>100205.12041156832</v>
      </c>
      <c r="H11596" s="389" t="s">
        <v>9567</v>
      </c>
    </row>
    <row r="11597" spans="1:8" x14ac:dyDescent="0.3">
      <c r="A11597" s="45">
        <v>45701</v>
      </c>
      <c r="B11597" s="737" t="s">
        <v>14553</v>
      </c>
      <c r="C11597" s="5" t="s">
        <v>5793</v>
      </c>
      <c r="D11597" s="5" t="s">
        <v>15585</v>
      </c>
      <c r="E11597" s="43">
        <v>3000</v>
      </c>
      <c r="F11597" s="43"/>
      <c r="G11597" s="48">
        <f t="shared" si="287"/>
        <v>97205.120411568321</v>
      </c>
      <c r="H11597" s="389" t="s">
        <v>9567</v>
      </c>
    </row>
    <row r="11598" spans="1:8" x14ac:dyDescent="0.3">
      <c r="A11598" s="45">
        <v>45701</v>
      </c>
      <c r="B11598" s="741" t="s">
        <v>15486</v>
      </c>
      <c r="C11598" s="5" t="s">
        <v>5793</v>
      </c>
      <c r="D11598" s="5" t="s">
        <v>15585</v>
      </c>
      <c r="E11598" s="43">
        <v>1500</v>
      </c>
      <c r="F11598" s="43"/>
      <c r="G11598" s="48">
        <f t="shared" si="287"/>
        <v>95705.120411568321</v>
      </c>
      <c r="H11598" s="389" t="s">
        <v>9567</v>
      </c>
    </row>
    <row r="11599" spans="1:8" x14ac:dyDescent="0.3">
      <c r="A11599" s="45">
        <v>45701</v>
      </c>
      <c r="B11599" s="741" t="s">
        <v>14553</v>
      </c>
      <c r="C11599" s="5" t="s">
        <v>5793</v>
      </c>
      <c r="D11599" s="5" t="s">
        <v>14592</v>
      </c>
      <c r="E11599" s="43">
        <v>1000</v>
      </c>
      <c r="F11599" s="43"/>
      <c r="G11599" s="48">
        <f t="shared" si="287"/>
        <v>94705.120411568321</v>
      </c>
      <c r="H11599" s="389" t="s">
        <v>9567</v>
      </c>
    </row>
    <row r="11600" spans="1:8" x14ac:dyDescent="0.3">
      <c r="A11600" s="45">
        <v>45701</v>
      </c>
      <c r="B11600" s="741" t="s">
        <v>14553</v>
      </c>
      <c r="C11600" s="5" t="s">
        <v>11174</v>
      </c>
      <c r="D11600" s="5" t="s">
        <v>15586</v>
      </c>
      <c r="E11600" s="43">
        <v>4600</v>
      </c>
      <c r="F11600" s="43"/>
      <c r="G11600" s="48">
        <f t="shared" si="287"/>
        <v>90105.120411568321</v>
      </c>
      <c r="H11600" s="389" t="s">
        <v>9567</v>
      </c>
    </row>
    <row r="11601" spans="1:8" x14ac:dyDescent="0.3">
      <c r="A11601" s="45">
        <v>45701</v>
      </c>
      <c r="B11601" s="741" t="s">
        <v>25</v>
      </c>
      <c r="C11601" s="5" t="s">
        <v>26</v>
      </c>
      <c r="D11601" s="5" t="s">
        <v>11435</v>
      </c>
      <c r="E11601" s="43">
        <v>5000</v>
      </c>
      <c r="F11601" s="43"/>
      <c r="G11601" s="48">
        <f t="shared" si="287"/>
        <v>85105.120411568321</v>
      </c>
      <c r="H11601" s="389" t="s">
        <v>9567</v>
      </c>
    </row>
    <row r="11602" spans="1:8" x14ac:dyDescent="0.3">
      <c r="A11602" s="45">
        <v>45701</v>
      </c>
      <c r="B11602" s="741" t="s">
        <v>25</v>
      </c>
      <c r="C11602" s="5" t="s">
        <v>7214</v>
      </c>
      <c r="D11602" s="5" t="s">
        <v>15588</v>
      </c>
      <c r="E11602" s="43">
        <v>7500</v>
      </c>
      <c r="F11602" s="43"/>
      <c r="G11602" s="48">
        <f t="shared" si="287"/>
        <v>77605.120411568321</v>
      </c>
      <c r="H11602" s="389" t="s">
        <v>9567</v>
      </c>
    </row>
    <row r="11603" spans="1:8" x14ac:dyDescent="0.3">
      <c r="A11603" s="45">
        <v>45701</v>
      </c>
      <c r="B11603" s="741" t="s">
        <v>10319</v>
      </c>
      <c r="C11603" s="5" t="s">
        <v>30</v>
      </c>
      <c r="D11603" s="5" t="s">
        <v>15589</v>
      </c>
      <c r="E11603" s="43">
        <v>3400</v>
      </c>
      <c r="F11603" s="43"/>
      <c r="G11603" s="48">
        <f t="shared" si="287"/>
        <v>74205.120411568321</v>
      </c>
      <c r="H11603" s="389" t="s">
        <v>9567</v>
      </c>
    </row>
    <row r="11604" spans="1:8" x14ac:dyDescent="0.3">
      <c r="A11604" s="45">
        <v>45701</v>
      </c>
      <c r="B11604" s="741" t="s">
        <v>14553</v>
      </c>
      <c r="C11604" s="5" t="s">
        <v>11174</v>
      </c>
      <c r="D11604" s="5" t="s">
        <v>15590</v>
      </c>
      <c r="E11604" s="43">
        <v>8400</v>
      </c>
      <c r="F11604" s="43"/>
      <c r="G11604" s="48">
        <f t="shared" si="287"/>
        <v>65805.120411568321</v>
      </c>
      <c r="H11604" s="389" t="s">
        <v>9567</v>
      </c>
    </row>
    <row r="11605" spans="1:8" x14ac:dyDescent="0.3">
      <c r="A11605" s="45">
        <v>45701</v>
      </c>
      <c r="B11605" s="741" t="s">
        <v>15591</v>
      </c>
      <c r="C11605" s="5" t="s">
        <v>5793</v>
      </c>
      <c r="D11605" s="5" t="s">
        <v>40</v>
      </c>
      <c r="E11605" s="43">
        <v>800</v>
      </c>
      <c r="F11605" s="43"/>
      <c r="G11605" s="48">
        <f t="shared" si="287"/>
        <v>65005.120411568321</v>
      </c>
      <c r="H11605" s="389" t="s">
        <v>9567</v>
      </c>
    </row>
    <row r="11606" spans="1:8" x14ac:dyDescent="0.3">
      <c r="A11606" s="45">
        <v>45701</v>
      </c>
      <c r="B11606" s="741" t="s">
        <v>12153</v>
      </c>
      <c r="C11606" s="5" t="s">
        <v>5793</v>
      </c>
      <c r="D11606" s="5" t="s">
        <v>8924</v>
      </c>
      <c r="E11606" s="43">
        <v>750</v>
      </c>
      <c r="F11606" s="43"/>
      <c r="G11606" s="48">
        <f t="shared" si="287"/>
        <v>64255.120411568321</v>
      </c>
      <c r="H11606" s="389" t="s">
        <v>9567</v>
      </c>
    </row>
    <row r="11607" spans="1:8" x14ac:dyDescent="0.3">
      <c r="A11607" s="45">
        <v>45701</v>
      </c>
      <c r="B11607" s="741" t="s">
        <v>12153</v>
      </c>
      <c r="C11607" s="5" t="s">
        <v>5793</v>
      </c>
      <c r="D11607" s="5" t="s">
        <v>40</v>
      </c>
      <c r="E11607" s="43">
        <v>700</v>
      </c>
      <c r="F11607" s="43"/>
      <c r="G11607" s="48">
        <f t="shared" si="287"/>
        <v>63555.120411568321</v>
      </c>
      <c r="H11607" s="389" t="s">
        <v>9567</v>
      </c>
    </row>
    <row r="11608" spans="1:8" x14ac:dyDescent="0.3">
      <c r="A11608" s="45">
        <v>45701</v>
      </c>
      <c r="B11608" s="741" t="s">
        <v>25</v>
      </c>
      <c r="C11608" s="5" t="s">
        <v>30</v>
      </c>
      <c r="D11608" s="5" t="s">
        <v>15592</v>
      </c>
      <c r="E11608" s="43">
        <v>500</v>
      </c>
      <c r="F11608" s="43"/>
      <c r="G11608" s="48">
        <f t="shared" si="287"/>
        <v>63055.120411568321</v>
      </c>
      <c r="H11608" s="389" t="s">
        <v>9567</v>
      </c>
    </row>
    <row r="11609" spans="1:8" x14ac:dyDescent="0.3">
      <c r="A11609" s="45">
        <v>45701</v>
      </c>
      <c r="B11609" s="741" t="s">
        <v>14730</v>
      </c>
      <c r="C11609" s="5" t="s">
        <v>5793</v>
      </c>
      <c r="D11609" s="5" t="s">
        <v>40</v>
      </c>
      <c r="E11609" s="43">
        <v>1000</v>
      </c>
      <c r="F11609" s="43"/>
      <c r="G11609" s="48">
        <f t="shared" si="287"/>
        <v>62055.120411568321</v>
      </c>
      <c r="H11609" s="389" t="s">
        <v>9567</v>
      </c>
    </row>
    <row r="11610" spans="1:8" x14ac:dyDescent="0.3">
      <c r="A11610" s="45">
        <v>45701</v>
      </c>
      <c r="B11610" s="741"/>
      <c r="C11610" s="5" t="s">
        <v>14</v>
      </c>
      <c r="D11610" s="5" t="s">
        <v>15593</v>
      </c>
      <c r="E11610" s="43">
        <v>23925</v>
      </c>
      <c r="F11610" s="43"/>
      <c r="G11610" s="48">
        <f t="shared" si="287"/>
        <v>38130.120411568321</v>
      </c>
      <c r="H11610" s="389" t="s">
        <v>9567</v>
      </c>
    </row>
    <row r="11611" spans="1:8" x14ac:dyDescent="0.3">
      <c r="A11611" s="45">
        <v>45701</v>
      </c>
      <c r="B11611" s="741" t="s">
        <v>15486</v>
      </c>
      <c r="C11611" s="5" t="s">
        <v>26</v>
      </c>
      <c r="D11611" s="5" t="s">
        <v>15596</v>
      </c>
      <c r="E11611" s="43">
        <v>2100</v>
      </c>
      <c r="F11611" s="43"/>
      <c r="G11611" s="48">
        <f t="shared" si="287"/>
        <v>36030.120411568321</v>
      </c>
      <c r="H11611" s="389" t="s">
        <v>9567</v>
      </c>
    </row>
    <row r="11612" spans="1:8" x14ac:dyDescent="0.3">
      <c r="A11612" s="45">
        <v>45701</v>
      </c>
      <c r="B11612" s="742" t="s">
        <v>15486</v>
      </c>
      <c r="C11612" s="5" t="s">
        <v>26</v>
      </c>
      <c r="D11612" s="5" t="s">
        <v>15599</v>
      </c>
      <c r="E11612" s="43">
        <v>720</v>
      </c>
      <c r="F11612" s="43"/>
      <c r="G11612" s="48">
        <f t="shared" si="287"/>
        <v>35310.120411568321</v>
      </c>
      <c r="H11612" s="389" t="s">
        <v>10757</v>
      </c>
    </row>
    <row r="11613" spans="1:8" x14ac:dyDescent="0.3">
      <c r="A11613" s="45">
        <v>45702</v>
      </c>
      <c r="B11613" s="741" t="s">
        <v>15448</v>
      </c>
      <c r="C11613" s="5" t="s">
        <v>11174</v>
      </c>
      <c r="D11613" s="5" t="s">
        <v>15594</v>
      </c>
      <c r="E11613" s="43">
        <v>8965</v>
      </c>
      <c r="F11613" s="43"/>
      <c r="G11613" s="48">
        <f t="shared" si="287"/>
        <v>26345.120411568321</v>
      </c>
      <c r="H11613" s="389" t="s">
        <v>10757</v>
      </c>
    </row>
    <row r="11614" spans="1:8" x14ac:dyDescent="0.3">
      <c r="A11614" s="45">
        <v>45702</v>
      </c>
      <c r="B11614" s="742" t="s">
        <v>15486</v>
      </c>
      <c r="C11614" s="5" t="s">
        <v>11174</v>
      </c>
      <c r="D11614" s="5" t="s">
        <v>15597</v>
      </c>
      <c r="E11614" s="43">
        <v>12000</v>
      </c>
      <c r="F11614" s="43"/>
      <c r="G11614" s="48">
        <f t="shared" si="287"/>
        <v>14345.120411568321</v>
      </c>
      <c r="H11614" s="389" t="s">
        <v>10757</v>
      </c>
    </row>
    <row r="11615" spans="1:8" x14ac:dyDescent="0.3">
      <c r="A11615" s="45">
        <v>45702</v>
      </c>
      <c r="B11615" s="741" t="s">
        <v>14553</v>
      </c>
      <c r="C11615" s="5" t="s">
        <v>11174</v>
      </c>
      <c r="D11615" s="5" t="s">
        <v>15586</v>
      </c>
      <c r="E11615" s="43">
        <v>4600</v>
      </c>
      <c r="F11615" s="43"/>
      <c r="G11615" s="48">
        <f t="shared" si="287"/>
        <v>9745.1204115683213</v>
      </c>
      <c r="H11615" s="389" t="s">
        <v>10757</v>
      </c>
    </row>
    <row r="11616" spans="1:8" x14ac:dyDescent="0.3">
      <c r="A11616" s="45">
        <v>45702</v>
      </c>
      <c r="B11616" s="406"/>
      <c r="C11616" s="61"/>
      <c r="D11616" s="61" t="s">
        <v>15598</v>
      </c>
      <c r="E11616" s="62">
        <v>4000</v>
      </c>
      <c r="F11616" s="43"/>
      <c r="G11616" s="48">
        <f t="shared" si="287"/>
        <v>5745.1204115683213</v>
      </c>
      <c r="H11616" s="389" t="s">
        <v>10757</v>
      </c>
    </row>
    <row r="11617" spans="1:10" x14ac:dyDescent="0.3">
      <c r="A11617" s="45">
        <v>45702</v>
      </c>
      <c r="B11617" s="742" t="s">
        <v>25</v>
      </c>
      <c r="C11617" s="5" t="s">
        <v>26</v>
      </c>
      <c r="D11617" s="5" t="s">
        <v>11435</v>
      </c>
      <c r="E11617" s="43">
        <v>4000</v>
      </c>
      <c r="F11617" s="43"/>
      <c r="G11617" s="48">
        <f t="shared" si="287"/>
        <v>1745.1204115683213</v>
      </c>
      <c r="H11617" s="389" t="s">
        <v>10757</v>
      </c>
    </row>
    <row r="11618" spans="1:10" x14ac:dyDescent="0.3">
      <c r="A11618" s="45">
        <v>45702</v>
      </c>
      <c r="B11618" s="741" t="s">
        <v>14730</v>
      </c>
      <c r="C11618" s="5" t="s">
        <v>26</v>
      </c>
      <c r="D11618" s="5" t="s">
        <v>11539</v>
      </c>
      <c r="E11618" s="43">
        <v>1380</v>
      </c>
      <c r="F11618" s="43"/>
      <c r="G11618" s="48">
        <f t="shared" si="287"/>
        <v>365.12041156832129</v>
      </c>
      <c r="H11618" s="389" t="s">
        <v>10757</v>
      </c>
    </row>
    <row r="11619" spans="1:10" x14ac:dyDescent="0.3">
      <c r="A11619" s="45">
        <v>45703</v>
      </c>
      <c r="B11619" s="567"/>
      <c r="C11619" s="480"/>
      <c r="D11619" s="491" t="s">
        <v>15584</v>
      </c>
      <c r="E11619" s="480"/>
      <c r="F11619" s="43">
        <v>150000</v>
      </c>
      <c r="G11619" s="48">
        <f t="shared" si="287"/>
        <v>150365.12041156832</v>
      </c>
      <c r="H11619" s="389" t="s">
        <v>9567</v>
      </c>
    </row>
    <row r="11620" spans="1:10" x14ac:dyDescent="0.3">
      <c r="A11620" s="45">
        <v>45703</v>
      </c>
      <c r="B11620" s="742" t="s">
        <v>15448</v>
      </c>
      <c r="C11620" s="5" t="s">
        <v>11174</v>
      </c>
      <c r="D11620" s="5" t="s">
        <v>15603</v>
      </c>
      <c r="E11620" s="43">
        <v>15600</v>
      </c>
      <c r="F11620" s="43"/>
      <c r="G11620" s="48">
        <f t="shared" si="287"/>
        <v>134765.12041156832</v>
      </c>
      <c r="H11620" s="389" t="s">
        <v>10757</v>
      </c>
    </row>
    <row r="11621" spans="1:10" x14ac:dyDescent="0.3">
      <c r="A11621" s="45">
        <v>45703</v>
      </c>
      <c r="B11621" s="743" t="s">
        <v>14730</v>
      </c>
      <c r="C11621" s="5" t="s">
        <v>18</v>
      </c>
      <c r="D11621" s="5" t="s">
        <v>15604</v>
      </c>
      <c r="E11621" s="43">
        <v>15000</v>
      </c>
      <c r="F11621" s="43"/>
      <c r="G11621" s="48">
        <f t="shared" si="287"/>
        <v>119765.12041156832</v>
      </c>
      <c r="H11621" s="389" t="s">
        <v>9567</v>
      </c>
    </row>
    <row r="11622" spans="1:10" x14ac:dyDescent="0.3">
      <c r="A11622" s="45">
        <v>45703</v>
      </c>
      <c r="B11622" s="743" t="s">
        <v>25</v>
      </c>
      <c r="C11622" s="5" t="s">
        <v>26</v>
      </c>
      <c r="D11622" s="5" t="s">
        <v>11435</v>
      </c>
      <c r="E11622" s="43">
        <v>4000</v>
      </c>
      <c r="F11622" s="43"/>
      <c r="G11622" s="48">
        <f t="shared" si="287"/>
        <v>115765.12041156832</v>
      </c>
      <c r="H11622" s="389" t="s">
        <v>10757</v>
      </c>
    </row>
    <row r="11623" spans="1:10" x14ac:dyDescent="0.3">
      <c r="A11623" s="45">
        <v>45703</v>
      </c>
      <c r="B11623" s="743" t="s">
        <v>12251</v>
      </c>
      <c r="C11623" s="5" t="s">
        <v>14877</v>
      </c>
      <c r="D11623" s="5" t="s">
        <v>15605</v>
      </c>
      <c r="E11623" s="43">
        <v>2900</v>
      </c>
      <c r="F11623" s="43"/>
      <c r="G11623" s="48">
        <f t="shared" si="287"/>
        <v>112865.12041156832</v>
      </c>
      <c r="H11623" s="389" t="s">
        <v>10757</v>
      </c>
    </row>
    <row r="11624" spans="1:10" x14ac:dyDescent="0.3">
      <c r="A11624" s="45">
        <v>45703</v>
      </c>
      <c r="B11624" s="743" t="s">
        <v>12096</v>
      </c>
      <c r="C11624" s="5" t="s">
        <v>57</v>
      </c>
      <c r="D11624" s="5" t="s">
        <v>294</v>
      </c>
      <c r="E11624" s="43">
        <v>10000</v>
      </c>
      <c r="F11624" s="43"/>
      <c r="G11624" s="48">
        <f t="shared" si="287"/>
        <v>102865.12041156832</v>
      </c>
      <c r="H11624" s="389" t="s">
        <v>9567</v>
      </c>
    </row>
    <row r="11625" spans="1:10" x14ac:dyDescent="0.3">
      <c r="A11625" s="45">
        <v>45703</v>
      </c>
      <c r="B11625" s="743" t="s">
        <v>14553</v>
      </c>
      <c r="C11625" s="5" t="s">
        <v>11174</v>
      </c>
      <c r="D11625" s="5" t="s">
        <v>15606</v>
      </c>
      <c r="E11625" s="43">
        <v>10000</v>
      </c>
      <c r="F11625" s="43"/>
      <c r="G11625" s="48">
        <f t="shared" si="287"/>
        <v>92865.120411568321</v>
      </c>
      <c r="H11625" s="389" t="s">
        <v>10757</v>
      </c>
    </row>
    <row r="11626" spans="1:10" x14ac:dyDescent="0.3">
      <c r="A11626" s="45">
        <v>45703</v>
      </c>
      <c r="B11626" s="743" t="s">
        <v>12096</v>
      </c>
      <c r="C11626" s="5" t="s">
        <v>54</v>
      </c>
      <c r="D11626" s="5" t="s">
        <v>15607</v>
      </c>
      <c r="E11626" s="43">
        <v>3000</v>
      </c>
      <c r="F11626" s="43"/>
      <c r="G11626" s="48">
        <f t="shared" si="287"/>
        <v>89865.120411568321</v>
      </c>
      <c r="H11626" s="389" t="s">
        <v>10757</v>
      </c>
    </row>
    <row r="11627" spans="1:10" x14ac:dyDescent="0.3">
      <c r="A11627" s="45">
        <v>45703</v>
      </c>
      <c r="B11627" s="743" t="s">
        <v>13930</v>
      </c>
      <c r="C11627" s="5" t="s">
        <v>11174</v>
      </c>
      <c r="D11627" s="5" t="s">
        <v>15608</v>
      </c>
      <c r="E11627" s="43">
        <v>6000</v>
      </c>
      <c r="F11627" s="43"/>
      <c r="G11627" s="48">
        <f t="shared" si="287"/>
        <v>83865.120411568321</v>
      </c>
      <c r="H11627" s="389" t="s">
        <v>10757</v>
      </c>
      <c r="I11627" s="585" t="s">
        <v>12535</v>
      </c>
      <c r="J11627" s="187">
        <f>'[2]Salary Sheets'!$Q$118</f>
        <v>2789328.2258064514</v>
      </c>
    </row>
    <row r="11628" spans="1:10" x14ac:dyDescent="0.3">
      <c r="A11628" s="45">
        <v>45703</v>
      </c>
      <c r="B11628" s="743" t="s">
        <v>13930</v>
      </c>
      <c r="C11628" s="5" t="s">
        <v>54</v>
      </c>
      <c r="D11628" s="5" t="s">
        <v>15611</v>
      </c>
      <c r="E11628" s="43">
        <v>1000</v>
      </c>
      <c r="F11628" s="43"/>
      <c r="G11628" s="48">
        <f t="shared" si="287"/>
        <v>82865.120411568321</v>
      </c>
      <c r="H11628" s="389" t="s">
        <v>9567</v>
      </c>
      <c r="I11628" s="585" t="s">
        <v>55</v>
      </c>
      <c r="J11628" s="187">
        <f ca="1">SUMIF(C11429:E126605,"salary",E11429:E137616)</f>
        <v>2485539.7580645159</v>
      </c>
    </row>
    <row r="11629" spans="1:10" x14ac:dyDescent="0.3">
      <c r="A11629" s="45"/>
      <c r="B11629" s="743"/>
      <c r="C11629" s="5"/>
      <c r="D11629" s="5"/>
      <c r="E11629" s="43"/>
      <c r="F11629" s="43"/>
      <c r="G11629" s="48">
        <f t="shared" si="287"/>
        <v>82865.120411568321</v>
      </c>
      <c r="H11629" s="389" t="s">
        <v>10757</v>
      </c>
      <c r="I11629" s="585" t="s">
        <v>12254</v>
      </c>
      <c r="J11629" s="187">
        <f ca="1">J11627-J11628</f>
        <v>303788.46774193551</v>
      </c>
    </row>
    <row r="11630" spans="1:10" ht="23.25" x14ac:dyDescent="0.35">
      <c r="A11630" s="5"/>
      <c r="B11630" s="731"/>
      <c r="C11630" s="5"/>
      <c r="D11630" s="710" t="s">
        <v>15552</v>
      </c>
      <c r="E11630" s="43"/>
      <c r="F11630" s="43"/>
      <c r="G11630" s="48">
        <f t="shared" si="287"/>
        <v>82865.120411568321</v>
      </c>
      <c r="H11630" s="389" t="s">
        <v>10757</v>
      </c>
    </row>
    <row r="11631" spans="1:10" ht="23.25" x14ac:dyDescent="0.35">
      <c r="A11631" s="5"/>
      <c r="B11631" s="731"/>
      <c r="C11631" s="5"/>
      <c r="D11631" s="710" t="s">
        <v>2053</v>
      </c>
      <c r="E11631" s="43"/>
      <c r="F11631" s="43"/>
      <c r="G11631" s="48">
        <f t="shared" si="287"/>
        <v>82865.120411568321</v>
      </c>
      <c r="H11631" s="389" t="s">
        <v>10757</v>
      </c>
    </row>
    <row r="11632" spans="1:10" ht="23.25" x14ac:dyDescent="0.35">
      <c r="A11632" s="5"/>
      <c r="B11632" s="731"/>
      <c r="C11632" s="5"/>
      <c r="D11632" s="710" t="s">
        <v>15440</v>
      </c>
      <c r="E11632" s="43"/>
      <c r="F11632" s="43"/>
      <c r="G11632" s="48">
        <f t="shared" ref="G11632:G11639" si="288">G11631+F11632-E11632</f>
        <v>82865.120411568321</v>
      </c>
      <c r="H11632" s="389" t="s">
        <v>10757</v>
      </c>
    </row>
    <row r="11633" spans="1:8" ht="23.25" x14ac:dyDescent="0.35">
      <c r="A11633" s="5"/>
      <c r="B11633" s="731"/>
      <c r="C11633" s="5"/>
      <c r="D11633" s="710" t="s">
        <v>15474</v>
      </c>
      <c r="E11633" s="43"/>
      <c r="F11633" s="43"/>
      <c r="G11633" s="48">
        <f t="shared" si="288"/>
        <v>82865.120411568321</v>
      </c>
      <c r="H11633" s="389" t="s">
        <v>10757</v>
      </c>
    </row>
    <row r="11634" spans="1:8" ht="23.25" x14ac:dyDescent="0.35">
      <c r="A11634" s="5"/>
      <c r="B11634" s="731"/>
      <c r="C11634" s="5"/>
      <c r="D11634" s="710" t="s">
        <v>15489</v>
      </c>
      <c r="E11634" s="43"/>
      <c r="F11634" s="43"/>
      <c r="G11634" s="48">
        <f t="shared" si="288"/>
        <v>82865.120411568321</v>
      </c>
      <c r="H11634" s="389" t="s">
        <v>10757</v>
      </c>
    </row>
    <row r="11635" spans="1:8" ht="23.25" x14ac:dyDescent="0.35">
      <c r="A11635" s="5"/>
      <c r="B11635" s="731"/>
      <c r="C11635" s="5"/>
      <c r="D11635" s="710" t="s">
        <v>15522</v>
      </c>
      <c r="E11635" s="43"/>
      <c r="F11635" s="43"/>
      <c r="G11635" s="48">
        <f t="shared" si="288"/>
        <v>82865.120411568321</v>
      </c>
      <c r="H11635" s="389" t="s">
        <v>10757</v>
      </c>
    </row>
    <row r="11636" spans="1:8" x14ac:dyDescent="0.3">
      <c r="A11636" s="5"/>
      <c r="B11636" s="731"/>
      <c r="C11636" s="5"/>
      <c r="D11636" s="5"/>
      <c r="E11636" s="43"/>
      <c r="F11636" s="43"/>
      <c r="G11636" s="48">
        <f t="shared" si="288"/>
        <v>82865.120411568321</v>
      </c>
      <c r="H11636" s="389" t="s">
        <v>10757</v>
      </c>
    </row>
    <row r="11637" spans="1:8" x14ac:dyDescent="0.3">
      <c r="A11637" s="5"/>
      <c r="B11637" s="731"/>
      <c r="C11637" s="5"/>
      <c r="D11637" s="5"/>
      <c r="E11637" s="43"/>
      <c r="F11637" s="43"/>
      <c r="G11637" s="48">
        <f t="shared" si="288"/>
        <v>82865.120411568321</v>
      </c>
      <c r="H11637" s="389" t="s">
        <v>10757</v>
      </c>
    </row>
    <row r="11638" spans="1:8" x14ac:dyDescent="0.3">
      <c r="A11638" s="5"/>
      <c r="B11638" s="731"/>
      <c r="C11638" s="5"/>
      <c r="D11638" s="5"/>
      <c r="E11638" s="43"/>
      <c r="F11638" s="43"/>
      <c r="G11638" s="48">
        <f t="shared" si="288"/>
        <v>82865.120411568321</v>
      </c>
      <c r="H11638" s="389" t="s">
        <v>10757</v>
      </c>
    </row>
    <row r="11639" spans="1:8" x14ac:dyDescent="0.3">
      <c r="A11639" s="5"/>
      <c r="B11639" s="731"/>
      <c r="C11639" s="5"/>
      <c r="D11639" s="5"/>
      <c r="E11639" s="43"/>
      <c r="F11639" s="43"/>
      <c r="G11639" s="48">
        <f t="shared" si="288"/>
        <v>82865.120411568321</v>
      </c>
      <c r="H11639" s="389" t="s">
        <v>10757</v>
      </c>
    </row>
    <row r="11640" spans="1:8" x14ac:dyDescent="0.3">
      <c r="A11640" s="5"/>
      <c r="B11640" s="731"/>
      <c r="C11640" s="5"/>
      <c r="D11640" s="5"/>
      <c r="E11640" s="43"/>
      <c r="F11640" s="43"/>
      <c r="G11640" s="48">
        <f t="shared" ref="G11640:G11656" si="289">G11639+F11640-E11640</f>
        <v>82865.120411568321</v>
      </c>
      <c r="H11640" s="389" t="s">
        <v>10757</v>
      </c>
    </row>
    <row r="11641" spans="1:8" x14ac:dyDescent="0.3">
      <c r="A11641" s="5"/>
      <c r="B11641" s="731"/>
      <c r="C11641" s="5"/>
      <c r="D11641" s="5"/>
      <c r="E11641" s="43"/>
      <c r="F11641" s="43"/>
      <c r="G11641" s="48">
        <f t="shared" si="289"/>
        <v>82865.120411568321</v>
      </c>
      <c r="H11641" s="389" t="s">
        <v>10757</v>
      </c>
    </row>
    <row r="11642" spans="1:8" x14ac:dyDescent="0.3">
      <c r="A11642" s="5"/>
      <c r="B11642" s="731"/>
      <c r="C11642" s="5"/>
      <c r="D11642" s="5"/>
      <c r="E11642" s="43"/>
      <c r="F11642" s="43"/>
      <c r="G11642" s="48">
        <f t="shared" si="289"/>
        <v>82865.120411568321</v>
      </c>
      <c r="H11642" s="389" t="s">
        <v>10757</v>
      </c>
    </row>
    <row r="11643" spans="1:8" x14ac:dyDescent="0.3">
      <c r="G11643" s="48">
        <f t="shared" si="289"/>
        <v>82865.120411568321</v>
      </c>
      <c r="H11643" s="732" t="s">
        <v>10757</v>
      </c>
    </row>
    <row r="11644" spans="1:8" x14ac:dyDescent="0.3">
      <c r="G11644" s="48">
        <f t="shared" si="289"/>
        <v>82865.120411568321</v>
      </c>
      <c r="H11644" s="389" t="s">
        <v>10757</v>
      </c>
    </row>
    <row r="11645" spans="1:8" x14ac:dyDescent="0.3">
      <c r="G11645" s="48">
        <f t="shared" si="289"/>
        <v>82865.120411568321</v>
      </c>
      <c r="H11645" s="389" t="s">
        <v>10757</v>
      </c>
    </row>
    <row r="11646" spans="1:8" x14ac:dyDescent="0.3">
      <c r="G11646" s="48">
        <f t="shared" si="289"/>
        <v>82865.120411568321</v>
      </c>
      <c r="H11646" s="389" t="s">
        <v>10757</v>
      </c>
    </row>
    <row r="11647" spans="1:8" x14ac:dyDescent="0.3">
      <c r="G11647" s="48">
        <f t="shared" si="289"/>
        <v>82865.120411568321</v>
      </c>
      <c r="H11647" s="389" t="s">
        <v>10757</v>
      </c>
    </row>
    <row r="11648" spans="1:8" x14ac:dyDescent="0.3">
      <c r="G11648" s="48">
        <f t="shared" si="289"/>
        <v>82865.120411568321</v>
      </c>
      <c r="H11648" s="389" t="s">
        <v>10757</v>
      </c>
    </row>
    <row r="11649" spans="7:8" x14ac:dyDescent="0.3">
      <c r="G11649" s="48">
        <f t="shared" si="289"/>
        <v>82865.120411568321</v>
      </c>
      <c r="H11649" s="389" t="s">
        <v>10757</v>
      </c>
    </row>
    <row r="11650" spans="7:8" x14ac:dyDescent="0.3">
      <c r="G11650" s="48">
        <f t="shared" si="289"/>
        <v>82865.120411568321</v>
      </c>
      <c r="H11650" s="389" t="s">
        <v>10757</v>
      </c>
    </row>
    <row r="11651" spans="7:8" x14ac:dyDescent="0.3">
      <c r="G11651" s="48">
        <f t="shared" si="289"/>
        <v>82865.120411568321</v>
      </c>
      <c r="H11651" s="389" t="s">
        <v>10757</v>
      </c>
    </row>
    <row r="11652" spans="7:8" x14ac:dyDescent="0.3">
      <c r="G11652" s="48">
        <f t="shared" si="289"/>
        <v>82865.120411568321</v>
      </c>
      <c r="H11652" s="389" t="s">
        <v>10757</v>
      </c>
    </row>
    <row r="11653" spans="7:8" x14ac:dyDescent="0.3">
      <c r="G11653" s="48">
        <f t="shared" si="289"/>
        <v>82865.120411568321</v>
      </c>
      <c r="H11653" s="389" t="s">
        <v>10757</v>
      </c>
    </row>
    <row r="11654" spans="7:8" x14ac:dyDescent="0.3">
      <c r="G11654" s="48">
        <f t="shared" si="289"/>
        <v>82865.120411568321</v>
      </c>
      <c r="H11654" s="389" t="s">
        <v>10757</v>
      </c>
    </row>
    <row r="11655" spans="7:8" x14ac:dyDescent="0.3">
      <c r="G11655" s="48">
        <f t="shared" si="289"/>
        <v>82865.120411568321</v>
      </c>
      <c r="H11655" s="389" t="s">
        <v>10757</v>
      </c>
    </row>
    <row r="11656" spans="7:8" x14ac:dyDescent="0.3">
      <c r="G11656" s="48">
        <f t="shared" si="289"/>
        <v>82865.120411568321</v>
      </c>
      <c r="H11656" s="389" t="s">
        <v>10757</v>
      </c>
    </row>
    <row r="11657" spans="7:8" x14ac:dyDescent="0.3">
      <c r="G11657" s="48">
        <f t="shared" ref="G11657:G11672" si="290">G11656+F11657-E11657</f>
        <v>82865.120411568321</v>
      </c>
      <c r="H11657" s="389" t="s">
        <v>10757</v>
      </c>
    </row>
    <row r="11658" spans="7:8" x14ac:dyDescent="0.3">
      <c r="G11658" s="48">
        <f t="shared" si="290"/>
        <v>82865.120411568321</v>
      </c>
      <c r="H11658" s="389" t="s">
        <v>10757</v>
      </c>
    </row>
    <row r="11659" spans="7:8" x14ac:dyDescent="0.3">
      <c r="G11659" s="48">
        <f t="shared" si="290"/>
        <v>82865.120411568321</v>
      </c>
      <c r="H11659" s="389" t="s">
        <v>10757</v>
      </c>
    </row>
    <row r="11660" spans="7:8" x14ac:dyDescent="0.3">
      <c r="G11660" s="48">
        <f t="shared" si="290"/>
        <v>82865.120411568321</v>
      </c>
      <c r="H11660" s="389" t="s">
        <v>10757</v>
      </c>
    </row>
    <row r="11661" spans="7:8" x14ac:dyDescent="0.3">
      <c r="G11661" s="48">
        <f t="shared" si="290"/>
        <v>82865.120411568321</v>
      </c>
      <c r="H11661" s="389" t="s">
        <v>10757</v>
      </c>
    </row>
    <row r="11662" spans="7:8" x14ac:dyDescent="0.3">
      <c r="G11662" s="48">
        <f t="shared" si="290"/>
        <v>82865.120411568321</v>
      </c>
      <c r="H11662" s="389" t="s">
        <v>10757</v>
      </c>
    </row>
    <row r="11663" spans="7:8" x14ac:dyDescent="0.3">
      <c r="G11663" s="48">
        <f t="shared" si="290"/>
        <v>82865.120411568321</v>
      </c>
      <c r="H11663" s="389" t="s">
        <v>10757</v>
      </c>
    </row>
    <row r="11664" spans="7:8" x14ac:dyDescent="0.3">
      <c r="G11664" s="48">
        <f t="shared" si="290"/>
        <v>82865.120411568321</v>
      </c>
      <c r="H11664" s="389" t="s">
        <v>10757</v>
      </c>
    </row>
    <row r="11665" spans="7:8" x14ac:dyDescent="0.3">
      <c r="G11665" s="48">
        <f t="shared" si="290"/>
        <v>82865.120411568321</v>
      </c>
      <c r="H11665" s="389" t="s">
        <v>10757</v>
      </c>
    </row>
    <row r="11666" spans="7:8" x14ac:dyDescent="0.3">
      <c r="G11666" s="48">
        <f t="shared" si="290"/>
        <v>82865.120411568321</v>
      </c>
      <c r="H11666" s="389" t="s">
        <v>10757</v>
      </c>
    </row>
    <row r="11667" spans="7:8" x14ac:dyDescent="0.3">
      <c r="G11667" s="48">
        <f t="shared" si="290"/>
        <v>82865.120411568321</v>
      </c>
      <c r="H11667" s="389" t="s">
        <v>10757</v>
      </c>
    </row>
    <row r="11668" spans="7:8" x14ac:dyDescent="0.3">
      <c r="G11668" s="48">
        <f t="shared" si="290"/>
        <v>82865.120411568321</v>
      </c>
      <c r="H11668" s="389" t="s">
        <v>10757</v>
      </c>
    </row>
    <row r="11669" spans="7:8" x14ac:dyDescent="0.3">
      <c r="G11669" s="48">
        <f t="shared" si="290"/>
        <v>82865.120411568321</v>
      </c>
      <c r="H11669" s="389" t="s">
        <v>10757</v>
      </c>
    </row>
    <row r="11670" spans="7:8" x14ac:dyDescent="0.3">
      <c r="G11670" s="48">
        <f t="shared" si="290"/>
        <v>82865.120411568321</v>
      </c>
      <c r="H11670" s="389" t="s">
        <v>10757</v>
      </c>
    </row>
    <row r="11671" spans="7:8" x14ac:dyDescent="0.3">
      <c r="G11671" s="48">
        <f t="shared" si="290"/>
        <v>82865.120411568321</v>
      </c>
      <c r="H11671" s="389" t="s">
        <v>10757</v>
      </c>
    </row>
    <row r="11672" spans="7:8" x14ac:dyDescent="0.3">
      <c r="G11672" s="48">
        <f t="shared" si="290"/>
        <v>82865.120411568321</v>
      </c>
      <c r="H11672" s="389" t="s">
        <v>10757</v>
      </c>
    </row>
    <row r="11673" spans="7:8" x14ac:dyDescent="0.3">
      <c r="G11673" s="48">
        <f t="shared" ref="G11673:G11706" si="291">G11672+F11673-E11673</f>
        <v>82865.120411568321</v>
      </c>
      <c r="H11673" s="389" t="s">
        <v>10757</v>
      </c>
    </row>
    <row r="11674" spans="7:8" x14ac:dyDescent="0.3">
      <c r="G11674" s="48">
        <f t="shared" si="291"/>
        <v>82865.120411568321</v>
      </c>
      <c r="H11674" s="389" t="s">
        <v>10757</v>
      </c>
    </row>
    <row r="11675" spans="7:8" x14ac:dyDescent="0.3">
      <c r="G11675" s="48">
        <f t="shared" si="291"/>
        <v>82865.120411568321</v>
      </c>
      <c r="H11675" s="389" t="s">
        <v>10757</v>
      </c>
    </row>
    <row r="11676" spans="7:8" x14ac:dyDescent="0.3">
      <c r="G11676" s="48">
        <f t="shared" si="291"/>
        <v>82865.120411568321</v>
      </c>
      <c r="H11676" s="389" t="s">
        <v>10757</v>
      </c>
    </row>
    <row r="11677" spans="7:8" x14ac:dyDescent="0.3">
      <c r="G11677" s="48">
        <f t="shared" si="291"/>
        <v>82865.120411568321</v>
      </c>
      <c r="H11677" s="389" t="s">
        <v>10757</v>
      </c>
    </row>
    <row r="11678" spans="7:8" x14ac:dyDescent="0.3">
      <c r="G11678" s="48">
        <f t="shared" si="291"/>
        <v>82865.120411568321</v>
      </c>
      <c r="H11678" s="389" t="s">
        <v>10757</v>
      </c>
    </row>
    <row r="11679" spans="7:8" x14ac:dyDescent="0.3">
      <c r="G11679" s="48">
        <f t="shared" si="291"/>
        <v>82865.120411568321</v>
      </c>
      <c r="H11679" s="389" t="s">
        <v>10757</v>
      </c>
    </row>
    <row r="11680" spans="7:8" x14ac:dyDescent="0.3">
      <c r="G11680" s="48">
        <f t="shared" si="291"/>
        <v>82865.120411568321</v>
      </c>
      <c r="H11680" s="389" t="s">
        <v>10757</v>
      </c>
    </row>
    <row r="11681" spans="7:8" x14ac:dyDescent="0.3">
      <c r="G11681" s="48">
        <f t="shared" si="291"/>
        <v>82865.120411568321</v>
      </c>
      <c r="H11681" s="389" t="s">
        <v>10757</v>
      </c>
    </row>
    <row r="11682" spans="7:8" x14ac:dyDescent="0.3">
      <c r="G11682" s="48">
        <f t="shared" si="291"/>
        <v>82865.120411568321</v>
      </c>
      <c r="H11682" s="389" t="s">
        <v>10757</v>
      </c>
    </row>
    <row r="11683" spans="7:8" x14ac:dyDescent="0.3">
      <c r="G11683" s="48">
        <f t="shared" si="291"/>
        <v>82865.120411568321</v>
      </c>
      <c r="H11683" s="389" t="s">
        <v>10757</v>
      </c>
    </row>
    <row r="11684" spans="7:8" x14ac:dyDescent="0.3">
      <c r="G11684" s="48">
        <f t="shared" si="291"/>
        <v>82865.120411568321</v>
      </c>
      <c r="H11684" s="389" t="s">
        <v>10757</v>
      </c>
    </row>
    <row r="11685" spans="7:8" x14ac:dyDescent="0.3">
      <c r="G11685" s="48">
        <f t="shared" si="291"/>
        <v>82865.120411568321</v>
      </c>
      <c r="H11685" s="389" t="s">
        <v>10757</v>
      </c>
    </row>
    <row r="11686" spans="7:8" x14ac:dyDescent="0.3">
      <c r="G11686" s="48">
        <f t="shared" si="291"/>
        <v>82865.120411568321</v>
      </c>
      <c r="H11686" s="389" t="s">
        <v>10757</v>
      </c>
    </row>
    <row r="11687" spans="7:8" x14ac:dyDescent="0.3">
      <c r="G11687" s="48">
        <f t="shared" si="291"/>
        <v>82865.120411568321</v>
      </c>
      <c r="H11687" s="389" t="s">
        <v>10757</v>
      </c>
    </row>
    <row r="11688" spans="7:8" x14ac:dyDescent="0.3">
      <c r="G11688" s="48">
        <f t="shared" si="291"/>
        <v>82865.120411568321</v>
      </c>
      <c r="H11688" s="389" t="s">
        <v>10757</v>
      </c>
    </row>
    <row r="11689" spans="7:8" x14ac:dyDescent="0.3">
      <c r="G11689" s="48">
        <f t="shared" si="291"/>
        <v>82865.120411568321</v>
      </c>
      <c r="H11689" s="389" t="s">
        <v>10757</v>
      </c>
    </row>
    <row r="11690" spans="7:8" x14ac:dyDescent="0.3">
      <c r="G11690" s="48">
        <f t="shared" si="291"/>
        <v>82865.120411568321</v>
      </c>
      <c r="H11690" s="389" t="s">
        <v>10757</v>
      </c>
    </row>
    <row r="11691" spans="7:8" x14ac:dyDescent="0.3">
      <c r="G11691" s="48">
        <f t="shared" si="291"/>
        <v>82865.120411568321</v>
      </c>
      <c r="H11691" s="389" t="s">
        <v>10757</v>
      </c>
    </row>
    <row r="11692" spans="7:8" x14ac:dyDescent="0.3">
      <c r="G11692" s="48">
        <f t="shared" si="291"/>
        <v>82865.120411568321</v>
      </c>
      <c r="H11692" s="389" t="s">
        <v>10757</v>
      </c>
    </row>
    <row r="11693" spans="7:8" x14ac:dyDescent="0.3">
      <c r="G11693" s="48">
        <f t="shared" si="291"/>
        <v>82865.120411568321</v>
      </c>
      <c r="H11693" s="389" t="s">
        <v>10757</v>
      </c>
    </row>
    <row r="11694" spans="7:8" x14ac:dyDescent="0.3">
      <c r="G11694" s="48">
        <f t="shared" si="291"/>
        <v>82865.120411568321</v>
      </c>
      <c r="H11694" s="389" t="s">
        <v>10757</v>
      </c>
    </row>
    <row r="11695" spans="7:8" x14ac:dyDescent="0.3">
      <c r="G11695" s="48">
        <f t="shared" si="291"/>
        <v>82865.120411568321</v>
      </c>
      <c r="H11695" s="389" t="s">
        <v>10757</v>
      </c>
    </row>
    <row r="11696" spans="7:8" x14ac:dyDescent="0.3">
      <c r="G11696" s="48">
        <f t="shared" si="291"/>
        <v>82865.120411568321</v>
      </c>
      <c r="H11696" s="389" t="s">
        <v>10757</v>
      </c>
    </row>
    <row r="11697" spans="7:8" x14ac:dyDescent="0.3">
      <c r="G11697" s="48">
        <f t="shared" si="291"/>
        <v>82865.120411568321</v>
      </c>
      <c r="H11697" s="389" t="s">
        <v>10757</v>
      </c>
    </row>
    <row r="11698" spans="7:8" x14ac:dyDescent="0.3">
      <c r="G11698" s="48">
        <f t="shared" si="291"/>
        <v>82865.120411568321</v>
      </c>
      <c r="H11698" s="389" t="s">
        <v>10757</v>
      </c>
    </row>
    <row r="11699" spans="7:8" x14ac:dyDescent="0.3">
      <c r="G11699" s="48">
        <f t="shared" si="291"/>
        <v>82865.120411568321</v>
      </c>
      <c r="H11699" s="389" t="s">
        <v>10757</v>
      </c>
    </row>
    <row r="11700" spans="7:8" x14ac:dyDescent="0.3">
      <c r="G11700" s="48">
        <f t="shared" si="291"/>
        <v>82865.120411568321</v>
      </c>
      <c r="H11700" s="389" t="s">
        <v>10757</v>
      </c>
    </row>
    <row r="11701" spans="7:8" x14ac:dyDescent="0.3">
      <c r="G11701" s="48">
        <f t="shared" si="291"/>
        <v>82865.120411568321</v>
      </c>
      <c r="H11701" s="389" t="s">
        <v>10757</v>
      </c>
    </row>
    <row r="11702" spans="7:8" x14ac:dyDescent="0.3">
      <c r="G11702" s="48">
        <f t="shared" si="291"/>
        <v>82865.120411568321</v>
      </c>
      <c r="H11702" s="389" t="s">
        <v>10757</v>
      </c>
    </row>
    <row r="11703" spans="7:8" x14ac:dyDescent="0.3">
      <c r="G11703" s="48">
        <f t="shared" si="291"/>
        <v>82865.120411568321</v>
      </c>
      <c r="H11703" s="389" t="s">
        <v>10757</v>
      </c>
    </row>
    <row r="11704" spans="7:8" x14ac:dyDescent="0.3">
      <c r="G11704" s="48">
        <f t="shared" si="291"/>
        <v>82865.120411568321</v>
      </c>
      <c r="H11704" s="389" t="s">
        <v>10757</v>
      </c>
    </row>
    <row r="11705" spans="7:8" x14ac:dyDescent="0.3">
      <c r="G11705" s="48">
        <f t="shared" si="291"/>
        <v>82865.120411568321</v>
      </c>
      <c r="H11705" s="389" t="s">
        <v>10757</v>
      </c>
    </row>
    <row r="11706" spans="7:8" x14ac:dyDescent="0.3">
      <c r="G11706" s="48">
        <f t="shared" si="291"/>
        <v>82865.120411568321</v>
      </c>
      <c r="H11706" s="389" t="s">
        <v>10757</v>
      </c>
    </row>
    <row r="11707" spans="7:8" x14ac:dyDescent="0.3">
      <c r="G11707" s="48">
        <f t="shared" ref="G11707:G11770" si="292">G11706+F11707-E11707</f>
        <v>82865.120411568321</v>
      </c>
      <c r="H11707" s="389" t="s">
        <v>10757</v>
      </c>
    </row>
    <row r="11708" spans="7:8" x14ac:dyDescent="0.3">
      <c r="G11708" s="48">
        <f t="shared" si="292"/>
        <v>82865.120411568321</v>
      </c>
      <c r="H11708" s="389" t="s">
        <v>10757</v>
      </c>
    </row>
    <row r="11709" spans="7:8" x14ac:dyDescent="0.3">
      <c r="G11709" s="48">
        <f t="shared" si="292"/>
        <v>82865.120411568321</v>
      </c>
      <c r="H11709" s="389" t="s">
        <v>10757</v>
      </c>
    </row>
    <row r="11710" spans="7:8" x14ac:dyDescent="0.3">
      <c r="G11710" s="48">
        <f t="shared" si="292"/>
        <v>82865.120411568321</v>
      </c>
      <c r="H11710" s="389" t="s">
        <v>10757</v>
      </c>
    </row>
    <row r="11711" spans="7:8" x14ac:dyDescent="0.3">
      <c r="G11711" s="48">
        <f t="shared" si="292"/>
        <v>82865.120411568321</v>
      </c>
      <c r="H11711" s="389" t="s">
        <v>10757</v>
      </c>
    </row>
    <row r="11712" spans="7:8" x14ac:dyDescent="0.3">
      <c r="G11712" s="48">
        <f t="shared" si="292"/>
        <v>82865.120411568321</v>
      </c>
      <c r="H11712" s="389" t="s">
        <v>10757</v>
      </c>
    </row>
    <row r="11713" spans="7:8" x14ac:dyDescent="0.3">
      <c r="G11713" s="48">
        <f t="shared" si="292"/>
        <v>82865.120411568321</v>
      </c>
      <c r="H11713" s="389" t="s">
        <v>10757</v>
      </c>
    </row>
    <row r="11714" spans="7:8" x14ac:dyDescent="0.3">
      <c r="G11714" s="48">
        <f t="shared" si="292"/>
        <v>82865.120411568321</v>
      </c>
      <c r="H11714" s="389" t="s">
        <v>10757</v>
      </c>
    </row>
    <row r="11715" spans="7:8" x14ac:dyDescent="0.3">
      <c r="G11715" s="48">
        <f t="shared" si="292"/>
        <v>82865.120411568321</v>
      </c>
      <c r="H11715" s="389" t="s">
        <v>10757</v>
      </c>
    </row>
    <row r="11716" spans="7:8" x14ac:dyDescent="0.3">
      <c r="G11716" s="48">
        <f t="shared" si="292"/>
        <v>82865.120411568321</v>
      </c>
      <c r="H11716" s="389" t="s">
        <v>10757</v>
      </c>
    </row>
    <row r="11717" spans="7:8" x14ac:dyDescent="0.3">
      <c r="G11717" s="48">
        <f t="shared" si="292"/>
        <v>82865.120411568321</v>
      </c>
      <c r="H11717" s="389" t="s">
        <v>10757</v>
      </c>
    </row>
    <row r="11718" spans="7:8" x14ac:dyDescent="0.3">
      <c r="G11718" s="48">
        <f t="shared" si="292"/>
        <v>82865.120411568321</v>
      </c>
      <c r="H11718" s="389" t="s">
        <v>10757</v>
      </c>
    </row>
    <row r="11719" spans="7:8" x14ac:dyDescent="0.3">
      <c r="G11719" s="48">
        <f t="shared" si="292"/>
        <v>82865.120411568321</v>
      </c>
      <c r="H11719" s="389" t="s">
        <v>10757</v>
      </c>
    </row>
    <row r="11720" spans="7:8" x14ac:dyDescent="0.3">
      <c r="G11720" s="48">
        <f t="shared" si="292"/>
        <v>82865.120411568321</v>
      </c>
      <c r="H11720" s="389" t="s">
        <v>10757</v>
      </c>
    </row>
    <row r="11721" spans="7:8" x14ac:dyDescent="0.3">
      <c r="G11721" s="48">
        <f t="shared" si="292"/>
        <v>82865.120411568321</v>
      </c>
      <c r="H11721" s="389" t="s">
        <v>10757</v>
      </c>
    </row>
    <row r="11722" spans="7:8" x14ac:dyDescent="0.3">
      <c r="G11722" s="48">
        <f t="shared" si="292"/>
        <v>82865.120411568321</v>
      </c>
      <c r="H11722" s="389" t="s">
        <v>10757</v>
      </c>
    </row>
    <row r="11723" spans="7:8" x14ac:dyDescent="0.3">
      <c r="G11723" s="48">
        <f t="shared" si="292"/>
        <v>82865.120411568321</v>
      </c>
      <c r="H11723" s="389" t="s">
        <v>10757</v>
      </c>
    </row>
    <row r="11724" spans="7:8" x14ac:dyDescent="0.3">
      <c r="G11724" s="48">
        <f t="shared" si="292"/>
        <v>82865.120411568321</v>
      </c>
      <c r="H11724" s="389" t="s">
        <v>10757</v>
      </c>
    </row>
    <row r="11725" spans="7:8" x14ac:dyDescent="0.3">
      <c r="G11725" s="48">
        <f t="shared" si="292"/>
        <v>82865.120411568321</v>
      </c>
      <c r="H11725" s="389" t="s">
        <v>10757</v>
      </c>
    </row>
    <row r="11726" spans="7:8" x14ac:dyDescent="0.3">
      <c r="G11726" s="48">
        <f t="shared" si="292"/>
        <v>82865.120411568321</v>
      </c>
      <c r="H11726" s="389" t="s">
        <v>10757</v>
      </c>
    </row>
    <row r="11727" spans="7:8" x14ac:dyDescent="0.3">
      <c r="G11727" s="48">
        <f t="shared" si="292"/>
        <v>82865.120411568321</v>
      </c>
      <c r="H11727" s="389" t="s">
        <v>10757</v>
      </c>
    </row>
    <row r="11728" spans="7:8" x14ac:dyDescent="0.3">
      <c r="G11728" s="48">
        <f t="shared" si="292"/>
        <v>82865.120411568321</v>
      </c>
      <c r="H11728" s="389" t="s">
        <v>10757</v>
      </c>
    </row>
    <row r="11729" spans="7:8" x14ac:dyDescent="0.3">
      <c r="G11729" s="48">
        <f t="shared" si="292"/>
        <v>82865.120411568321</v>
      </c>
      <c r="H11729" s="389" t="s">
        <v>10757</v>
      </c>
    </row>
    <row r="11730" spans="7:8" x14ac:dyDescent="0.3">
      <c r="G11730" s="48">
        <f t="shared" si="292"/>
        <v>82865.120411568321</v>
      </c>
      <c r="H11730" s="389" t="s">
        <v>10757</v>
      </c>
    </row>
    <row r="11731" spans="7:8" x14ac:dyDescent="0.3">
      <c r="G11731" s="48">
        <f t="shared" si="292"/>
        <v>82865.120411568321</v>
      </c>
      <c r="H11731" s="389" t="s">
        <v>10757</v>
      </c>
    </row>
    <row r="11732" spans="7:8" x14ac:dyDescent="0.3">
      <c r="G11732" s="48">
        <f t="shared" si="292"/>
        <v>82865.120411568321</v>
      </c>
      <c r="H11732" s="389" t="s">
        <v>10757</v>
      </c>
    </row>
    <row r="11733" spans="7:8" x14ac:dyDescent="0.3">
      <c r="G11733" s="48">
        <f t="shared" si="292"/>
        <v>82865.120411568321</v>
      </c>
      <c r="H11733" s="389" t="s">
        <v>10757</v>
      </c>
    </row>
    <row r="11734" spans="7:8" x14ac:dyDescent="0.3">
      <c r="G11734" s="48">
        <f t="shared" si="292"/>
        <v>82865.120411568321</v>
      </c>
      <c r="H11734" s="389" t="s">
        <v>10757</v>
      </c>
    </row>
    <row r="11735" spans="7:8" x14ac:dyDescent="0.3">
      <c r="G11735" s="48">
        <f t="shared" si="292"/>
        <v>82865.120411568321</v>
      </c>
      <c r="H11735" s="389" t="s">
        <v>10757</v>
      </c>
    </row>
    <row r="11736" spans="7:8" x14ac:dyDescent="0.3">
      <c r="G11736" s="48">
        <f t="shared" si="292"/>
        <v>82865.120411568321</v>
      </c>
      <c r="H11736" s="389" t="s">
        <v>10757</v>
      </c>
    </row>
    <row r="11737" spans="7:8" x14ac:dyDescent="0.3">
      <c r="G11737" s="48">
        <f t="shared" si="292"/>
        <v>82865.120411568321</v>
      </c>
      <c r="H11737" s="389" t="s">
        <v>10757</v>
      </c>
    </row>
    <row r="11738" spans="7:8" x14ac:dyDescent="0.3">
      <c r="G11738" s="48">
        <f t="shared" si="292"/>
        <v>82865.120411568321</v>
      </c>
      <c r="H11738" s="389" t="s">
        <v>10757</v>
      </c>
    </row>
    <row r="11739" spans="7:8" x14ac:dyDescent="0.3">
      <c r="G11739" s="48">
        <f t="shared" si="292"/>
        <v>82865.120411568321</v>
      </c>
      <c r="H11739" s="389" t="s">
        <v>10757</v>
      </c>
    </row>
    <row r="11740" spans="7:8" x14ac:dyDescent="0.3">
      <c r="G11740" s="48">
        <f t="shared" si="292"/>
        <v>82865.120411568321</v>
      </c>
      <c r="H11740" s="389" t="s">
        <v>10757</v>
      </c>
    </row>
    <row r="11741" spans="7:8" x14ac:dyDescent="0.3">
      <c r="G11741" s="48">
        <f t="shared" si="292"/>
        <v>82865.120411568321</v>
      </c>
      <c r="H11741" s="389" t="s">
        <v>10757</v>
      </c>
    </row>
    <row r="11742" spans="7:8" x14ac:dyDescent="0.3">
      <c r="G11742" s="48">
        <f t="shared" si="292"/>
        <v>82865.120411568321</v>
      </c>
      <c r="H11742" s="389" t="s">
        <v>10757</v>
      </c>
    </row>
    <row r="11743" spans="7:8" x14ac:dyDescent="0.3">
      <c r="G11743" s="48">
        <f t="shared" si="292"/>
        <v>82865.120411568321</v>
      </c>
      <c r="H11743" s="389" t="s">
        <v>10757</v>
      </c>
    </row>
    <row r="11744" spans="7:8" x14ac:dyDescent="0.3">
      <c r="G11744" s="48">
        <f t="shared" si="292"/>
        <v>82865.120411568321</v>
      </c>
      <c r="H11744" s="389" t="s">
        <v>10757</v>
      </c>
    </row>
    <row r="11745" spans="7:8" x14ac:dyDescent="0.3">
      <c r="G11745" s="48">
        <f t="shared" si="292"/>
        <v>82865.120411568321</v>
      </c>
      <c r="H11745" s="389" t="s">
        <v>10757</v>
      </c>
    </row>
    <row r="11746" spans="7:8" x14ac:dyDescent="0.3">
      <c r="G11746" s="48">
        <f t="shared" si="292"/>
        <v>82865.120411568321</v>
      </c>
      <c r="H11746" s="389" t="s">
        <v>10757</v>
      </c>
    </row>
    <row r="11747" spans="7:8" x14ac:dyDescent="0.3">
      <c r="G11747" s="48">
        <f t="shared" si="292"/>
        <v>82865.120411568321</v>
      </c>
      <c r="H11747" s="389" t="s">
        <v>10757</v>
      </c>
    </row>
    <row r="11748" spans="7:8" x14ac:dyDescent="0.3">
      <c r="G11748" s="48">
        <f t="shared" si="292"/>
        <v>82865.120411568321</v>
      </c>
    </row>
    <row r="11749" spans="7:8" x14ac:dyDescent="0.3">
      <c r="G11749" s="48">
        <f t="shared" si="292"/>
        <v>82865.120411568321</v>
      </c>
    </row>
    <row r="11750" spans="7:8" x14ac:dyDescent="0.3">
      <c r="G11750" s="48">
        <f t="shared" si="292"/>
        <v>82865.120411568321</v>
      </c>
    </row>
    <row r="11751" spans="7:8" x14ac:dyDescent="0.3">
      <c r="G11751" s="48">
        <f t="shared" si="292"/>
        <v>82865.120411568321</v>
      </c>
    </row>
    <row r="11752" spans="7:8" x14ac:dyDescent="0.3">
      <c r="G11752" s="48">
        <f t="shared" si="292"/>
        <v>82865.120411568321</v>
      </c>
    </row>
    <row r="11753" spans="7:8" x14ac:dyDescent="0.3">
      <c r="G11753" s="48">
        <f t="shared" si="292"/>
        <v>82865.120411568321</v>
      </c>
    </row>
    <row r="11754" spans="7:8" x14ac:dyDescent="0.3">
      <c r="G11754" s="48">
        <f t="shared" si="292"/>
        <v>82865.120411568321</v>
      </c>
    </row>
    <row r="11755" spans="7:8" x14ac:dyDescent="0.3">
      <c r="G11755" s="48">
        <f t="shared" si="292"/>
        <v>82865.120411568321</v>
      </c>
    </row>
    <row r="11756" spans="7:8" x14ac:dyDescent="0.3">
      <c r="G11756" s="48">
        <f t="shared" si="292"/>
        <v>82865.120411568321</v>
      </c>
    </row>
    <row r="11757" spans="7:8" x14ac:dyDescent="0.3">
      <c r="G11757" s="48">
        <f t="shared" si="292"/>
        <v>82865.120411568321</v>
      </c>
    </row>
    <row r="11758" spans="7:8" x14ac:dyDescent="0.3">
      <c r="G11758" s="48">
        <f t="shared" si="292"/>
        <v>82865.120411568321</v>
      </c>
    </row>
    <row r="11759" spans="7:8" x14ac:dyDescent="0.3">
      <c r="G11759" s="48">
        <f t="shared" si="292"/>
        <v>82865.120411568321</v>
      </c>
    </row>
    <row r="11760" spans="7:8" x14ac:dyDescent="0.3">
      <c r="G11760" s="48">
        <f t="shared" si="292"/>
        <v>82865.120411568321</v>
      </c>
    </row>
    <row r="11761" spans="7:7" x14ac:dyDescent="0.3">
      <c r="G11761" s="48">
        <f t="shared" si="292"/>
        <v>82865.120411568321</v>
      </c>
    </row>
    <row r="11762" spans="7:7" x14ac:dyDescent="0.3">
      <c r="G11762" s="48">
        <f t="shared" si="292"/>
        <v>82865.120411568321</v>
      </c>
    </row>
    <row r="11763" spans="7:7" x14ac:dyDescent="0.3">
      <c r="G11763" s="48">
        <f t="shared" si="292"/>
        <v>82865.120411568321</v>
      </c>
    </row>
    <row r="11764" spans="7:7" x14ac:dyDescent="0.3">
      <c r="G11764" s="48">
        <f t="shared" si="292"/>
        <v>82865.120411568321</v>
      </c>
    </row>
    <row r="11765" spans="7:7" x14ac:dyDescent="0.3">
      <c r="G11765" s="48">
        <f t="shared" si="292"/>
        <v>82865.120411568321</v>
      </c>
    </row>
    <row r="11766" spans="7:7" x14ac:dyDescent="0.3">
      <c r="G11766" s="48">
        <f t="shared" si="292"/>
        <v>82865.120411568321</v>
      </c>
    </row>
    <row r="11767" spans="7:7" x14ac:dyDescent="0.3">
      <c r="G11767" s="48">
        <f t="shared" si="292"/>
        <v>82865.120411568321</v>
      </c>
    </row>
    <row r="11768" spans="7:7" x14ac:dyDescent="0.3">
      <c r="G11768" s="48">
        <f t="shared" si="292"/>
        <v>82865.120411568321</v>
      </c>
    </row>
    <row r="11769" spans="7:7" x14ac:dyDescent="0.3">
      <c r="G11769" s="48">
        <f t="shared" si="292"/>
        <v>82865.120411568321</v>
      </c>
    </row>
    <row r="11770" spans="7:7" x14ac:dyDescent="0.3">
      <c r="G11770" s="48">
        <f t="shared" si="292"/>
        <v>82865.120411568321</v>
      </c>
    </row>
    <row r="11771" spans="7:7" x14ac:dyDescent="0.3">
      <c r="G11771" s="48">
        <f t="shared" ref="G11771:G11834" si="293">G11770+F11771-E11771</f>
        <v>82865.120411568321</v>
      </c>
    </row>
    <row r="11772" spans="7:7" x14ac:dyDescent="0.3">
      <c r="G11772" s="48">
        <f t="shared" si="293"/>
        <v>82865.120411568321</v>
      </c>
    </row>
    <row r="11773" spans="7:7" x14ac:dyDescent="0.3">
      <c r="G11773" s="48">
        <f t="shared" si="293"/>
        <v>82865.120411568321</v>
      </c>
    </row>
    <row r="11774" spans="7:7" x14ac:dyDescent="0.3">
      <c r="G11774" s="48">
        <f t="shared" si="293"/>
        <v>82865.120411568321</v>
      </c>
    </row>
    <row r="11775" spans="7:7" x14ac:dyDescent="0.3">
      <c r="G11775" s="48">
        <f t="shared" si="293"/>
        <v>82865.120411568321</v>
      </c>
    </row>
    <row r="11776" spans="7:7" x14ac:dyDescent="0.3">
      <c r="G11776" s="48">
        <f t="shared" si="293"/>
        <v>82865.120411568321</v>
      </c>
    </row>
    <row r="11777" spans="7:7" x14ac:dyDescent="0.3">
      <c r="G11777" s="48">
        <f t="shared" si="293"/>
        <v>82865.120411568321</v>
      </c>
    </row>
    <row r="11778" spans="7:7" x14ac:dyDescent="0.3">
      <c r="G11778" s="48">
        <f t="shared" si="293"/>
        <v>82865.120411568321</v>
      </c>
    </row>
    <row r="11779" spans="7:7" x14ac:dyDescent="0.3">
      <c r="G11779" s="48">
        <f t="shared" si="293"/>
        <v>82865.120411568321</v>
      </c>
    </row>
    <row r="11780" spans="7:7" x14ac:dyDescent="0.3">
      <c r="G11780" s="48">
        <f t="shared" si="293"/>
        <v>82865.120411568321</v>
      </c>
    </row>
    <row r="11781" spans="7:7" x14ac:dyDescent="0.3">
      <c r="G11781" s="48">
        <f t="shared" si="293"/>
        <v>82865.120411568321</v>
      </c>
    </row>
    <row r="11782" spans="7:7" x14ac:dyDescent="0.3">
      <c r="G11782" s="48">
        <f t="shared" si="293"/>
        <v>82865.120411568321</v>
      </c>
    </row>
    <row r="11783" spans="7:7" x14ac:dyDescent="0.3">
      <c r="G11783" s="48">
        <f t="shared" si="293"/>
        <v>82865.120411568321</v>
      </c>
    </row>
    <row r="11784" spans="7:7" x14ac:dyDescent="0.3">
      <c r="G11784" s="48">
        <f t="shared" si="293"/>
        <v>82865.120411568321</v>
      </c>
    </row>
    <row r="11785" spans="7:7" x14ac:dyDescent="0.3">
      <c r="G11785" s="48">
        <f t="shared" si="293"/>
        <v>82865.120411568321</v>
      </c>
    </row>
    <row r="11786" spans="7:7" x14ac:dyDescent="0.3">
      <c r="G11786" s="48">
        <f t="shared" si="293"/>
        <v>82865.120411568321</v>
      </c>
    </row>
    <row r="11787" spans="7:7" x14ac:dyDescent="0.3">
      <c r="G11787" s="48">
        <f t="shared" si="293"/>
        <v>82865.120411568321</v>
      </c>
    </row>
    <row r="11788" spans="7:7" x14ac:dyDescent="0.3">
      <c r="G11788" s="48">
        <f t="shared" si="293"/>
        <v>82865.120411568321</v>
      </c>
    </row>
    <row r="11789" spans="7:7" x14ac:dyDescent="0.3">
      <c r="G11789" s="48">
        <f t="shared" si="293"/>
        <v>82865.120411568321</v>
      </c>
    </row>
    <row r="11790" spans="7:7" x14ac:dyDescent="0.3">
      <c r="G11790" s="48">
        <f t="shared" si="293"/>
        <v>82865.120411568321</v>
      </c>
    </row>
    <row r="11791" spans="7:7" x14ac:dyDescent="0.3">
      <c r="G11791" s="48">
        <f t="shared" si="293"/>
        <v>82865.120411568321</v>
      </c>
    </row>
    <row r="11792" spans="7:7" x14ac:dyDescent="0.3">
      <c r="G11792" s="48">
        <f t="shared" si="293"/>
        <v>82865.120411568321</v>
      </c>
    </row>
    <row r="11793" spans="7:7" x14ac:dyDescent="0.3">
      <c r="G11793" s="48">
        <f t="shared" si="293"/>
        <v>82865.120411568321</v>
      </c>
    </row>
    <row r="11794" spans="7:7" x14ac:dyDescent="0.3">
      <c r="G11794" s="48">
        <f t="shared" si="293"/>
        <v>82865.120411568321</v>
      </c>
    </row>
    <row r="11795" spans="7:7" x14ac:dyDescent="0.3">
      <c r="G11795" s="48">
        <f t="shared" si="293"/>
        <v>82865.120411568321</v>
      </c>
    </row>
    <row r="11796" spans="7:7" x14ac:dyDescent="0.3">
      <c r="G11796" s="48">
        <f t="shared" si="293"/>
        <v>82865.120411568321</v>
      </c>
    </row>
    <row r="11797" spans="7:7" x14ac:dyDescent="0.3">
      <c r="G11797" s="48">
        <f t="shared" si="293"/>
        <v>82865.120411568321</v>
      </c>
    </row>
    <row r="11798" spans="7:7" x14ac:dyDescent="0.3">
      <c r="G11798" s="48">
        <f t="shared" si="293"/>
        <v>82865.120411568321</v>
      </c>
    </row>
    <row r="11799" spans="7:7" x14ac:dyDescent="0.3">
      <c r="G11799" s="48">
        <f t="shared" si="293"/>
        <v>82865.120411568321</v>
      </c>
    </row>
    <row r="11800" spans="7:7" x14ac:dyDescent="0.3">
      <c r="G11800" s="48">
        <f t="shared" si="293"/>
        <v>82865.120411568321</v>
      </c>
    </row>
    <row r="11801" spans="7:7" x14ac:dyDescent="0.3">
      <c r="G11801" s="48">
        <f t="shared" si="293"/>
        <v>82865.120411568321</v>
      </c>
    </row>
    <row r="11802" spans="7:7" x14ac:dyDescent="0.3">
      <c r="G11802" s="48">
        <f t="shared" si="293"/>
        <v>82865.120411568321</v>
      </c>
    </row>
    <row r="11803" spans="7:7" x14ac:dyDescent="0.3">
      <c r="G11803" s="48">
        <f t="shared" si="293"/>
        <v>82865.120411568321</v>
      </c>
    </row>
    <row r="11804" spans="7:7" x14ac:dyDescent="0.3">
      <c r="G11804" s="48">
        <f t="shared" si="293"/>
        <v>82865.120411568321</v>
      </c>
    </row>
    <row r="11805" spans="7:7" x14ac:dyDescent="0.3">
      <c r="G11805" s="48">
        <f t="shared" si="293"/>
        <v>82865.120411568321</v>
      </c>
    </row>
    <row r="11806" spans="7:7" x14ac:dyDescent="0.3">
      <c r="G11806" s="48">
        <f t="shared" si="293"/>
        <v>82865.120411568321</v>
      </c>
    </row>
    <row r="11807" spans="7:7" x14ac:dyDescent="0.3">
      <c r="G11807" s="48">
        <f t="shared" si="293"/>
        <v>82865.120411568321</v>
      </c>
    </row>
    <row r="11808" spans="7:7" x14ac:dyDescent="0.3">
      <c r="G11808" s="48">
        <f t="shared" si="293"/>
        <v>82865.120411568321</v>
      </c>
    </row>
    <row r="11809" spans="7:7" x14ac:dyDescent="0.3">
      <c r="G11809" s="48">
        <f t="shared" si="293"/>
        <v>82865.120411568321</v>
      </c>
    </row>
    <row r="11810" spans="7:7" x14ac:dyDescent="0.3">
      <c r="G11810" s="48">
        <f t="shared" si="293"/>
        <v>82865.120411568321</v>
      </c>
    </row>
    <row r="11811" spans="7:7" x14ac:dyDescent="0.3">
      <c r="G11811" s="48">
        <f t="shared" si="293"/>
        <v>82865.120411568321</v>
      </c>
    </row>
    <row r="11812" spans="7:7" x14ac:dyDescent="0.3">
      <c r="G11812" s="48">
        <f t="shared" si="293"/>
        <v>82865.120411568321</v>
      </c>
    </row>
    <row r="11813" spans="7:7" x14ac:dyDescent="0.3">
      <c r="G11813" s="48">
        <f t="shared" si="293"/>
        <v>82865.120411568321</v>
      </c>
    </row>
    <row r="11814" spans="7:7" x14ac:dyDescent="0.3">
      <c r="G11814" s="48">
        <f t="shared" si="293"/>
        <v>82865.120411568321</v>
      </c>
    </row>
    <row r="11815" spans="7:7" x14ac:dyDescent="0.3">
      <c r="G11815" s="48">
        <f t="shared" si="293"/>
        <v>82865.120411568321</v>
      </c>
    </row>
    <row r="11816" spans="7:7" x14ac:dyDescent="0.3">
      <c r="G11816" s="48">
        <f t="shared" si="293"/>
        <v>82865.120411568321</v>
      </c>
    </row>
    <row r="11817" spans="7:7" x14ac:dyDescent="0.3">
      <c r="G11817" s="48">
        <f t="shared" si="293"/>
        <v>82865.120411568321</v>
      </c>
    </row>
    <row r="11818" spans="7:7" x14ac:dyDescent="0.3">
      <c r="G11818" s="48">
        <f t="shared" si="293"/>
        <v>82865.120411568321</v>
      </c>
    </row>
    <row r="11819" spans="7:7" x14ac:dyDescent="0.3">
      <c r="G11819" s="48">
        <f t="shared" si="293"/>
        <v>82865.120411568321</v>
      </c>
    </row>
    <row r="11820" spans="7:7" x14ac:dyDescent="0.3">
      <c r="G11820" s="48">
        <f t="shared" si="293"/>
        <v>82865.120411568321</v>
      </c>
    </row>
    <row r="11821" spans="7:7" x14ac:dyDescent="0.3">
      <c r="G11821" s="48">
        <f t="shared" si="293"/>
        <v>82865.120411568321</v>
      </c>
    </row>
    <row r="11822" spans="7:7" x14ac:dyDescent="0.3">
      <c r="G11822" s="48">
        <f t="shared" si="293"/>
        <v>82865.120411568321</v>
      </c>
    </row>
    <row r="11823" spans="7:7" x14ac:dyDescent="0.3">
      <c r="G11823" s="48">
        <f t="shared" si="293"/>
        <v>82865.120411568321</v>
      </c>
    </row>
    <row r="11824" spans="7:7" x14ac:dyDescent="0.3">
      <c r="G11824" s="48">
        <f t="shared" si="293"/>
        <v>82865.120411568321</v>
      </c>
    </row>
    <row r="11825" spans="7:7" x14ac:dyDescent="0.3">
      <c r="G11825" s="48">
        <f t="shared" si="293"/>
        <v>82865.120411568321</v>
      </c>
    </row>
    <row r="11826" spans="7:7" x14ac:dyDescent="0.3">
      <c r="G11826" s="48">
        <f t="shared" si="293"/>
        <v>82865.120411568321</v>
      </c>
    </row>
    <row r="11827" spans="7:7" x14ac:dyDescent="0.3">
      <c r="G11827" s="48">
        <f t="shared" si="293"/>
        <v>82865.120411568321</v>
      </c>
    </row>
    <row r="11828" spans="7:7" x14ac:dyDescent="0.3">
      <c r="G11828" s="48">
        <f t="shared" si="293"/>
        <v>82865.120411568321</v>
      </c>
    </row>
    <row r="11829" spans="7:7" x14ac:dyDescent="0.3">
      <c r="G11829" s="48">
        <f t="shared" si="293"/>
        <v>82865.120411568321</v>
      </c>
    </row>
    <row r="11830" spans="7:7" x14ac:dyDescent="0.3">
      <c r="G11830" s="48">
        <f t="shared" si="293"/>
        <v>82865.120411568321</v>
      </c>
    </row>
    <row r="11831" spans="7:7" x14ac:dyDescent="0.3">
      <c r="G11831" s="48">
        <f t="shared" si="293"/>
        <v>82865.120411568321</v>
      </c>
    </row>
    <row r="11832" spans="7:7" x14ac:dyDescent="0.3">
      <c r="G11832" s="48">
        <f t="shared" si="293"/>
        <v>82865.120411568321</v>
      </c>
    </row>
    <row r="11833" spans="7:7" x14ac:dyDescent="0.3">
      <c r="G11833" s="48">
        <f t="shared" si="293"/>
        <v>82865.120411568321</v>
      </c>
    </row>
    <row r="11834" spans="7:7" x14ac:dyDescent="0.3">
      <c r="G11834" s="48">
        <f t="shared" si="293"/>
        <v>82865.120411568321</v>
      </c>
    </row>
    <row r="11835" spans="7:7" x14ac:dyDescent="0.3">
      <c r="G11835" s="48">
        <f t="shared" ref="G11835:G11872" si="294">G11834+F11835-E11835</f>
        <v>82865.120411568321</v>
      </c>
    </row>
    <row r="11836" spans="7:7" x14ac:dyDescent="0.3">
      <c r="G11836" s="48">
        <f t="shared" si="294"/>
        <v>82865.120411568321</v>
      </c>
    </row>
    <row r="11837" spans="7:7" x14ac:dyDescent="0.3">
      <c r="G11837" s="48">
        <f t="shared" si="294"/>
        <v>82865.120411568321</v>
      </c>
    </row>
    <row r="11838" spans="7:7" x14ac:dyDescent="0.3">
      <c r="G11838" s="48">
        <f t="shared" si="294"/>
        <v>82865.120411568321</v>
      </c>
    </row>
    <row r="11839" spans="7:7" x14ac:dyDescent="0.3">
      <c r="G11839" s="48">
        <f t="shared" si="294"/>
        <v>82865.120411568321</v>
      </c>
    </row>
    <row r="11840" spans="7:7" x14ac:dyDescent="0.3">
      <c r="G11840" s="48">
        <f t="shared" si="294"/>
        <v>82865.120411568321</v>
      </c>
    </row>
    <row r="11841" spans="7:7" x14ac:dyDescent="0.3">
      <c r="G11841" s="48">
        <f t="shared" si="294"/>
        <v>82865.120411568321</v>
      </c>
    </row>
    <row r="11842" spans="7:7" x14ac:dyDescent="0.3">
      <c r="G11842" s="48">
        <f t="shared" si="294"/>
        <v>82865.120411568321</v>
      </c>
    </row>
    <row r="11843" spans="7:7" x14ac:dyDescent="0.3">
      <c r="G11843" s="48">
        <f t="shared" si="294"/>
        <v>82865.120411568321</v>
      </c>
    </row>
    <row r="11844" spans="7:7" x14ac:dyDescent="0.3">
      <c r="G11844" s="48">
        <f t="shared" si="294"/>
        <v>82865.120411568321</v>
      </c>
    </row>
    <row r="11845" spans="7:7" x14ac:dyDescent="0.3">
      <c r="G11845" s="48">
        <f t="shared" si="294"/>
        <v>82865.120411568321</v>
      </c>
    </row>
    <row r="11846" spans="7:7" x14ac:dyDescent="0.3">
      <c r="G11846" s="48">
        <f t="shared" si="294"/>
        <v>82865.120411568321</v>
      </c>
    </row>
    <row r="11847" spans="7:7" x14ac:dyDescent="0.3">
      <c r="G11847" s="48">
        <f t="shared" si="294"/>
        <v>82865.120411568321</v>
      </c>
    </row>
    <row r="11848" spans="7:7" x14ac:dyDescent="0.3">
      <c r="G11848" s="48">
        <f t="shared" si="294"/>
        <v>82865.120411568321</v>
      </c>
    </row>
    <row r="11849" spans="7:7" x14ac:dyDescent="0.3">
      <c r="G11849" s="48">
        <f t="shared" si="294"/>
        <v>82865.120411568321</v>
      </c>
    </row>
    <row r="11850" spans="7:7" x14ac:dyDescent="0.3">
      <c r="G11850" s="48">
        <f t="shared" si="294"/>
        <v>82865.120411568321</v>
      </c>
    </row>
    <row r="11851" spans="7:7" x14ac:dyDescent="0.3">
      <c r="G11851" s="48">
        <f t="shared" si="294"/>
        <v>82865.120411568321</v>
      </c>
    </row>
    <row r="11852" spans="7:7" x14ac:dyDescent="0.3">
      <c r="G11852" s="48">
        <f t="shared" si="294"/>
        <v>82865.120411568321</v>
      </c>
    </row>
    <row r="11853" spans="7:7" x14ac:dyDescent="0.3">
      <c r="G11853" s="48">
        <f t="shared" si="294"/>
        <v>82865.120411568321</v>
      </c>
    </row>
    <row r="11854" spans="7:7" x14ac:dyDescent="0.3">
      <c r="G11854" s="48">
        <f t="shared" si="294"/>
        <v>82865.120411568321</v>
      </c>
    </row>
    <row r="11855" spans="7:7" x14ac:dyDescent="0.3">
      <c r="G11855" s="48">
        <f t="shared" si="294"/>
        <v>82865.120411568321</v>
      </c>
    </row>
    <row r="11856" spans="7:7" x14ac:dyDescent="0.3">
      <c r="G11856" s="48">
        <f t="shared" si="294"/>
        <v>82865.120411568321</v>
      </c>
    </row>
    <row r="11857" spans="4:7" x14ac:dyDescent="0.3">
      <c r="G11857" s="48">
        <f t="shared" si="294"/>
        <v>82865.120411568321</v>
      </c>
    </row>
    <row r="11858" spans="4:7" x14ac:dyDescent="0.3">
      <c r="G11858" s="48">
        <f t="shared" si="294"/>
        <v>82865.120411568321</v>
      </c>
    </row>
    <row r="11859" spans="4:7" x14ac:dyDescent="0.3">
      <c r="G11859" s="48">
        <f t="shared" si="294"/>
        <v>82865.120411568321</v>
      </c>
    </row>
    <row r="11860" spans="4:7" x14ac:dyDescent="0.3">
      <c r="G11860" s="48">
        <f t="shared" si="294"/>
        <v>82865.120411568321</v>
      </c>
    </row>
    <row r="11861" spans="4:7" x14ac:dyDescent="0.3">
      <c r="G11861" s="48">
        <f t="shared" si="294"/>
        <v>82865.120411568321</v>
      </c>
    </row>
    <row r="11862" spans="4:7" x14ac:dyDescent="0.3">
      <c r="G11862" s="48">
        <f t="shared" si="294"/>
        <v>82865.120411568321</v>
      </c>
    </row>
    <row r="11863" spans="4:7" x14ac:dyDescent="0.3">
      <c r="G11863" s="48">
        <f t="shared" si="294"/>
        <v>82865.120411568321</v>
      </c>
    </row>
    <row r="11864" spans="4:7" x14ac:dyDescent="0.3">
      <c r="G11864" s="48">
        <f t="shared" si="294"/>
        <v>82865.120411568321</v>
      </c>
    </row>
    <row r="11865" spans="4:7" x14ac:dyDescent="0.3">
      <c r="G11865" s="48">
        <f t="shared" si="294"/>
        <v>82865.120411568321</v>
      </c>
    </row>
    <row r="11866" spans="4:7" x14ac:dyDescent="0.3">
      <c r="G11866" s="48">
        <f t="shared" si="294"/>
        <v>82865.120411568321</v>
      </c>
    </row>
    <row r="11867" spans="4:7" x14ac:dyDescent="0.3">
      <c r="G11867" s="48">
        <f t="shared" si="294"/>
        <v>82865.120411568321</v>
      </c>
    </row>
    <row r="11868" spans="4:7" x14ac:dyDescent="0.3">
      <c r="G11868" s="48">
        <f t="shared" si="294"/>
        <v>82865.120411568321</v>
      </c>
    </row>
    <row r="11869" spans="4:7" x14ac:dyDescent="0.3">
      <c r="G11869" s="48">
        <f t="shared" si="294"/>
        <v>82865.120411568321</v>
      </c>
    </row>
    <row r="11870" spans="4:7" x14ac:dyDescent="0.3">
      <c r="G11870" s="48">
        <f t="shared" si="294"/>
        <v>82865.120411568321</v>
      </c>
    </row>
    <row r="11871" spans="4:7" x14ac:dyDescent="0.3">
      <c r="D11871" s="5" t="s">
        <v>14872</v>
      </c>
      <c r="G11871" s="48">
        <f t="shared" si="294"/>
        <v>82865.120411568321</v>
      </c>
    </row>
    <row r="11872" spans="4:7" x14ac:dyDescent="0.3">
      <c r="G11872" s="48">
        <f t="shared" si="294"/>
        <v>82865.120411568321</v>
      </c>
    </row>
  </sheetData>
  <sheetProtection formatColumns="0" formatRows="0" insertColumns="0" insertRows="0" insertHyperlinks="0" deleteColumns="0" deleteRows="0" sort="0" autoFilter="0" pivotTables="0"/>
  <autoFilter ref="A1:O11870"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13:H11618 H11620:H1048576">
    <cfRule type="cellIs" dxfId="10" priority="15" operator="equal">
      <formula>"Posted"</formula>
    </cfRule>
  </conditionalFormatting>
  <conditionalFormatting sqref="H11475:H11488">
    <cfRule type="cellIs" dxfId="9" priority="10" operator="equal">
      <formula>"Posted"</formula>
    </cfRule>
  </conditionalFormatting>
  <conditionalFormatting sqref="H11505:H11533">
    <cfRule type="cellIs" dxfId="8" priority="9" operator="equal">
      <formula>"Posted"</formula>
    </cfRule>
  </conditionalFormatting>
  <conditionalFormatting sqref="H11596:H11611">
    <cfRule type="cellIs" dxfId="7" priority="3" operator="equal">
      <formula>"Posted"</formula>
    </cfRule>
  </conditionalFormatting>
  <conditionalFormatting sqref="H11612">
    <cfRule type="cellIs" dxfId="6" priority="2" operator="equal">
      <formula>"Posted"</formula>
    </cfRule>
  </conditionalFormatting>
  <conditionalFormatting sqref="H11619">
    <cfRule type="cellIs" dxfId="5" priority="1"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O26"/>
  <sheetViews>
    <sheetView topLeftCell="A7" workbookViewId="0">
      <selection activeCell="F26" sqref="F2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5" x14ac:dyDescent="0.25">
      <c r="B1" s="755" t="s">
        <v>15403</v>
      </c>
      <c r="C1" s="755"/>
      <c r="D1" s="755"/>
      <c r="E1" s="755"/>
      <c r="F1" s="755"/>
      <c r="G1" s="755"/>
      <c r="H1" s="755"/>
      <c r="I1" s="755"/>
      <c r="J1" s="755"/>
      <c r="K1" s="755"/>
      <c r="L1" s="755"/>
    </row>
    <row r="2" spans="2:15" x14ac:dyDescent="0.25">
      <c r="B2" s="755"/>
      <c r="C2" s="755"/>
      <c r="D2" s="755"/>
      <c r="E2" s="755"/>
      <c r="F2" s="755"/>
      <c r="G2" s="755"/>
      <c r="H2" s="755"/>
      <c r="I2" s="755"/>
      <c r="J2" s="755"/>
      <c r="K2" s="755"/>
      <c r="L2" s="755"/>
    </row>
    <row r="3" spans="2:15" x14ac:dyDescent="0.25">
      <c r="B3" s="756"/>
      <c r="C3" s="756"/>
      <c r="D3" s="756"/>
      <c r="E3" s="756"/>
      <c r="F3" s="756"/>
      <c r="G3" s="756"/>
      <c r="H3" s="756"/>
      <c r="I3" s="756"/>
      <c r="J3" s="756"/>
      <c r="K3" s="756"/>
      <c r="L3" s="756"/>
    </row>
    <row r="4" spans="2:15" ht="27" customHeight="1" x14ac:dyDescent="0.25">
      <c r="B4" s="707" t="s">
        <v>15389</v>
      </c>
      <c r="C4" s="693" t="s">
        <v>15388</v>
      </c>
      <c r="D4" s="693" t="s">
        <v>15396</v>
      </c>
      <c r="E4" s="693" t="s">
        <v>15397</v>
      </c>
      <c r="F4" s="693" t="s">
        <v>10517</v>
      </c>
      <c r="G4" s="693" t="s">
        <v>15399</v>
      </c>
      <c r="H4" s="693" t="s">
        <v>15400</v>
      </c>
      <c r="I4" s="693" t="s">
        <v>15401</v>
      </c>
      <c r="J4" s="693" t="s">
        <v>13916</v>
      </c>
      <c r="K4" s="693" t="s">
        <v>13919</v>
      </c>
      <c r="L4" s="693" t="s">
        <v>9746</v>
      </c>
    </row>
    <row r="5" spans="2:15" ht="33" customHeight="1" x14ac:dyDescent="0.25">
      <c r="B5" s="275" t="s">
        <v>15398</v>
      </c>
      <c r="C5" s="454"/>
      <c r="D5" s="454">
        <v>6</v>
      </c>
      <c r="E5" s="454">
        <v>6</v>
      </c>
      <c r="F5" s="454">
        <v>6</v>
      </c>
      <c r="G5" s="454">
        <v>6</v>
      </c>
      <c r="H5" s="454">
        <v>6</v>
      </c>
      <c r="I5" s="454"/>
      <c r="J5" s="454"/>
      <c r="K5" s="454"/>
      <c r="L5" s="454">
        <f>SUM(C5:K5)</f>
        <v>30</v>
      </c>
    </row>
    <row r="6" spans="2:15" ht="33" customHeight="1" x14ac:dyDescent="0.25">
      <c r="B6" s="275" t="s">
        <v>15390</v>
      </c>
      <c r="C6" s="454" t="s">
        <v>15391</v>
      </c>
      <c r="D6" s="454">
        <v>40</v>
      </c>
      <c r="E6" s="454">
        <v>40</v>
      </c>
      <c r="F6" s="454">
        <v>40</v>
      </c>
      <c r="G6" s="454">
        <v>40</v>
      </c>
      <c r="H6" s="454">
        <v>40</v>
      </c>
      <c r="I6" s="454">
        <v>47</v>
      </c>
      <c r="J6" s="454">
        <v>32</v>
      </c>
      <c r="K6" s="454">
        <v>36</v>
      </c>
      <c r="L6" s="454">
        <f>SUM(C6:K6)*2</f>
        <v>630</v>
      </c>
    </row>
    <row r="7" spans="2:15" ht="33" customHeight="1" x14ac:dyDescent="0.25">
      <c r="B7" s="275" t="s">
        <v>15394</v>
      </c>
      <c r="C7" s="454" t="s">
        <v>15392</v>
      </c>
      <c r="D7" s="454"/>
      <c r="E7" s="454"/>
      <c r="F7" s="454"/>
      <c r="G7" s="454"/>
      <c r="H7" s="454"/>
      <c r="I7" s="454">
        <v>8</v>
      </c>
      <c r="J7" s="454">
        <v>6</v>
      </c>
      <c r="K7" s="454">
        <v>0</v>
      </c>
      <c r="L7" s="454">
        <f>SUM(C7:K7)*2.5</f>
        <v>35</v>
      </c>
    </row>
    <row r="8" spans="2:15" ht="33" customHeight="1" x14ac:dyDescent="0.25">
      <c r="B8" s="275" t="s">
        <v>15395</v>
      </c>
      <c r="C8" s="454" t="s">
        <v>15393</v>
      </c>
      <c r="D8" s="454"/>
      <c r="E8" s="454"/>
      <c r="F8" s="454"/>
      <c r="G8" s="454"/>
      <c r="H8" s="454"/>
      <c r="I8" s="454"/>
      <c r="J8" s="454">
        <v>9</v>
      </c>
      <c r="K8" s="454">
        <v>2</v>
      </c>
      <c r="L8" s="454">
        <f>SUM(C8:K8)*4</f>
        <v>44</v>
      </c>
    </row>
    <row r="9" spans="2:15" ht="25.5" customHeight="1" x14ac:dyDescent="0.25">
      <c r="J9" s="754" t="s">
        <v>15402</v>
      </c>
      <c r="K9" s="754"/>
      <c r="L9" s="708">
        <f>SUM(L5:L8)</f>
        <v>739</v>
      </c>
    </row>
    <row r="12" spans="2:15" x14ac:dyDescent="0.25">
      <c r="O12" s="354"/>
    </row>
    <row r="13" spans="2:15" ht="30" customHeight="1" x14ac:dyDescent="0.25">
      <c r="O13" s="354"/>
    </row>
    <row r="14" spans="2:15" ht="30" customHeight="1" x14ac:dyDescent="0.25">
      <c r="O14" s="354"/>
    </row>
    <row r="15" spans="2:15" ht="30" customHeight="1" x14ac:dyDescent="0.25">
      <c r="O15" s="354"/>
    </row>
    <row r="16" spans="2:15" ht="30" customHeight="1" x14ac:dyDescent="0.25">
      <c r="O16" s="354"/>
    </row>
    <row r="17" spans="4:15" ht="30" customHeight="1" x14ac:dyDescent="0.25">
      <c r="O17" s="354"/>
    </row>
    <row r="18" spans="4:15" x14ac:dyDescent="0.25">
      <c r="D18">
        <v>154</v>
      </c>
      <c r="E18">
        <v>154</v>
      </c>
      <c r="F18" s="515">
        <v>1540</v>
      </c>
      <c r="O18" s="354"/>
    </row>
    <row r="19" spans="4:15" x14ac:dyDescent="0.25">
      <c r="D19">
        <v>154</v>
      </c>
      <c r="E19">
        <v>154</v>
      </c>
      <c r="F19" s="515">
        <v>25</v>
      </c>
    </row>
    <row r="20" spans="4:15" x14ac:dyDescent="0.25">
      <c r="D20">
        <v>154</v>
      </c>
      <c r="E20">
        <v>154</v>
      </c>
      <c r="F20" s="313">
        <v>243</v>
      </c>
      <c r="H20" s="739">
        <v>25</v>
      </c>
    </row>
    <row r="21" spans="4:15" x14ac:dyDescent="0.25">
      <c r="D21">
        <v>154</v>
      </c>
      <c r="E21">
        <v>154</v>
      </c>
      <c r="F21" s="515"/>
    </row>
    <row r="22" spans="4:15" x14ac:dyDescent="0.25">
      <c r="D22">
        <v>154</v>
      </c>
      <c r="E22">
        <v>154</v>
      </c>
      <c r="F22" s="738">
        <v>21</v>
      </c>
    </row>
    <row r="23" spans="4:15" x14ac:dyDescent="0.25">
      <c r="D23">
        <v>154</v>
      </c>
      <c r="E23">
        <v>154</v>
      </c>
      <c r="F23" s="738">
        <v>2</v>
      </c>
    </row>
    <row r="24" spans="4:15" x14ac:dyDescent="0.25">
      <c r="D24">
        <v>154</v>
      </c>
      <c r="E24">
        <v>154</v>
      </c>
    </row>
    <row r="26" spans="4:15" x14ac:dyDescent="0.25">
      <c r="F26" t="e">
        <f ca="1">SUmbycolor(F20,F18:F23,H18:H23)</f>
        <v>#NAME?</v>
      </c>
    </row>
  </sheetData>
  <autoFilter ref="B17:O17" xr:uid="{1C6F4FBA-0AF1-4D5F-97EF-E38076E16869}"/>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15256</v>
      </c>
      <c r="D7" s="693" t="s">
        <v>15267</v>
      </c>
      <c r="E7" s="693" t="s">
        <v>15272</v>
      </c>
      <c r="F7" s="693" t="s">
        <v>11311</v>
      </c>
      <c r="G7" s="697"/>
      <c r="H7" s="694" t="s">
        <v>15269</v>
      </c>
      <c r="I7" s="693" t="s">
        <v>15272</v>
      </c>
      <c r="J7" s="693" t="s">
        <v>11311</v>
      </c>
      <c r="K7" s="694" t="s">
        <v>15268</v>
      </c>
      <c r="L7" s="695"/>
      <c r="M7" s="692" t="s">
        <v>11311</v>
      </c>
      <c r="P7" s="692" t="s">
        <v>11311</v>
      </c>
    </row>
    <row r="8" spans="2:18" x14ac:dyDescent="0.25">
      <c r="B8" s="306" t="s">
        <v>15257</v>
      </c>
      <c r="C8" s="306" t="s">
        <v>15259</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15257</v>
      </c>
      <c r="C9" s="306" t="s">
        <v>15260</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15257</v>
      </c>
      <c r="C10" s="306" t="s">
        <v>15261</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15270</v>
      </c>
      <c r="C11" s="306" t="s">
        <v>15260</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15270</v>
      </c>
      <c r="C12" s="306" t="s">
        <v>15261</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15270</v>
      </c>
      <c r="C13" s="306" t="s">
        <v>15262</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15270</v>
      </c>
      <c r="C14" s="306" t="s">
        <v>15263</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15270</v>
      </c>
      <c r="C15" s="306" t="s">
        <v>15264</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15270</v>
      </c>
      <c r="C16" s="306" t="s">
        <v>15265</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15270</v>
      </c>
      <c r="C17" s="306" t="s">
        <v>15266</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15284</v>
      </c>
      <c r="D38" s="700" t="s">
        <v>15274</v>
      </c>
    </row>
    <row r="39" spans="3:4" x14ac:dyDescent="0.25">
      <c r="C39" s="700" t="s">
        <v>15285</v>
      </c>
      <c r="D39" s="700" t="s">
        <v>15286</v>
      </c>
    </row>
    <row r="40" spans="3:4" x14ac:dyDescent="0.25">
      <c r="C40" s="700" t="s">
        <v>15287</v>
      </c>
      <c r="D40" s="701" t="s">
        <v>15288</v>
      </c>
    </row>
    <row r="41" spans="3:4" x14ac:dyDescent="0.25">
      <c r="C41" s="700" t="s">
        <v>15289</v>
      </c>
      <c r="D41" s="700" t="s">
        <v>15290</v>
      </c>
    </row>
    <row r="42" spans="3:4" x14ac:dyDescent="0.25">
      <c r="C42" s="700" t="s">
        <v>15291</v>
      </c>
      <c r="D42" s="702" t="s">
        <v>15292</v>
      </c>
    </row>
    <row r="43" spans="3:4" x14ac:dyDescent="0.25">
      <c r="C43" s="700" t="s">
        <v>15273</v>
      </c>
      <c r="D43" s="700" t="s">
        <v>15274</v>
      </c>
    </row>
    <row r="44" spans="3:4" x14ac:dyDescent="0.25">
      <c r="C44" s="700" t="s">
        <v>15275</v>
      </c>
      <c r="D44" s="700" t="s">
        <v>15276</v>
      </c>
    </row>
    <row r="45" spans="3:4" x14ac:dyDescent="0.25">
      <c r="C45" s="700" t="s">
        <v>15277</v>
      </c>
      <c r="D45" s="700" t="s">
        <v>15278</v>
      </c>
    </row>
    <row r="46" spans="3:4" x14ac:dyDescent="0.25">
      <c r="C46" s="700" t="s">
        <v>15279</v>
      </c>
      <c r="D46" s="703">
        <v>1397</v>
      </c>
    </row>
    <row r="47" spans="3:4" x14ac:dyDescent="0.25">
      <c r="C47" s="700" t="s">
        <v>15280</v>
      </c>
      <c r="D47" s="700" t="s">
        <v>15281</v>
      </c>
    </row>
    <row r="48" spans="3:4" x14ac:dyDescent="0.25">
      <c r="C48" s="700" t="s">
        <v>15282</v>
      </c>
      <c r="D48" s="700" t="s">
        <v>15283</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4" activePane="bottomLeft" state="frozen"/>
      <selection activeCell="D6707" sqref="D6707"/>
      <selection pane="bottomLeft" activeCell="G1505" sqref="G1505"/>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15325</v>
      </c>
      <c r="D1486" s="65">
        <v>50000</v>
      </c>
      <c r="E1486" s="65"/>
      <c r="F1486" s="46">
        <f t="shared" ref="F1486:F1551" si="33">F1485+E1486-D1486</f>
        <v>1027852</v>
      </c>
      <c r="G1486" s="388" t="s">
        <v>9567</v>
      </c>
    </row>
    <row r="1487" spans="1:7" x14ac:dyDescent="0.3">
      <c r="A1487" s="54">
        <v>45663</v>
      </c>
      <c r="C1487" s="44" t="s">
        <v>15326</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15387</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15452</v>
      </c>
      <c r="D1497" s="65"/>
      <c r="E1497" s="65">
        <v>5000</v>
      </c>
      <c r="F1497" s="46">
        <f t="shared" si="33"/>
        <v>1042442</v>
      </c>
      <c r="G1497" s="388" t="s">
        <v>9567</v>
      </c>
    </row>
    <row r="1498" spans="1:7" x14ac:dyDescent="0.3">
      <c r="A1498" s="54">
        <v>45678</v>
      </c>
      <c r="C1498" s="5" t="s">
        <v>15435</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15541</v>
      </c>
      <c r="D1502" s="65">
        <v>50000</v>
      </c>
      <c r="E1502" s="65"/>
      <c r="F1502" s="46">
        <f t="shared" si="33"/>
        <v>1022442</v>
      </c>
      <c r="G1502" s="388" t="s">
        <v>9567</v>
      </c>
    </row>
    <row r="1503" spans="1:7" x14ac:dyDescent="0.3">
      <c r="A1503" s="54">
        <v>45692</v>
      </c>
      <c r="C1503" s="44" t="s">
        <v>15542</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15593</v>
      </c>
      <c r="D1505" s="65"/>
      <c r="E1505" s="65">
        <v>23925</v>
      </c>
      <c r="F1505" s="46">
        <f t="shared" si="33"/>
        <v>1051367</v>
      </c>
      <c r="G1505" s="388" t="s">
        <v>9567</v>
      </c>
    </row>
    <row r="1506" spans="1:7" x14ac:dyDescent="0.3">
      <c r="A1506" s="54"/>
      <c r="C1506" s="5"/>
      <c r="D1506" s="65"/>
      <c r="E1506" s="65"/>
      <c r="F1506" s="46">
        <f t="shared" si="33"/>
        <v>1051367</v>
      </c>
      <c r="G1506" s="388" t="s">
        <v>9566</v>
      </c>
    </row>
    <row r="1507" spans="1:7" x14ac:dyDescent="0.3">
      <c r="A1507" s="54"/>
      <c r="C1507" s="5"/>
      <c r="D1507" s="65"/>
      <c r="E1507" s="65"/>
      <c r="F1507" s="46">
        <f t="shared" si="33"/>
        <v>1051367</v>
      </c>
      <c r="G1507" s="388" t="s">
        <v>9566</v>
      </c>
    </row>
    <row r="1508" spans="1:7" x14ac:dyDescent="0.3">
      <c r="A1508" s="54"/>
      <c r="C1508" s="5"/>
      <c r="D1508" s="65"/>
      <c r="E1508" s="65"/>
      <c r="F1508" s="46">
        <f t="shared" si="33"/>
        <v>1051367</v>
      </c>
      <c r="G1508" s="388" t="s">
        <v>9566</v>
      </c>
    </row>
    <row r="1509" spans="1:7" x14ac:dyDescent="0.3">
      <c r="A1509" s="54"/>
      <c r="C1509" s="5"/>
      <c r="D1509" s="65"/>
      <c r="E1509" s="65"/>
      <c r="F1509" s="46">
        <f t="shared" si="33"/>
        <v>1051367</v>
      </c>
      <c r="G1509" s="388" t="s">
        <v>9566</v>
      </c>
    </row>
    <row r="1510" spans="1:7" x14ac:dyDescent="0.3">
      <c r="A1510" s="54"/>
      <c r="C1510" s="5"/>
      <c r="D1510" s="65"/>
      <c r="E1510" s="65"/>
      <c r="F1510" s="46">
        <f t="shared" si="33"/>
        <v>1051367</v>
      </c>
      <c r="G1510" s="388" t="s">
        <v>9566</v>
      </c>
    </row>
    <row r="1511" spans="1:7" x14ac:dyDescent="0.3">
      <c r="A1511" s="54"/>
      <c r="C1511" s="5"/>
      <c r="D1511" s="65"/>
      <c r="E1511" s="65"/>
      <c r="F1511" s="46">
        <f t="shared" si="33"/>
        <v>1051367</v>
      </c>
      <c r="G1511" s="388" t="s">
        <v>9566</v>
      </c>
    </row>
    <row r="1512" spans="1:7" x14ac:dyDescent="0.3">
      <c r="A1512" s="54"/>
      <c r="C1512" s="5"/>
      <c r="D1512" s="65"/>
      <c r="E1512" s="65"/>
      <c r="F1512" s="46">
        <f t="shared" si="33"/>
        <v>1051367</v>
      </c>
      <c r="G1512" s="388" t="s">
        <v>9566</v>
      </c>
    </row>
    <row r="1513" spans="1:7" x14ac:dyDescent="0.3">
      <c r="A1513" s="54"/>
      <c r="C1513" s="5"/>
      <c r="D1513" s="65"/>
      <c r="E1513" s="65"/>
      <c r="F1513" s="46">
        <f t="shared" si="33"/>
        <v>1051367</v>
      </c>
      <c r="G1513" s="388" t="s">
        <v>9566</v>
      </c>
    </row>
    <row r="1514" spans="1:7" x14ac:dyDescent="0.3">
      <c r="A1514" s="54"/>
      <c r="C1514" s="5"/>
      <c r="D1514" s="65"/>
      <c r="E1514" s="65"/>
      <c r="F1514" s="46">
        <f t="shared" si="33"/>
        <v>1051367</v>
      </c>
      <c r="G1514" s="388" t="s">
        <v>9566</v>
      </c>
    </row>
    <row r="1515" spans="1:7" x14ac:dyDescent="0.3">
      <c r="A1515" s="54"/>
      <c r="C1515" s="5"/>
      <c r="D1515" s="65"/>
      <c r="E1515" s="65"/>
      <c r="F1515" s="46">
        <f t="shared" si="33"/>
        <v>1051367</v>
      </c>
      <c r="G1515" s="388" t="s">
        <v>9566</v>
      </c>
    </row>
    <row r="1516" spans="1:7" x14ac:dyDescent="0.3">
      <c r="A1516" s="54"/>
      <c r="C1516" s="5"/>
      <c r="D1516" s="65"/>
      <c r="E1516" s="65"/>
      <c r="F1516" s="46">
        <f t="shared" si="33"/>
        <v>1051367</v>
      </c>
      <c r="G1516" s="388" t="s">
        <v>9566</v>
      </c>
    </row>
    <row r="1517" spans="1:7" x14ac:dyDescent="0.3">
      <c r="A1517" s="54"/>
      <c r="C1517" s="5"/>
      <c r="D1517" s="65"/>
      <c r="E1517" s="65"/>
      <c r="F1517" s="46">
        <f t="shared" si="33"/>
        <v>1051367</v>
      </c>
      <c r="G1517" s="388" t="s">
        <v>9566</v>
      </c>
    </row>
    <row r="1518" spans="1:7" x14ac:dyDescent="0.3">
      <c r="A1518" s="54"/>
      <c r="C1518" s="5"/>
      <c r="D1518" s="65"/>
      <c r="E1518" s="65"/>
      <c r="F1518" s="46">
        <f t="shared" si="33"/>
        <v>1051367</v>
      </c>
      <c r="G1518" s="388" t="s">
        <v>9566</v>
      </c>
    </row>
    <row r="1519" spans="1:7" x14ac:dyDescent="0.3">
      <c r="A1519" s="54"/>
      <c r="C1519" s="5"/>
      <c r="D1519" s="65"/>
      <c r="E1519" s="65"/>
      <c r="F1519" s="46">
        <f t="shared" si="33"/>
        <v>1051367</v>
      </c>
      <c r="G1519" s="388" t="s">
        <v>9566</v>
      </c>
    </row>
    <row r="1520" spans="1:7" x14ac:dyDescent="0.3">
      <c r="A1520" s="54"/>
      <c r="C1520" s="5"/>
      <c r="D1520" s="65"/>
      <c r="E1520" s="65"/>
      <c r="F1520" s="46">
        <f t="shared" si="33"/>
        <v>1051367</v>
      </c>
      <c r="G1520" s="388" t="s">
        <v>9566</v>
      </c>
    </row>
    <row r="1521" spans="1:7" x14ac:dyDescent="0.3">
      <c r="A1521" s="54"/>
      <c r="C1521" s="5"/>
      <c r="D1521" s="65"/>
      <c r="E1521" s="65"/>
      <c r="F1521" s="46">
        <f t="shared" si="33"/>
        <v>1051367</v>
      </c>
      <c r="G1521" s="388" t="s">
        <v>9566</v>
      </c>
    </row>
    <row r="1522" spans="1:7" x14ac:dyDescent="0.3">
      <c r="A1522" s="54"/>
      <c r="C1522" s="5"/>
      <c r="D1522" s="65"/>
      <c r="E1522" s="65"/>
      <c r="F1522" s="46">
        <f t="shared" si="33"/>
        <v>1051367</v>
      </c>
      <c r="G1522" s="388" t="s">
        <v>9566</v>
      </c>
    </row>
    <row r="1523" spans="1:7" x14ac:dyDescent="0.3">
      <c r="A1523" s="54"/>
      <c r="C1523" s="5"/>
      <c r="D1523" s="65"/>
      <c r="E1523" s="65"/>
      <c r="F1523" s="46">
        <f t="shared" si="33"/>
        <v>1051367</v>
      </c>
      <c r="G1523" s="388" t="s">
        <v>9566</v>
      </c>
    </row>
    <row r="1524" spans="1:7" x14ac:dyDescent="0.3">
      <c r="A1524" s="54"/>
      <c r="C1524" s="5"/>
      <c r="D1524" s="65"/>
      <c r="E1524" s="65"/>
      <c r="F1524" s="46">
        <f t="shared" si="33"/>
        <v>1051367</v>
      </c>
      <c r="G1524" s="388" t="s">
        <v>9566</v>
      </c>
    </row>
    <row r="1525" spans="1:7" x14ac:dyDescent="0.3">
      <c r="A1525" s="54"/>
      <c r="C1525" s="5"/>
      <c r="D1525" s="65"/>
      <c r="E1525" s="65"/>
      <c r="F1525" s="46">
        <f t="shared" si="33"/>
        <v>1051367</v>
      </c>
      <c r="G1525" s="388" t="s">
        <v>9566</v>
      </c>
    </row>
    <row r="1526" spans="1:7" x14ac:dyDescent="0.3">
      <c r="A1526" s="54"/>
      <c r="C1526" s="5"/>
      <c r="D1526" s="65"/>
      <c r="E1526" s="65"/>
      <c r="F1526" s="46">
        <f t="shared" si="33"/>
        <v>1051367</v>
      </c>
      <c r="G1526" s="388" t="s">
        <v>9566</v>
      </c>
    </row>
    <row r="1527" spans="1:7" x14ac:dyDescent="0.3">
      <c r="A1527" s="54"/>
      <c r="C1527" s="5"/>
      <c r="D1527" s="65"/>
      <c r="E1527" s="65"/>
      <c r="F1527" s="46">
        <f t="shared" si="33"/>
        <v>1051367</v>
      </c>
      <c r="G1527" s="388" t="s">
        <v>9566</v>
      </c>
    </row>
    <row r="1528" spans="1:7" x14ac:dyDescent="0.3">
      <c r="A1528" s="54"/>
      <c r="C1528" s="5"/>
      <c r="D1528" s="65"/>
      <c r="E1528" s="65"/>
      <c r="F1528" s="46">
        <f t="shared" si="33"/>
        <v>1051367</v>
      </c>
      <c r="G1528" s="388" t="s">
        <v>9566</v>
      </c>
    </row>
    <row r="1529" spans="1:7" x14ac:dyDescent="0.3">
      <c r="A1529" s="54"/>
      <c r="C1529" s="5"/>
      <c r="D1529" s="65"/>
      <c r="E1529" s="65"/>
      <c r="F1529" s="46">
        <f t="shared" si="33"/>
        <v>1051367</v>
      </c>
      <c r="G1529" s="388" t="s">
        <v>9566</v>
      </c>
    </row>
    <row r="1530" spans="1:7" x14ac:dyDescent="0.3">
      <c r="A1530" s="54"/>
      <c r="C1530" s="5"/>
      <c r="D1530" s="65"/>
      <c r="E1530" s="65"/>
      <c r="F1530" s="46">
        <f t="shared" si="33"/>
        <v>1051367</v>
      </c>
      <c r="G1530" s="388" t="s">
        <v>9566</v>
      </c>
    </row>
    <row r="1531" spans="1:7" x14ac:dyDescent="0.3">
      <c r="A1531" s="54"/>
      <c r="C1531" s="5"/>
      <c r="D1531" s="65"/>
      <c r="E1531" s="65"/>
      <c r="F1531" s="46">
        <f t="shared" si="33"/>
        <v>1051367</v>
      </c>
      <c r="G1531" s="388" t="s">
        <v>9566</v>
      </c>
    </row>
    <row r="1532" spans="1:7" x14ac:dyDescent="0.3">
      <c r="A1532" s="54"/>
      <c r="C1532" s="5"/>
      <c r="D1532" s="65"/>
      <c r="E1532" s="65"/>
      <c r="F1532" s="46">
        <f t="shared" si="33"/>
        <v>1051367</v>
      </c>
      <c r="G1532" s="388" t="s">
        <v>9566</v>
      </c>
    </row>
    <row r="1533" spans="1:7" x14ac:dyDescent="0.3">
      <c r="A1533" s="54"/>
      <c r="C1533" s="5"/>
      <c r="D1533" s="65"/>
      <c r="E1533" s="65"/>
      <c r="F1533" s="46">
        <f t="shared" si="33"/>
        <v>1051367</v>
      </c>
      <c r="G1533" s="388" t="s">
        <v>9566</v>
      </c>
    </row>
    <row r="1534" spans="1:7" x14ac:dyDescent="0.3">
      <c r="A1534" s="54"/>
      <c r="C1534" s="5"/>
      <c r="D1534" s="65"/>
      <c r="E1534" s="65"/>
      <c r="F1534" s="46">
        <f t="shared" si="33"/>
        <v>1051367</v>
      </c>
      <c r="G1534" s="388" t="s">
        <v>9566</v>
      </c>
    </row>
    <row r="1535" spans="1:7" x14ac:dyDescent="0.3">
      <c r="A1535" s="54"/>
      <c r="C1535" s="5"/>
      <c r="D1535" s="65"/>
      <c r="E1535" s="65"/>
      <c r="F1535" s="46">
        <f t="shared" si="33"/>
        <v>1051367</v>
      </c>
      <c r="G1535" s="388" t="s">
        <v>9566</v>
      </c>
    </row>
    <row r="1536" spans="1:7" x14ac:dyDescent="0.3">
      <c r="A1536" s="54"/>
      <c r="C1536" s="5"/>
      <c r="D1536" s="65"/>
      <c r="E1536" s="65"/>
      <c r="F1536" s="46">
        <f t="shared" si="33"/>
        <v>1051367</v>
      </c>
      <c r="G1536" s="388" t="s">
        <v>9566</v>
      </c>
    </row>
    <row r="1537" spans="1:7" x14ac:dyDescent="0.3">
      <c r="A1537" s="54"/>
      <c r="C1537" s="5"/>
      <c r="D1537" s="65"/>
      <c r="E1537" s="65"/>
      <c r="F1537" s="46">
        <f t="shared" si="33"/>
        <v>1051367</v>
      </c>
      <c r="G1537" s="388" t="s">
        <v>9566</v>
      </c>
    </row>
    <row r="1538" spans="1:7" x14ac:dyDescent="0.3">
      <c r="A1538" s="54"/>
      <c r="C1538" s="5"/>
      <c r="D1538" s="65"/>
      <c r="E1538" s="65"/>
      <c r="F1538" s="46">
        <f t="shared" si="33"/>
        <v>1051367</v>
      </c>
      <c r="G1538" s="388" t="s">
        <v>9566</v>
      </c>
    </row>
    <row r="1539" spans="1:7" x14ac:dyDescent="0.3">
      <c r="A1539" s="54"/>
      <c r="C1539" s="5"/>
      <c r="D1539" s="65"/>
      <c r="E1539" s="65"/>
      <c r="F1539" s="46">
        <f t="shared" si="33"/>
        <v>1051367</v>
      </c>
      <c r="G1539" s="388" t="s">
        <v>9566</v>
      </c>
    </row>
    <row r="1540" spans="1:7" x14ac:dyDescent="0.3">
      <c r="A1540" s="54"/>
      <c r="C1540" s="5"/>
      <c r="D1540" s="65"/>
      <c r="E1540" s="65"/>
      <c r="F1540" s="46">
        <f t="shared" si="33"/>
        <v>1051367</v>
      </c>
      <c r="G1540" s="388" t="s">
        <v>9566</v>
      </c>
    </row>
    <row r="1541" spans="1:7" x14ac:dyDescent="0.3">
      <c r="A1541" s="54"/>
      <c r="C1541" s="5"/>
      <c r="D1541" s="65"/>
      <c r="E1541" s="65"/>
      <c r="F1541" s="46">
        <f t="shared" si="33"/>
        <v>1051367</v>
      </c>
      <c r="G1541" s="388" t="s">
        <v>9566</v>
      </c>
    </row>
    <row r="1542" spans="1:7" x14ac:dyDescent="0.3">
      <c r="A1542" s="54"/>
      <c r="C1542" s="5"/>
      <c r="D1542" s="65"/>
      <c r="E1542" s="65"/>
      <c r="F1542" s="46">
        <f t="shared" si="33"/>
        <v>1051367</v>
      </c>
      <c r="G1542" s="388" t="s">
        <v>9566</v>
      </c>
    </row>
    <row r="1543" spans="1:7" x14ac:dyDescent="0.3">
      <c r="A1543" s="54"/>
      <c r="C1543" s="5"/>
      <c r="D1543" s="65"/>
      <c r="E1543" s="65"/>
      <c r="F1543" s="46">
        <f t="shared" si="33"/>
        <v>1051367</v>
      </c>
      <c r="G1543" s="388" t="s">
        <v>9566</v>
      </c>
    </row>
    <row r="1544" spans="1:7" x14ac:dyDescent="0.3">
      <c r="A1544" s="54"/>
      <c r="C1544" s="5"/>
      <c r="D1544" s="65"/>
      <c r="E1544" s="65"/>
      <c r="F1544" s="46">
        <f t="shared" si="33"/>
        <v>1051367</v>
      </c>
      <c r="G1544" s="388" t="s">
        <v>9566</v>
      </c>
    </row>
    <row r="1545" spans="1:7" x14ac:dyDescent="0.3">
      <c r="A1545" s="54"/>
      <c r="C1545" s="5"/>
      <c r="D1545" s="65"/>
      <c r="E1545" s="65"/>
      <c r="F1545" s="46">
        <f t="shared" si="33"/>
        <v>1051367</v>
      </c>
      <c r="G1545" s="388" t="s">
        <v>9566</v>
      </c>
    </row>
    <row r="1546" spans="1:7" x14ac:dyDescent="0.3">
      <c r="A1546" s="54"/>
      <c r="C1546" s="5"/>
      <c r="D1546" s="65"/>
      <c r="E1546" s="65"/>
      <c r="F1546" s="46">
        <f t="shared" si="33"/>
        <v>1051367</v>
      </c>
      <c r="G1546" s="388" t="s">
        <v>9566</v>
      </c>
    </row>
    <row r="1547" spans="1:7" x14ac:dyDescent="0.3">
      <c r="A1547" s="54"/>
      <c r="C1547" s="5"/>
      <c r="D1547" s="65"/>
      <c r="E1547" s="65"/>
      <c r="F1547" s="46">
        <f t="shared" si="33"/>
        <v>1051367</v>
      </c>
      <c r="G1547" s="388" t="s">
        <v>9566</v>
      </c>
    </row>
    <row r="1548" spans="1:7" x14ac:dyDescent="0.3">
      <c r="A1548" s="54"/>
      <c r="C1548" s="5"/>
      <c r="D1548" s="65"/>
      <c r="E1548" s="65"/>
      <c r="F1548" s="46">
        <f t="shared" si="33"/>
        <v>1051367</v>
      </c>
      <c r="G1548" s="388" t="s">
        <v>9566</v>
      </c>
    </row>
    <row r="1549" spans="1:7" x14ac:dyDescent="0.3">
      <c r="A1549" s="54"/>
      <c r="C1549" s="5"/>
      <c r="D1549" s="65"/>
      <c r="E1549" s="65"/>
      <c r="F1549" s="46">
        <f t="shared" si="33"/>
        <v>1051367</v>
      </c>
      <c r="G1549" s="388" t="s">
        <v>9566</v>
      </c>
    </row>
    <row r="1550" spans="1:7" x14ac:dyDescent="0.3">
      <c r="A1550" s="54"/>
      <c r="C1550" s="5"/>
      <c r="D1550" s="65"/>
      <c r="E1550" s="65"/>
      <c r="F1550" s="46">
        <f t="shared" si="33"/>
        <v>1051367</v>
      </c>
      <c r="G1550" s="388" t="s">
        <v>9566</v>
      </c>
    </row>
    <row r="1551" spans="1:7" x14ac:dyDescent="0.3">
      <c r="A1551" s="54"/>
      <c r="C1551" s="5"/>
      <c r="D1551" s="65"/>
      <c r="E1551" s="65"/>
      <c r="F1551" s="46">
        <f t="shared" si="33"/>
        <v>1051367</v>
      </c>
      <c r="G1551" s="388" t="s">
        <v>9566</v>
      </c>
    </row>
    <row r="1552" spans="1:7" x14ac:dyDescent="0.3">
      <c r="A1552" s="54"/>
      <c r="C1552" s="5"/>
      <c r="D1552" s="65"/>
      <c r="E1552" s="65"/>
      <c r="F1552" s="46">
        <f t="shared" ref="F1552:F1615" si="34">F1551+E1552-D1552</f>
        <v>1051367</v>
      </c>
      <c r="G1552" s="388" t="s">
        <v>9566</v>
      </c>
    </row>
    <row r="1553" spans="1:7" x14ac:dyDescent="0.3">
      <c r="A1553" s="54"/>
      <c r="C1553" s="5"/>
      <c r="D1553" s="65"/>
      <c r="E1553" s="65"/>
      <c r="F1553" s="46">
        <f t="shared" si="34"/>
        <v>1051367</v>
      </c>
      <c r="G1553" s="388" t="s">
        <v>9566</v>
      </c>
    </row>
    <row r="1554" spans="1:7" x14ac:dyDescent="0.3">
      <c r="A1554" s="54"/>
      <c r="C1554" s="5"/>
      <c r="D1554" s="65"/>
      <c r="E1554" s="65"/>
      <c r="F1554" s="46">
        <f t="shared" si="34"/>
        <v>1051367</v>
      </c>
      <c r="G1554" s="388" t="s">
        <v>9566</v>
      </c>
    </row>
    <row r="1555" spans="1:7" x14ac:dyDescent="0.3">
      <c r="A1555" s="54"/>
      <c r="C1555" s="5"/>
      <c r="D1555" s="65"/>
      <c r="E1555" s="65"/>
      <c r="F1555" s="46">
        <f t="shared" si="34"/>
        <v>1051367</v>
      </c>
      <c r="G1555" s="388" t="s">
        <v>9566</v>
      </c>
    </row>
    <row r="1556" spans="1:7" x14ac:dyDescent="0.3">
      <c r="A1556" s="54"/>
      <c r="C1556" s="5"/>
      <c r="D1556" s="65"/>
      <c r="E1556" s="65"/>
      <c r="F1556" s="46">
        <f t="shared" si="34"/>
        <v>1051367</v>
      </c>
      <c r="G1556" s="388" t="s">
        <v>9566</v>
      </c>
    </row>
    <row r="1557" spans="1:7" x14ac:dyDescent="0.3">
      <c r="A1557" s="54"/>
      <c r="C1557" s="5"/>
      <c r="D1557" s="65"/>
      <c r="E1557" s="65"/>
      <c r="F1557" s="46">
        <f t="shared" si="34"/>
        <v>1051367</v>
      </c>
      <c r="G1557" s="388" t="s">
        <v>9566</v>
      </c>
    </row>
    <row r="1558" spans="1:7" x14ac:dyDescent="0.3">
      <c r="A1558" s="54"/>
      <c r="C1558" s="5"/>
      <c r="D1558" s="65"/>
      <c r="E1558" s="65"/>
      <c r="F1558" s="46">
        <f t="shared" si="34"/>
        <v>1051367</v>
      </c>
      <c r="G1558" s="388" t="s">
        <v>9566</v>
      </c>
    </row>
    <row r="1559" spans="1:7" x14ac:dyDescent="0.3">
      <c r="A1559" s="54"/>
      <c r="C1559" s="5"/>
      <c r="D1559" s="65"/>
      <c r="E1559" s="65"/>
      <c r="F1559" s="46">
        <f t="shared" si="34"/>
        <v>1051367</v>
      </c>
      <c r="G1559" s="388" t="s">
        <v>9566</v>
      </c>
    </row>
    <row r="1560" spans="1:7" x14ac:dyDescent="0.3">
      <c r="A1560" s="54"/>
      <c r="C1560" s="5"/>
      <c r="D1560" s="65"/>
      <c r="E1560" s="65"/>
      <c r="F1560" s="46">
        <f t="shared" si="34"/>
        <v>1051367</v>
      </c>
      <c r="G1560" s="388" t="s">
        <v>9566</v>
      </c>
    </row>
    <row r="1561" spans="1:7" x14ac:dyDescent="0.3">
      <c r="A1561" s="54"/>
      <c r="C1561" s="5"/>
      <c r="D1561" s="65"/>
      <c r="E1561" s="65"/>
      <c r="F1561" s="46">
        <f t="shared" si="34"/>
        <v>1051367</v>
      </c>
      <c r="G1561" s="388" t="s">
        <v>9566</v>
      </c>
    </row>
    <row r="1562" spans="1:7" x14ac:dyDescent="0.3">
      <c r="A1562" s="54"/>
      <c r="C1562" s="5"/>
      <c r="D1562" s="65"/>
      <c r="E1562" s="65"/>
      <c r="F1562" s="46">
        <f t="shared" si="34"/>
        <v>1051367</v>
      </c>
      <c r="G1562" s="388" t="s">
        <v>9566</v>
      </c>
    </row>
    <row r="1563" spans="1:7" x14ac:dyDescent="0.3">
      <c r="A1563" s="54"/>
      <c r="C1563" s="5"/>
      <c r="D1563" s="65"/>
      <c r="E1563" s="65"/>
      <c r="F1563" s="46">
        <f t="shared" si="34"/>
        <v>1051367</v>
      </c>
      <c r="G1563" s="388" t="s">
        <v>9566</v>
      </c>
    </row>
    <row r="1564" spans="1:7" x14ac:dyDescent="0.3">
      <c r="A1564" s="54"/>
      <c r="C1564" s="5"/>
      <c r="D1564" s="65"/>
      <c r="E1564" s="65"/>
      <c r="F1564" s="46">
        <f t="shared" si="34"/>
        <v>1051367</v>
      </c>
      <c r="G1564" s="388" t="s">
        <v>9566</v>
      </c>
    </row>
    <row r="1565" spans="1:7" x14ac:dyDescent="0.3">
      <c r="A1565" s="54"/>
      <c r="C1565" s="5"/>
      <c r="D1565" s="65"/>
      <c r="E1565" s="65"/>
      <c r="F1565" s="46">
        <f t="shared" si="34"/>
        <v>1051367</v>
      </c>
      <c r="G1565" s="388" t="s">
        <v>9566</v>
      </c>
    </row>
    <row r="1566" spans="1:7" x14ac:dyDescent="0.3">
      <c r="A1566" s="54"/>
      <c r="C1566" s="5"/>
      <c r="D1566" s="65"/>
      <c r="E1566" s="65"/>
      <c r="F1566" s="46">
        <f t="shared" si="34"/>
        <v>1051367</v>
      </c>
      <c r="G1566" s="388" t="s">
        <v>9566</v>
      </c>
    </row>
    <row r="1567" spans="1:7" x14ac:dyDescent="0.3">
      <c r="A1567" s="54"/>
      <c r="C1567" s="5"/>
      <c r="D1567" s="65"/>
      <c r="E1567" s="65"/>
      <c r="F1567" s="46">
        <f t="shared" si="34"/>
        <v>1051367</v>
      </c>
      <c r="G1567" s="388" t="s">
        <v>9566</v>
      </c>
    </row>
    <row r="1568" spans="1:7" x14ac:dyDescent="0.3">
      <c r="A1568" s="54"/>
      <c r="C1568" s="5"/>
      <c r="D1568" s="65"/>
      <c r="E1568" s="65"/>
      <c r="F1568" s="46">
        <f t="shared" si="34"/>
        <v>1051367</v>
      </c>
      <c r="G1568" s="388" t="s">
        <v>9566</v>
      </c>
    </row>
    <row r="1569" spans="1:7" x14ac:dyDescent="0.3">
      <c r="A1569" s="54"/>
      <c r="C1569" s="5"/>
      <c r="D1569" s="65"/>
      <c r="E1569" s="65"/>
      <c r="F1569" s="46">
        <f t="shared" si="34"/>
        <v>1051367</v>
      </c>
      <c r="G1569" s="388" t="s">
        <v>9566</v>
      </c>
    </row>
    <row r="1570" spans="1:7" x14ac:dyDescent="0.3">
      <c r="A1570" s="54"/>
      <c r="C1570" s="5"/>
      <c r="D1570" s="65"/>
      <c r="E1570" s="65"/>
      <c r="F1570" s="46">
        <f t="shared" si="34"/>
        <v>1051367</v>
      </c>
      <c r="G1570" s="388" t="s">
        <v>9566</v>
      </c>
    </row>
    <row r="1571" spans="1:7" x14ac:dyDescent="0.3">
      <c r="A1571" s="54"/>
      <c r="C1571" s="5"/>
      <c r="D1571" s="65"/>
      <c r="E1571" s="65"/>
      <c r="F1571" s="46">
        <f t="shared" si="34"/>
        <v>1051367</v>
      </c>
      <c r="G1571" s="388" t="s">
        <v>9566</v>
      </c>
    </row>
    <row r="1572" spans="1:7" x14ac:dyDescent="0.3">
      <c r="A1572" s="54"/>
      <c r="C1572" s="5"/>
      <c r="D1572" s="65"/>
      <c r="E1572" s="65"/>
      <c r="F1572" s="46">
        <f t="shared" si="34"/>
        <v>1051367</v>
      </c>
      <c r="G1572" s="388" t="s">
        <v>9566</v>
      </c>
    </row>
    <row r="1573" spans="1:7" x14ac:dyDescent="0.3">
      <c r="A1573" s="54"/>
      <c r="C1573" s="5"/>
      <c r="D1573" s="65"/>
      <c r="E1573" s="65"/>
      <c r="F1573" s="46">
        <f t="shared" si="34"/>
        <v>1051367</v>
      </c>
      <c r="G1573" s="388" t="s">
        <v>9566</v>
      </c>
    </row>
    <row r="1574" spans="1:7" x14ac:dyDescent="0.3">
      <c r="A1574" s="54"/>
      <c r="C1574" s="5"/>
      <c r="D1574" s="65"/>
      <c r="E1574" s="65"/>
      <c r="F1574" s="46">
        <f t="shared" si="34"/>
        <v>1051367</v>
      </c>
      <c r="G1574" s="388" t="s">
        <v>9566</v>
      </c>
    </row>
    <row r="1575" spans="1:7" x14ac:dyDescent="0.3">
      <c r="A1575" s="54"/>
      <c r="C1575" s="5"/>
      <c r="D1575" s="65"/>
      <c r="E1575" s="65"/>
      <c r="F1575" s="46">
        <f t="shared" si="34"/>
        <v>1051367</v>
      </c>
      <c r="G1575" s="388" t="s">
        <v>9566</v>
      </c>
    </row>
    <row r="1576" spans="1:7" x14ac:dyDescent="0.3">
      <c r="A1576" s="54"/>
      <c r="C1576" s="5"/>
      <c r="D1576" s="65"/>
      <c r="E1576" s="65"/>
      <c r="F1576" s="46">
        <f t="shared" si="34"/>
        <v>1051367</v>
      </c>
      <c r="G1576" s="388" t="s">
        <v>9566</v>
      </c>
    </row>
    <row r="1577" spans="1:7" x14ac:dyDescent="0.3">
      <c r="A1577" s="54"/>
      <c r="C1577" s="5"/>
      <c r="D1577" s="65"/>
      <c r="E1577" s="65"/>
      <c r="F1577" s="46">
        <f t="shared" si="34"/>
        <v>1051367</v>
      </c>
      <c r="G1577" s="388" t="s">
        <v>9566</v>
      </c>
    </row>
    <row r="1578" spans="1:7" x14ac:dyDescent="0.3">
      <c r="A1578" s="54"/>
      <c r="C1578" s="5"/>
      <c r="D1578" s="65"/>
      <c r="E1578" s="65"/>
      <c r="F1578" s="46">
        <f t="shared" si="34"/>
        <v>1051367</v>
      </c>
      <c r="G1578" s="388" t="s">
        <v>9566</v>
      </c>
    </row>
    <row r="1579" spans="1:7" x14ac:dyDescent="0.3">
      <c r="A1579" s="54"/>
      <c r="C1579" s="5"/>
      <c r="D1579" s="65"/>
      <c r="E1579" s="65"/>
      <c r="F1579" s="46">
        <f t="shared" si="34"/>
        <v>1051367</v>
      </c>
      <c r="G1579" s="388" t="s">
        <v>9566</v>
      </c>
    </row>
    <row r="1580" spans="1:7" x14ac:dyDescent="0.3">
      <c r="A1580" s="54"/>
      <c r="C1580" s="5"/>
      <c r="D1580" s="65"/>
      <c r="E1580" s="65"/>
      <c r="F1580" s="46">
        <f t="shared" si="34"/>
        <v>1051367</v>
      </c>
      <c r="G1580" s="388" t="s">
        <v>9566</v>
      </c>
    </row>
    <row r="1581" spans="1:7" x14ac:dyDescent="0.3">
      <c r="A1581" s="54"/>
      <c r="C1581" s="5"/>
      <c r="D1581" s="65"/>
      <c r="E1581" s="65"/>
      <c r="F1581" s="46">
        <f t="shared" si="34"/>
        <v>1051367</v>
      </c>
      <c r="G1581" s="388" t="s">
        <v>9566</v>
      </c>
    </row>
    <row r="1582" spans="1:7" x14ac:dyDescent="0.3">
      <c r="A1582" s="54"/>
      <c r="C1582" s="5"/>
      <c r="D1582" s="65"/>
      <c r="E1582" s="65"/>
      <c r="F1582" s="46">
        <f t="shared" si="34"/>
        <v>1051367</v>
      </c>
      <c r="G1582" s="388" t="s">
        <v>9566</v>
      </c>
    </row>
    <row r="1583" spans="1:7" x14ac:dyDescent="0.3">
      <c r="A1583" s="54"/>
      <c r="C1583" s="5"/>
      <c r="D1583" s="65"/>
      <c r="E1583" s="65"/>
      <c r="F1583" s="46">
        <f t="shared" si="34"/>
        <v>1051367</v>
      </c>
      <c r="G1583" s="388" t="s">
        <v>9566</v>
      </c>
    </row>
    <row r="1584" spans="1:7" x14ac:dyDescent="0.3">
      <c r="A1584" s="54"/>
      <c r="C1584" s="5"/>
      <c r="D1584" s="65"/>
      <c r="E1584" s="65"/>
      <c r="F1584" s="46">
        <f t="shared" si="34"/>
        <v>1051367</v>
      </c>
      <c r="G1584" s="388" t="s">
        <v>9566</v>
      </c>
    </row>
    <row r="1585" spans="1:7" x14ac:dyDescent="0.3">
      <c r="A1585" s="54"/>
      <c r="C1585" s="5"/>
      <c r="D1585" s="65"/>
      <c r="E1585" s="65"/>
      <c r="F1585" s="46">
        <f t="shared" si="34"/>
        <v>1051367</v>
      </c>
      <c r="G1585" s="388" t="s">
        <v>9566</v>
      </c>
    </row>
    <row r="1586" spans="1:7" x14ac:dyDescent="0.3">
      <c r="A1586" s="54"/>
      <c r="C1586" s="5"/>
      <c r="D1586" s="65"/>
      <c r="E1586" s="65"/>
      <c r="F1586" s="46">
        <f t="shared" si="34"/>
        <v>1051367</v>
      </c>
      <c r="G1586" s="388" t="s">
        <v>9566</v>
      </c>
    </row>
    <row r="1587" spans="1:7" x14ac:dyDescent="0.3">
      <c r="A1587" s="54"/>
      <c r="C1587" s="5"/>
      <c r="D1587" s="65"/>
      <c r="E1587" s="65"/>
      <c r="F1587" s="46">
        <f t="shared" si="34"/>
        <v>1051367</v>
      </c>
      <c r="G1587" s="388" t="s">
        <v>9566</v>
      </c>
    </row>
    <row r="1588" spans="1:7" x14ac:dyDescent="0.3">
      <c r="A1588" s="54"/>
      <c r="C1588" s="5"/>
      <c r="D1588" s="65"/>
      <c r="E1588" s="65"/>
      <c r="F1588" s="46">
        <f t="shared" si="34"/>
        <v>1051367</v>
      </c>
      <c r="G1588" s="388" t="s">
        <v>9566</v>
      </c>
    </row>
    <row r="1589" spans="1:7" x14ac:dyDescent="0.3">
      <c r="A1589" s="54"/>
      <c r="C1589" s="5"/>
      <c r="D1589" s="65"/>
      <c r="E1589" s="65"/>
      <c r="F1589" s="46">
        <f t="shared" si="34"/>
        <v>1051367</v>
      </c>
      <c r="G1589" s="388" t="s">
        <v>9566</v>
      </c>
    </row>
    <row r="1590" spans="1:7" x14ac:dyDescent="0.3">
      <c r="A1590" s="54"/>
      <c r="C1590" s="5"/>
      <c r="D1590" s="65"/>
      <c r="E1590" s="65"/>
      <c r="F1590" s="46">
        <f t="shared" si="34"/>
        <v>1051367</v>
      </c>
      <c r="G1590" s="388" t="s">
        <v>9566</v>
      </c>
    </row>
    <row r="1591" spans="1:7" x14ac:dyDescent="0.3">
      <c r="A1591" s="54"/>
      <c r="C1591" s="5"/>
      <c r="D1591" s="65"/>
      <c r="E1591" s="65"/>
      <c r="F1591" s="46">
        <f t="shared" si="34"/>
        <v>1051367</v>
      </c>
      <c r="G1591" s="388" t="s">
        <v>9566</v>
      </c>
    </row>
    <row r="1592" spans="1:7" x14ac:dyDescent="0.3">
      <c r="A1592" s="54"/>
      <c r="C1592" s="5"/>
      <c r="D1592" s="65"/>
      <c r="E1592" s="65"/>
      <c r="F1592" s="46">
        <f t="shared" si="34"/>
        <v>1051367</v>
      </c>
      <c r="G1592" s="388" t="s">
        <v>9566</v>
      </c>
    </row>
    <row r="1593" spans="1:7" x14ac:dyDescent="0.3">
      <c r="A1593" s="54"/>
      <c r="C1593" s="5"/>
      <c r="D1593" s="65"/>
      <c r="E1593" s="65"/>
      <c r="F1593" s="46">
        <f t="shared" si="34"/>
        <v>1051367</v>
      </c>
      <c r="G1593" s="388" t="s">
        <v>9566</v>
      </c>
    </row>
    <row r="1594" spans="1:7" x14ac:dyDescent="0.3">
      <c r="A1594" s="54"/>
      <c r="C1594" s="5"/>
      <c r="D1594" s="65"/>
      <c r="E1594" s="65"/>
      <c r="F1594" s="46">
        <f t="shared" si="34"/>
        <v>1051367</v>
      </c>
      <c r="G1594" s="388" t="s">
        <v>9566</v>
      </c>
    </row>
    <row r="1595" spans="1:7" x14ac:dyDescent="0.3">
      <c r="A1595" s="54"/>
      <c r="C1595" s="5"/>
      <c r="D1595" s="65"/>
      <c r="E1595" s="65"/>
      <c r="F1595" s="46">
        <f t="shared" si="34"/>
        <v>1051367</v>
      </c>
      <c r="G1595" s="388" t="s">
        <v>9566</v>
      </c>
    </row>
    <row r="1596" spans="1:7" x14ac:dyDescent="0.3">
      <c r="A1596" s="54"/>
      <c r="C1596" s="5"/>
      <c r="D1596" s="65"/>
      <c r="E1596" s="65"/>
      <c r="F1596" s="46">
        <f t="shared" si="34"/>
        <v>1051367</v>
      </c>
      <c r="G1596" s="388" t="s">
        <v>9566</v>
      </c>
    </row>
    <row r="1597" spans="1:7" x14ac:dyDescent="0.3">
      <c r="A1597" s="54"/>
      <c r="C1597" s="5"/>
      <c r="D1597" s="65"/>
      <c r="E1597" s="65"/>
      <c r="F1597" s="46">
        <f t="shared" si="34"/>
        <v>1051367</v>
      </c>
      <c r="G1597" s="388" t="s">
        <v>9566</v>
      </c>
    </row>
    <row r="1598" spans="1:7" x14ac:dyDescent="0.3">
      <c r="A1598" s="54"/>
      <c r="C1598" s="5"/>
      <c r="D1598" s="65"/>
      <c r="E1598" s="65"/>
      <c r="F1598" s="46">
        <f t="shared" si="34"/>
        <v>1051367</v>
      </c>
      <c r="G1598" s="388" t="s">
        <v>9566</v>
      </c>
    </row>
    <row r="1599" spans="1:7" x14ac:dyDescent="0.3">
      <c r="A1599" s="54"/>
      <c r="C1599" s="5"/>
      <c r="D1599" s="65"/>
      <c r="E1599" s="65"/>
      <c r="F1599" s="46">
        <f t="shared" si="34"/>
        <v>1051367</v>
      </c>
      <c r="G1599" s="388" t="s">
        <v>9566</v>
      </c>
    </row>
    <row r="1600" spans="1:7" x14ac:dyDescent="0.3">
      <c r="A1600" s="54"/>
      <c r="C1600" s="5"/>
      <c r="D1600" s="65"/>
      <c r="E1600" s="65"/>
      <c r="F1600" s="46">
        <f t="shared" si="34"/>
        <v>1051367</v>
      </c>
      <c r="G1600" s="388" t="s">
        <v>9566</v>
      </c>
    </row>
    <row r="1601" spans="1:7" x14ac:dyDescent="0.3">
      <c r="A1601" s="54"/>
      <c r="C1601" s="5"/>
      <c r="D1601" s="65"/>
      <c r="E1601" s="65"/>
      <c r="F1601" s="46">
        <f t="shared" si="34"/>
        <v>1051367</v>
      </c>
      <c r="G1601" s="388" t="s">
        <v>9566</v>
      </c>
    </row>
    <row r="1602" spans="1:7" x14ac:dyDescent="0.3">
      <c r="A1602" s="54"/>
      <c r="C1602" s="5"/>
      <c r="D1602" s="65"/>
      <c r="E1602" s="65"/>
      <c r="F1602" s="46">
        <f t="shared" si="34"/>
        <v>1051367</v>
      </c>
      <c r="G1602" s="388" t="s">
        <v>9566</v>
      </c>
    </row>
    <row r="1603" spans="1:7" x14ac:dyDescent="0.3">
      <c r="A1603" s="54"/>
      <c r="C1603" s="5"/>
      <c r="D1603" s="65"/>
      <c r="E1603" s="65"/>
      <c r="F1603" s="46">
        <f t="shared" si="34"/>
        <v>1051367</v>
      </c>
      <c r="G1603" s="388" t="s">
        <v>9566</v>
      </c>
    </row>
    <row r="1604" spans="1:7" x14ac:dyDescent="0.3">
      <c r="A1604" s="54"/>
      <c r="C1604" s="5"/>
      <c r="D1604" s="65"/>
      <c r="E1604" s="65"/>
      <c r="F1604" s="46">
        <f t="shared" si="34"/>
        <v>1051367</v>
      </c>
      <c r="G1604" s="388" t="s">
        <v>9566</v>
      </c>
    </row>
    <row r="1605" spans="1:7" x14ac:dyDescent="0.3">
      <c r="A1605" s="54"/>
      <c r="C1605" s="5"/>
      <c r="D1605" s="65"/>
      <c r="E1605" s="65"/>
      <c r="F1605" s="46">
        <f t="shared" si="34"/>
        <v>1051367</v>
      </c>
      <c r="G1605" s="388" t="s">
        <v>9566</v>
      </c>
    </row>
    <row r="1606" spans="1:7" x14ac:dyDescent="0.3">
      <c r="A1606" s="54"/>
      <c r="C1606" s="5"/>
      <c r="D1606" s="65"/>
      <c r="E1606" s="65"/>
      <c r="F1606" s="46">
        <f t="shared" si="34"/>
        <v>1051367</v>
      </c>
      <c r="G1606" s="388" t="s">
        <v>9566</v>
      </c>
    </row>
    <row r="1607" spans="1:7" x14ac:dyDescent="0.3">
      <c r="A1607" s="54"/>
      <c r="C1607" s="5"/>
      <c r="D1607" s="65"/>
      <c r="E1607" s="65"/>
      <c r="F1607" s="46">
        <f t="shared" si="34"/>
        <v>1051367</v>
      </c>
      <c r="G1607" s="388" t="s">
        <v>9566</v>
      </c>
    </row>
    <row r="1608" spans="1:7" x14ac:dyDescent="0.3">
      <c r="A1608" s="54"/>
      <c r="C1608" s="5"/>
      <c r="D1608" s="65"/>
      <c r="E1608" s="65"/>
      <c r="F1608" s="46">
        <f t="shared" si="34"/>
        <v>1051367</v>
      </c>
      <c r="G1608" s="388" t="s">
        <v>9566</v>
      </c>
    </row>
    <row r="1609" spans="1:7" x14ac:dyDescent="0.3">
      <c r="A1609" s="54"/>
      <c r="C1609" s="5"/>
      <c r="D1609" s="65"/>
      <c r="E1609" s="65"/>
      <c r="F1609" s="46">
        <f t="shared" si="34"/>
        <v>1051367</v>
      </c>
      <c r="G1609" s="388" t="s">
        <v>9566</v>
      </c>
    </row>
    <row r="1610" spans="1:7" x14ac:dyDescent="0.3">
      <c r="A1610" s="54"/>
      <c r="C1610" s="5"/>
      <c r="D1610" s="65"/>
      <c r="E1610" s="65"/>
      <c r="F1610" s="46">
        <f t="shared" si="34"/>
        <v>1051367</v>
      </c>
      <c r="G1610" s="388" t="s">
        <v>9566</v>
      </c>
    </row>
    <row r="1611" spans="1:7" x14ac:dyDescent="0.3">
      <c r="A1611" s="54"/>
      <c r="C1611" s="5"/>
      <c r="D1611" s="65"/>
      <c r="E1611" s="65"/>
      <c r="F1611" s="46">
        <f t="shared" si="34"/>
        <v>1051367</v>
      </c>
      <c r="G1611" s="388" t="s">
        <v>9566</v>
      </c>
    </row>
    <row r="1612" spans="1:7" x14ac:dyDescent="0.3">
      <c r="A1612" s="54"/>
      <c r="C1612" s="5"/>
      <c r="D1612" s="65"/>
      <c r="E1612" s="65"/>
      <c r="F1612" s="46">
        <f t="shared" si="34"/>
        <v>1051367</v>
      </c>
      <c r="G1612" s="388" t="s">
        <v>9566</v>
      </c>
    </row>
    <row r="1613" spans="1:7" x14ac:dyDescent="0.3">
      <c r="A1613" s="54"/>
      <c r="C1613" s="5"/>
      <c r="D1613" s="65"/>
      <c r="E1613" s="65"/>
      <c r="F1613" s="46">
        <f t="shared" si="34"/>
        <v>1051367</v>
      </c>
      <c r="G1613" s="388" t="s">
        <v>9566</v>
      </c>
    </row>
    <row r="1614" spans="1:7" x14ac:dyDescent="0.3">
      <c r="A1614" s="54"/>
      <c r="C1614" s="5"/>
      <c r="D1614" s="65"/>
      <c r="E1614" s="65"/>
      <c r="F1614" s="46">
        <f t="shared" si="34"/>
        <v>1051367</v>
      </c>
      <c r="G1614" s="388" t="s">
        <v>9566</v>
      </c>
    </row>
    <row r="1615" spans="1:7" x14ac:dyDescent="0.3">
      <c r="A1615" s="54"/>
      <c r="C1615" s="5"/>
      <c r="D1615" s="65"/>
      <c r="E1615" s="65"/>
      <c r="F1615" s="46">
        <f t="shared" si="34"/>
        <v>1051367</v>
      </c>
      <c r="G1615" s="388" t="s">
        <v>9566</v>
      </c>
    </row>
    <row r="1616" spans="1:7" x14ac:dyDescent="0.3">
      <c r="A1616" s="54"/>
      <c r="C1616" s="5"/>
      <c r="D1616" s="65"/>
      <c r="E1616" s="65"/>
      <c r="F1616" s="46">
        <f t="shared" ref="F1616:F1679" si="35">F1615+E1616-D1616</f>
        <v>1051367</v>
      </c>
      <c r="G1616" s="388" t="s">
        <v>9566</v>
      </c>
    </row>
    <row r="1617" spans="1:7" x14ac:dyDescent="0.3">
      <c r="A1617" s="54"/>
      <c r="C1617" s="5"/>
      <c r="D1617" s="65"/>
      <c r="E1617" s="65"/>
      <c r="F1617" s="46">
        <f t="shared" si="35"/>
        <v>1051367</v>
      </c>
      <c r="G1617" s="388" t="s">
        <v>9566</v>
      </c>
    </row>
    <row r="1618" spans="1:7" x14ac:dyDescent="0.3">
      <c r="A1618" s="54"/>
      <c r="C1618" s="5"/>
      <c r="D1618" s="65"/>
      <c r="E1618" s="65"/>
      <c r="F1618" s="46">
        <f t="shared" si="35"/>
        <v>1051367</v>
      </c>
      <c r="G1618" s="388" t="s">
        <v>9566</v>
      </c>
    </row>
    <row r="1619" spans="1:7" x14ac:dyDescent="0.3">
      <c r="A1619" s="54"/>
      <c r="C1619" s="5"/>
      <c r="D1619" s="65"/>
      <c r="E1619" s="65"/>
      <c r="F1619" s="46">
        <f t="shared" si="35"/>
        <v>1051367</v>
      </c>
      <c r="G1619" s="388" t="s">
        <v>9566</v>
      </c>
    </row>
    <row r="1620" spans="1:7" x14ac:dyDescent="0.3">
      <c r="A1620" s="54"/>
      <c r="C1620" s="5"/>
      <c r="D1620" s="65"/>
      <c r="E1620" s="65"/>
      <c r="F1620" s="46">
        <f t="shared" si="35"/>
        <v>1051367</v>
      </c>
      <c r="G1620" s="388" t="s">
        <v>9566</v>
      </c>
    </row>
    <row r="1621" spans="1:7" x14ac:dyDescent="0.3">
      <c r="A1621" s="54"/>
      <c r="C1621" s="5"/>
      <c r="D1621" s="65"/>
      <c r="E1621" s="65"/>
      <c r="F1621" s="46">
        <f t="shared" si="35"/>
        <v>1051367</v>
      </c>
      <c r="G1621" s="388" t="s">
        <v>9566</v>
      </c>
    </row>
    <row r="1622" spans="1:7" x14ac:dyDescent="0.3">
      <c r="A1622" s="54"/>
      <c r="C1622" s="5"/>
      <c r="D1622" s="65"/>
      <c r="E1622" s="65"/>
      <c r="F1622" s="46">
        <f t="shared" si="35"/>
        <v>1051367</v>
      </c>
      <c r="G1622" s="388" t="s">
        <v>9566</v>
      </c>
    </row>
    <row r="1623" spans="1:7" x14ac:dyDescent="0.3">
      <c r="A1623" s="54"/>
      <c r="C1623" s="5"/>
      <c r="D1623" s="65"/>
      <c r="E1623" s="65"/>
      <c r="F1623" s="46">
        <f t="shared" si="35"/>
        <v>1051367</v>
      </c>
      <c r="G1623" s="388" t="s">
        <v>9566</v>
      </c>
    </row>
    <row r="1624" spans="1:7" x14ac:dyDescent="0.3">
      <c r="A1624" s="54"/>
      <c r="C1624" s="5"/>
      <c r="D1624" s="65"/>
      <c r="E1624" s="65"/>
      <c r="F1624" s="46">
        <f t="shared" si="35"/>
        <v>1051367</v>
      </c>
      <c r="G1624" s="388" t="s">
        <v>9566</v>
      </c>
    </row>
    <row r="1625" spans="1:7" x14ac:dyDescent="0.3">
      <c r="A1625" s="54"/>
      <c r="C1625" s="5"/>
      <c r="D1625" s="65"/>
      <c r="E1625" s="65"/>
      <c r="F1625" s="46">
        <f t="shared" si="35"/>
        <v>1051367</v>
      </c>
      <c r="G1625" s="388" t="s">
        <v>9566</v>
      </c>
    </row>
    <row r="1626" spans="1:7" x14ac:dyDescent="0.3">
      <c r="A1626" s="54"/>
      <c r="C1626" s="5"/>
      <c r="D1626" s="65"/>
      <c r="E1626" s="65"/>
      <c r="F1626" s="46">
        <f t="shared" si="35"/>
        <v>1051367</v>
      </c>
      <c r="G1626" s="388" t="s">
        <v>9566</v>
      </c>
    </row>
    <row r="1627" spans="1:7" x14ac:dyDescent="0.3">
      <c r="A1627" s="54"/>
      <c r="C1627" s="5"/>
      <c r="D1627" s="65"/>
      <c r="E1627" s="65"/>
      <c r="F1627" s="46">
        <f t="shared" si="35"/>
        <v>1051367</v>
      </c>
      <c r="G1627" s="388" t="s">
        <v>9566</v>
      </c>
    </row>
    <row r="1628" spans="1:7" x14ac:dyDescent="0.3">
      <c r="A1628" s="54"/>
      <c r="C1628" s="5"/>
      <c r="D1628" s="65"/>
      <c r="E1628" s="65"/>
      <c r="F1628" s="46">
        <f t="shared" si="35"/>
        <v>1051367</v>
      </c>
      <c r="G1628" s="388" t="s">
        <v>9566</v>
      </c>
    </row>
    <row r="1629" spans="1:7" x14ac:dyDescent="0.3">
      <c r="A1629" s="54"/>
      <c r="C1629" s="5"/>
      <c r="D1629" s="65"/>
      <c r="E1629" s="65"/>
      <c r="F1629" s="46">
        <f t="shared" si="35"/>
        <v>1051367</v>
      </c>
      <c r="G1629" s="388" t="s">
        <v>9566</v>
      </c>
    </row>
    <row r="1630" spans="1:7" x14ac:dyDescent="0.3">
      <c r="A1630" s="54"/>
      <c r="C1630" s="5"/>
      <c r="D1630" s="65"/>
      <c r="E1630" s="65"/>
      <c r="F1630" s="46">
        <f t="shared" si="35"/>
        <v>1051367</v>
      </c>
      <c r="G1630" s="388" t="s">
        <v>9566</v>
      </c>
    </row>
    <row r="1631" spans="1:7" x14ac:dyDescent="0.3">
      <c r="A1631" s="54"/>
      <c r="C1631" s="5"/>
      <c r="D1631" s="65"/>
      <c r="E1631" s="65"/>
      <c r="F1631" s="46">
        <f t="shared" si="35"/>
        <v>1051367</v>
      </c>
      <c r="G1631" s="388" t="s">
        <v>9566</v>
      </c>
    </row>
    <row r="1632" spans="1:7" x14ac:dyDescent="0.3">
      <c r="A1632" s="54"/>
      <c r="C1632" s="5"/>
      <c r="D1632" s="65"/>
      <c r="E1632" s="65"/>
      <c r="F1632" s="46">
        <f t="shared" si="35"/>
        <v>1051367</v>
      </c>
      <c r="G1632" s="388" t="s">
        <v>9566</v>
      </c>
    </row>
    <row r="1633" spans="1:7" x14ac:dyDescent="0.3">
      <c r="A1633" s="54"/>
      <c r="C1633" s="5"/>
      <c r="D1633" s="65"/>
      <c r="E1633" s="65"/>
      <c r="F1633" s="46">
        <f t="shared" si="35"/>
        <v>1051367</v>
      </c>
      <c r="G1633" s="388" t="s">
        <v>9566</v>
      </c>
    </row>
    <row r="1634" spans="1:7" x14ac:dyDescent="0.3">
      <c r="A1634" s="54"/>
      <c r="C1634" s="5"/>
      <c r="D1634" s="65"/>
      <c r="E1634" s="65"/>
      <c r="F1634" s="46">
        <f t="shared" si="35"/>
        <v>1051367</v>
      </c>
      <c r="G1634" s="388" t="s">
        <v>9566</v>
      </c>
    </row>
    <row r="1635" spans="1:7" x14ac:dyDescent="0.3">
      <c r="A1635" s="54"/>
      <c r="C1635" s="5"/>
      <c r="D1635" s="65"/>
      <c r="E1635" s="65"/>
      <c r="F1635" s="46">
        <f t="shared" si="35"/>
        <v>1051367</v>
      </c>
      <c r="G1635" s="388" t="s">
        <v>9566</v>
      </c>
    </row>
    <row r="1636" spans="1:7" x14ac:dyDescent="0.3">
      <c r="A1636" s="54"/>
      <c r="C1636" s="5"/>
      <c r="D1636" s="65"/>
      <c r="E1636" s="65"/>
      <c r="F1636" s="46">
        <f t="shared" si="35"/>
        <v>1051367</v>
      </c>
      <c r="G1636" s="388" t="s">
        <v>9566</v>
      </c>
    </row>
    <row r="1637" spans="1:7" x14ac:dyDescent="0.3">
      <c r="A1637" s="54"/>
      <c r="C1637" s="5"/>
      <c r="D1637" s="65"/>
      <c r="E1637" s="65"/>
      <c r="F1637" s="46">
        <f t="shared" si="35"/>
        <v>1051367</v>
      </c>
      <c r="G1637" s="388" t="s">
        <v>9566</v>
      </c>
    </row>
    <row r="1638" spans="1:7" x14ac:dyDescent="0.3">
      <c r="A1638" s="54"/>
      <c r="C1638" s="5"/>
      <c r="D1638" s="65"/>
      <c r="E1638" s="65"/>
      <c r="F1638" s="46">
        <f t="shared" si="35"/>
        <v>1051367</v>
      </c>
      <c r="G1638" s="388" t="s">
        <v>9566</v>
      </c>
    </row>
    <row r="1639" spans="1:7" x14ac:dyDescent="0.3">
      <c r="A1639" s="54"/>
      <c r="C1639" s="5"/>
      <c r="D1639" s="65"/>
      <c r="E1639" s="65"/>
      <c r="F1639" s="46">
        <f t="shared" si="35"/>
        <v>1051367</v>
      </c>
      <c r="G1639" s="388" t="s">
        <v>9566</v>
      </c>
    </row>
    <row r="1640" spans="1:7" x14ac:dyDescent="0.3">
      <c r="A1640" s="54"/>
      <c r="C1640" s="5"/>
      <c r="D1640" s="65"/>
      <c r="E1640" s="65"/>
      <c r="F1640" s="46">
        <f t="shared" si="35"/>
        <v>1051367</v>
      </c>
      <c r="G1640" s="388" t="s">
        <v>9566</v>
      </c>
    </row>
    <row r="1641" spans="1:7" x14ac:dyDescent="0.3">
      <c r="A1641" s="54"/>
      <c r="C1641" s="5"/>
      <c r="D1641" s="65"/>
      <c r="E1641" s="65"/>
      <c r="F1641" s="46">
        <f t="shared" si="35"/>
        <v>1051367</v>
      </c>
      <c r="G1641" s="388" t="s">
        <v>9566</v>
      </c>
    </row>
    <row r="1642" spans="1:7" x14ac:dyDescent="0.3">
      <c r="A1642" s="54"/>
      <c r="C1642" s="5"/>
      <c r="D1642" s="65"/>
      <c r="E1642" s="65"/>
      <c r="F1642" s="46">
        <f t="shared" si="35"/>
        <v>1051367</v>
      </c>
      <c r="G1642" s="388" t="s">
        <v>9566</v>
      </c>
    </row>
    <row r="1643" spans="1:7" x14ac:dyDescent="0.3">
      <c r="A1643" s="54"/>
      <c r="C1643" s="5"/>
      <c r="D1643" s="65"/>
      <c r="E1643" s="65"/>
      <c r="F1643" s="46">
        <f t="shared" si="35"/>
        <v>1051367</v>
      </c>
      <c r="G1643" s="388" t="s">
        <v>9566</v>
      </c>
    </row>
    <row r="1644" spans="1:7" x14ac:dyDescent="0.3">
      <c r="A1644" s="54"/>
      <c r="C1644" s="5"/>
      <c r="D1644" s="65"/>
      <c r="E1644" s="65"/>
      <c r="F1644" s="46">
        <f t="shared" si="35"/>
        <v>1051367</v>
      </c>
      <c r="G1644" s="388" t="s">
        <v>9566</v>
      </c>
    </row>
    <row r="1645" spans="1:7" x14ac:dyDescent="0.3">
      <c r="A1645" s="54"/>
      <c r="C1645" s="5"/>
      <c r="D1645" s="65"/>
      <c r="E1645" s="65"/>
      <c r="F1645" s="46">
        <f t="shared" si="35"/>
        <v>1051367</v>
      </c>
      <c r="G1645" s="388" t="s">
        <v>9566</v>
      </c>
    </row>
    <row r="1646" spans="1:7" x14ac:dyDescent="0.3">
      <c r="A1646" s="54"/>
      <c r="C1646" s="5"/>
      <c r="D1646" s="65"/>
      <c r="E1646" s="65"/>
      <c r="F1646" s="46">
        <f t="shared" si="35"/>
        <v>1051367</v>
      </c>
      <c r="G1646" s="388" t="s">
        <v>9566</v>
      </c>
    </row>
    <row r="1647" spans="1:7" x14ac:dyDescent="0.3">
      <c r="A1647" s="54"/>
      <c r="C1647" s="5"/>
      <c r="D1647" s="65"/>
      <c r="E1647" s="65"/>
      <c r="F1647" s="46">
        <f t="shared" si="35"/>
        <v>1051367</v>
      </c>
      <c r="G1647" s="388" t="s">
        <v>9566</v>
      </c>
    </row>
    <row r="1648" spans="1:7" x14ac:dyDescent="0.3">
      <c r="A1648" s="54"/>
      <c r="C1648" s="5"/>
      <c r="D1648" s="65"/>
      <c r="E1648" s="65"/>
      <c r="F1648" s="46">
        <f t="shared" si="35"/>
        <v>1051367</v>
      </c>
      <c r="G1648" s="388" t="s">
        <v>9566</v>
      </c>
    </row>
    <row r="1649" spans="1:7" x14ac:dyDescent="0.3">
      <c r="A1649" s="54"/>
      <c r="C1649" s="5"/>
      <c r="D1649" s="65"/>
      <c r="E1649" s="65"/>
      <c r="F1649" s="46">
        <f t="shared" si="35"/>
        <v>1051367</v>
      </c>
      <c r="G1649" s="388" t="s">
        <v>9566</v>
      </c>
    </row>
    <row r="1650" spans="1:7" x14ac:dyDescent="0.3">
      <c r="A1650" s="54"/>
      <c r="C1650" s="5"/>
      <c r="D1650" s="65"/>
      <c r="E1650" s="65"/>
      <c r="F1650" s="46">
        <f t="shared" si="35"/>
        <v>1051367</v>
      </c>
      <c r="G1650" s="388" t="s">
        <v>9566</v>
      </c>
    </row>
    <row r="1651" spans="1:7" x14ac:dyDescent="0.3">
      <c r="A1651" s="54"/>
      <c r="C1651" s="5"/>
      <c r="D1651" s="65"/>
      <c r="E1651" s="65"/>
      <c r="F1651" s="46">
        <f t="shared" si="35"/>
        <v>1051367</v>
      </c>
      <c r="G1651" s="388" t="s">
        <v>9566</v>
      </c>
    </row>
    <row r="1652" spans="1:7" x14ac:dyDescent="0.3">
      <c r="A1652" s="54"/>
      <c r="C1652" s="5"/>
      <c r="D1652" s="65"/>
      <c r="E1652" s="65"/>
      <c r="F1652" s="46">
        <f t="shared" si="35"/>
        <v>1051367</v>
      </c>
      <c r="G1652" s="388" t="s">
        <v>9566</v>
      </c>
    </row>
    <row r="1653" spans="1:7" x14ac:dyDescent="0.3">
      <c r="A1653" s="54"/>
      <c r="C1653" s="5"/>
      <c r="D1653" s="65"/>
      <c r="E1653" s="65"/>
      <c r="F1653" s="46">
        <f t="shared" si="35"/>
        <v>1051367</v>
      </c>
      <c r="G1653" s="388" t="s">
        <v>9566</v>
      </c>
    </row>
    <row r="1654" spans="1:7" x14ac:dyDescent="0.3">
      <c r="A1654" s="54"/>
      <c r="C1654" s="5"/>
      <c r="D1654" s="65"/>
      <c r="E1654" s="65"/>
      <c r="F1654" s="46">
        <f t="shared" si="35"/>
        <v>1051367</v>
      </c>
      <c r="G1654" s="388" t="s">
        <v>9566</v>
      </c>
    </row>
    <row r="1655" spans="1:7" x14ac:dyDescent="0.3">
      <c r="A1655" s="54"/>
      <c r="C1655" s="5"/>
      <c r="D1655" s="65"/>
      <c r="E1655" s="65"/>
      <c r="F1655" s="46">
        <f t="shared" si="35"/>
        <v>1051367</v>
      </c>
      <c r="G1655" s="388" t="s">
        <v>9566</v>
      </c>
    </row>
    <row r="1656" spans="1:7" x14ac:dyDescent="0.3">
      <c r="A1656" s="54"/>
      <c r="C1656" s="5"/>
      <c r="D1656" s="65"/>
      <c r="E1656" s="65"/>
      <c r="F1656" s="46">
        <f t="shared" si="35"/>
        <v>1051367</v>
      </c>
      <c r="G1656" s="388" t="s">
        <v>9566</v>
      </c>
    </row>
    <row r="1657" spans="1:7" x14ac:dyDescent="0.3">
      <c r="A1657" s="54"/>
      <c r="C1657" s="5"/>
      <c r="D1657" s="65"/>
      <c r="E1657" s="65"/>
      <c r="F1657" s="46">
        <f t="shared" si="35"/>
        <v>1051367</v>
      </c>
      <c r="G1657" s="388" t="s">
        <v>9566</v>
      </c>
    </row>
    <row r="1658" spans="1:7" x14ac:dyDescent="0.3">
      <c r="A1658" s="54"/>
      <c r="C1658" s="5"/>
      <c r="D1658" s="65"/>
      <c r="E1658" s="65"/>
      <c r="F1658" s="46">
        <f t="shared" si="35"/>
        <v>1051367</v>
      </c>
      <c r="G1658" s="388" t="s">
        <v>9566</v>
      </c>
    </row>
    <row r="1659" spans="1:7" x14ac:dyDescent="0.3">
      <c r="A1659" s="54"/>
      <c r="C1659" s="5"/>
      <c r="D1659" s="65"/>
      <c r="E1659" s="65"/>
      <c r="F1659" s="46">
        <f t="shared" si="35"/>
        <v>1051367</v>
      </c>
      <c r="G1659" s="388" t="s">
        <v>9566</v>
      </c>
    </row>
    <row r="1660" spans="1:7" x14ac:dyDescent="0.3">
      <c r="A1660" s="54"/>
      <c r="C1660" s="5"/>
      <c r="D1660" s="65"/>
      <c r="E1660" s="65"/>
      <c r="F1660" s="46">
        <f t="shared" si="35"/>
        <v>1051367</v>
      </c>
      <c r="G1660" s="388" t="s">
        <v>9566</v>
      </c>
    </row>
    <row r="1661" spans="1:7" x14ac:dyDescent="0.3">
      <c r="A1661" s="54"/>
      <c r="C1661" s="5"/>
      <c r="D1661" s="65"/>
      <c r="E1661" s="65"/>
      <c r="F1661" s="46">
        <f t="shared" si="35"/>
        <v>1051367</v>
      </c>
      <c r="G1661" s="388" t="s">
        <v>9566</v>
      </c>
    </row>
    <row r="1662" spans="1:7" x14ac:dyDescent="0.3">
      <c r="A1662" s="54"/>
      <c r="C1662" s="5"/>
      <c r="D1662" s="65"/>
      <c r="E1662" s="65"/>
      <c r="F1662" s="46">
        <f t="shared" si="35"/>
        <v>1051367</v>
      </c>
      <c r="G1662" s="388" t="s">
        <v>9566</v>
      </c>
    </row>
    <row r="1663" spans="1:7" x14ac:dyDescent="0.3">
      <c r="A1663" s="54"/>
      <c r="C1663" s="5"/>
      <c r="D1663" s="65"/>
      <c r="E1663" s="65"/>
      <c r="F1663" s="46">
        <f t="shared" si="35"/>
        <v>1051367</v>
      </c>
      <c r="G1663" s="388" t="s">
        <v>9566</v>
      </c>
    </row>
    <row r="1664" spans="1:7" x14ac:dyDescent="0.3">
      <c r="A1664" s="54"/>
      <c r="C1664" s="5"/>
      <c r="D1664" s="65"/>
      <c r="E1664" s="65"/>
      <c r="F1664" s="46">
        <f t="shared" si="35"/>
        <v>1051367</v>
      </c>
      <c r="G1664" s="388" t="s">
        <v>9566</v>
      </c>
    </row>
    <row r="1665" spans="1:7" x14ac:dyDescent="0.3">
      <c r="A1665" s="54"/>
      <c r="C1665" s="5"/>
      <c r="D1665" s="65"/>
      <c r="E1665" s="65"/>
      <c r="F1665" s="46">
        <f t="shared" si="35"/>
        <v>1051367</v>
      </c>
      <c r="G1665" s="388" t="s">
        <v>9566</v>
      </c>
    </row>
    <row r="1666" spans="1:7" x14ac:dyDescent="0.3">
      <c r="A1666" s="54"/>
      <c r="C1666" s="5"/>
      <c r="D1666" s="65"/>
      <c r="E1666" s="65"/>
      <c r="F1666" s="46">
        <f t="shared" si="35"/>
        <v>1051367</v>
      </c>
      <c r="G1666" s="388" t="s">
        <v>9566</v>
      </c>
    </row>
    <row r="1667" spans="1:7" x14ac:dyDescent="0.3">
      <c r="A1667" s="54"/>
      <c r="C1667" s="5"/>
      <c r="D1667" s="65"/>
      <c r="E1667" s="65"/>
      <c r="F1667" s="46">
        <f t="shared" si="35"/>
        <v>1051367</v>
      </c>
      <c r="G1667" s="388" t="s">
        <v>9566</v>
      </c>
    </row>
    <row r="1668" spans="1:7" x14ac:dyDescent="0.3">
      <c r="A1668" s="54"/>
      <c r="C1668" s="5"/>
      <c r="D1668" s="65"/>
      <c r="E1668" s="65"/>
      <c r="F1668" s="46">
        <f t="shared" si="35"/>
        <v>1051367</v>
      </c>
      <c r="G1668" s="388" t="s">
        <v>9566</v>
      </c>
    </row>
    <row r="1669" spans="1:7" x14ac:dyDescent="0.3">
      <c r="A1669" s="54"/>
      <c r="C1669" s="5"/>
      <c r="D1669" s="65"/>
      <c r="E1669" s="65"/>
      <c r="F1669" s="46">
        <f t="shared" si="35"/>
        <v>1051367</v>
      </c>
      <c r="G1669" s="388" t="s">
        <v>9566</v>
      </c>
    </row>
    <row r="1670" spans="1:7" x14ac:dyDescent="0.3">
      <c r="D1670" s="65"/>
      <c r="E1670" s="65"/>
      <c r="F1670" s="46">
        <f t="shared" si="35"/>
        <v>1051367</v>
      </c>
      <c r="G1670" s="388" t="s">
        <v>9566</v>
      </c>
    </row>
    <row r="1671" spans="1:7" x14ac:dyDescent="0.3">
      <c r="D1671" s="65"/>
      <c r="E1671" s="65"/>
      <c r="F1671" s="46">
        <f t="shared" si="35"/>
        <v>1051367</v>
      </c>
      <c r="G1671" s="388" t="s">
        <v>9566</v>
      </c>
    </row>
    <row r="1672" spans="1:7" x14ac:dyDescent="0.3">
      <c r="D1672" s="65"/>
      <c r="E1672" s="65"/>
      <c r="F1672" s="46">
        <f t="shared" si="35"/>
        <v>1051367</v>
      </c>
      <c r="G1672" s="388" t="s">
        <v>9566</v>
      </c>
    </row>
    <row r="1673" spans="1:7" x14ac:dyDescent="0.3">
      <c r="D1673" s="65"/>
      <c r="E1673" s="65"/>
      <c r="F1673" s="46">
        <f t="shared" si="35"/>
        <v>1051367</v>
      </c>
      <c r="G1673" s="388" t="s">
        <v>9566</v>
      </c>
    </row>
    <row r="1674" spans="1:7" x14ac:dyDescent="0.3">
      <c r="D1674" s="65"/>
      <c r="E1674" s="65"/>
      <c r="F1674" s="46">
        <f t="shared" si="35"/>
        <v>1051367</v>
      </c>
      <c r="G1674" s="388" t="s">
        <v>9566</v>
      </c>
    </row>
    <row r="1675" spans="1:7" x14ac:dyDescent="0.3">
      <c r="D1675" s="65"/>
      <c r="E1675" s="65"/>
      <c r="F1675" s="46">
        <f t="shared" si="35"/>
        <v>1051367</v>
      </c>
      <c r="G1675" s="388" t="s">
        <v>9566</v>
      </c>
    </row>
    <row r="1676" spans="1:7" x14ac:dyDescent="0.3">
      <c r="D1676" s="65"/>
      <c r="E1676" s="65"/>
      <c r="F1676" s="46">
        <f t="shared" si="35"/>
        <v>1051367</v>
      </c>
      <c r="G1676" s="388" t="s">
        <v>9566</v>
      </c>
    </row>
    <row r="1677" spans="1:7" x14ac:dyDescent="0.3">
      <c r="D1677" s="65"/>
      <c r="E1677" s="65"/>
      <c r="F1677" s="46">
        <f t="shared" si="35"/>
        <v>1051367</v>
      </c>
      <c r="G1677" s="388" t="s">
        <v>9566</v>
      </c>
    </row>
    <row r="1678" spans="1:7" x14ac:dyDescent="0.3">
      <c r="D1678" s="65"/>
      <c r="E1678" s="65"/>
      <c r="F1678" s="46">
        <f t="shared" si="35"/>
        <v>1051367</v>
      </c>
      <c r="G1678" s="388" t="s">
        <v>9566</v>
      </c>
    </row>
    <row r="1679" spans="1:7" x14ac:dyDescent="0.3">
      <c r="D1679" s="65"/>
      <c r="E1679" s="65"/>
      <c r="F1679" s="46">
        <f t="shared" si="35"/>
        <v>1051367</v>
      </c>
      <c r="G1679" s="388" t="s">
        <v>9566</v>
      </c>
    </row>
    <row r="1680" spans="1:7" x14ac:dyDescent="0.3">
      <c r="D1680" s="65"/>
      <c r="E1680" s="65"/>
      <c r="F1680" s="46">
        <f t="shared" ref="F1680:F1743" si="36">F1679+E1680-D1680</f>
        <v>1051367</v>
      </c>
      <c r="G1680" s="388" t="s">
        <v>9566</v>
      </c>
    </row>
    <row r="1681" spans="4:7" x14ac:dyDescent="0.3">
      <c r="D1681" s="65"/>
      <c r="E1681" s="65"/>
      <c r="F1681" s="46">
        <f t="shared" si="36"/>
        <v>1051367</v>
      </c>
      <c r="G1681" s="388" t="s">
        <v>9566</v>
      </c>
    </row>
    <row r="1682" spans="4:7" x14ac:dyDescent="0.3">
      <c r="D1682" s="65"/>
      <c r="E1682" s="65"/>
      <c r="F1682" s="46">
        <f t="shared" si="36"/>
        <v>1051367</v>
      </c>
      <c r="G1682" s="388" t="s">
        <v>9566</v>
      </c>
    </row>
    <row r="1683" spans="4:7" x14ac:dyDescent="0.3">
      <c r="D1683" s="65"/>
      <c r="E1683" s="65"/>
      <c r="F1683" s="46">
        <f t="shared" si="36"/>
        <v>1051367</v>
      </c>
      <c r="G1683" s="388" t="s">
        <v>9566</v>
      </c>
    </row>
    <row r="1684" spans="4:7" x14ac:dyDescent="0.3">
      <c r="D1684" s="65"/>
      <c r="E1684" s="65"/>
      <c r="F1684" s="46">
        <f t="shared" si="36"/>
        <v>1051367</v>
      </c>
      <c r="G1684" s="388" t="s">
        <v>9566</v>
      </c>
    </row>
    <row r="1685" spans="4:7" x14ac:dyDescent="0.3">
      <c r="D1685" s="65"/>
      <c r="E1685" s="65"/>
      <c r="F1685" s="46">
        <f t="shared" si="36"/>
        <v>1051367</v>
      </c>
      <c r="G1685" s="388" t="s">
        <v>9566</v>
      </c>
    </row>
    <row r="1686" spans="4:7" x14ac:dyDescent="0.3">
      <c r="D1686" s="65"/>
      <c r="E1686" s="65"/>
      <c r="F1686" s="46">
        <f t="shared" si="36"/>
        <v>1051367</v>
      </c>
      <c r="G1686" s="388" t="s">
        <v>9566</v>
      </c>
    </row>
    <row r="1687" spans="4:7" x14ac:dyDescent="0.3">
      <c r="D1687" s="65"/>
      <c r="E1687" s="65"/>
      <c r="F1687" s="46">
        <f t="shared" si="36"/>
        <v>1051367</v>
      </c>
      <c r="G1687" s="388" t="s">
        <v>9566</v>
      </c>
    </row>
    <row r="1688" spans="4:7" x14ac:dyDescent="0.3">
      <c r="D1688" s="65"/>
      <c r="E1688" s="65"/>
      <c r="F1688" s="46">
        <f t="shared" si="36"/>
        <v>1051367</v>
      </c>
      <c r="G1688" s="388" t="s">
        <v>9566</v>
      </c>
    </row>
    <row r="1689" spans="4:7" x14ac:dyDescent="0.3">
      <c r="D1689" s="65"/>
      <c r="E1689" s="65"/>
      <c r="F1689" s="46">
        <f t="shared" si="36"/>
        <v>1051367</v>
      </c>
      <c r="G1689" s="388" t="s">
        <v>9566</v>
      </c>
    </row>
    <row r="1690" spans="4:7" x14ac:dyDescent="0.3">
      <c r="D1690" s="65"/>
      <c r="E1690" s="65"/>
      <c r="F1690" s="46">
        <f t="shared" si="36"/>
        <v>1051367</v>
      </c>
      <c r="G1690" s="388" t="s">
        <v>9566</v>
      </c>
    </row>
    <row r="1691" spans="4:7" x14ac:dyDescent="0.3">
      <c r="D1691" s="65"/>
      <c r="E1691" s="65"/>
      <c r="F1691" s="46">
        <f t="shared" si="36"/>
        <v>1051367</v>
      </c>
      <c r="G1691" s="388" t="s">
        <v>9566</v>
      </c>
    </row>
    <row r="1692" spans="4:7" x14ac:dyDescent="0.3">
      <c r="D1692" s="65"/>
      <c r="E1692" s="65"/>
      <c r="F1692" s="46">
        <f t="shared" si="36"/>
        <v>1051367</v>
      </c>
      <c r="G1692" s="388" t="s">
        <v>9566</v>
      </c>
    </row>
    <row r="1693" spans="4:7" x14ac:dyDescent="0.3">
      <c r="D1693" s="65"/>
      <c r="E1693" s="65"/>
      <c r="F1693" s="46">
        <f t="shared" si="36"/>
        <v>1051367</v>
      </c>
      <c r="G1693" s="388" t="s">
        <v>9566</v>
      </c>
    </row>
    <row r="1694" spans="4:7" x14ac:dyDescent="0.3">
      <c r="D1694" s="65"/>
      <c r="E1694" s="65"/>
      <c r="F1694" s="46">
        <f t="shared" si="36"/>
        <v>1051367</v>
      </c>
      <c r="G1694" s="388" t="s">
        <v>9566</v>
      </c>
    </row>
    <row r="1695" spans="4:7" x14ac:dyDescent="0.3">
      <c r="D1695" s="65"/>
      <c r="E1695" s="65"/>
      <c r="F1695" s="46">
        <f t="shared" si="36"/>
        <v>1051367</v>
      </c>
      <c r="G1695" s="388" t="s">
        <v>9566</v>
      </c>
    </row>
    <row r="1696" spans="4:7" x14ac:dyDescent="0.3">
      <c r="D1696" s="65"/>
      <c r="E1696" s="65"/>
      <c r="F1696" s="46">
        <f t="shared" si="36"/>
        <v>1051367</v>
      </c>
      <c r="G1696" s="388" t="s">
        <v>9566</v>
      </c>
    </row>
    <row r="1697" spans="4:7" x14ac:dyDescent="0.3">
      <c r="D1697" s="65"/>
      <c r="E1697" s="65"/>
      <c r="F1697" s="46">
        <f t="shared" si="36"/>
        <v>1051367</v>
      </c>
      <c r="G1697" s="388" t="s">
        <v>9566</v>
      </c>
    </row>
    <row r="1698" spans="4:7" x14ac:dyDescent="0.3">
      <c r="D1698" s="65"/>
      <c r="E1698" s="65"/>
      <c r="F1698" s="46">
        <f t="shared" si="36"/>
        <v>1051367</v>
      </c>
      <c r="G1698" s="388" t="s">
        <v>9566</v>
      </c>
    </row>
    <row r="1699" spans="4:7" x14ac:dyDescent="0.3">
      <c r="D1699" s="65"/>
      <c r="E1699" s="65"/>
      <c r="F1699" s="46">
        <f t="shared" si="36"/>
        <v>1051367</v>
      </c>
      <c r="G1699" s="388" t="s">
        <v>9566</v>
      </c>
    </row>
    <row r="1700" spans="4:7" x14ac:dyDescent="0.3">
      <c r="D1700" s="65"/>
      <c r="E1700" s="65"/>
      <c r="F1700" s="46">
        <f t="shared" si="36"/>
        <v>1051367</v>
      </c>
      <c r="G1700" s="388" t="s">
        <v>9566</v>
      </c>
    </row>
    <row r="1701" spans="4:7" x14ac:dyDescent="0.3">
      <c r="D1701" s="65"/>
      <c r="E1701" s="65"/>
      <c r="F1701" s="46">
        <f t="shared" si="36"/>
        <v>1051367</v>
      </c>
      <c r="G1701" s="388" t="s">
        <v>9566</v>
      </c>
    </row>
    <row r="1702" spans="4:7" x14ac:dyDescent="0.3">
      <c r="D1702" s="65"/>
      <c r="E1702" s="65"/>
      <c r="F1702" s="46">
        <f t="shared" si="36"/>
        <v>1051367</v>
      </c>
      <c r="G1702" s="388" t="s">
        <v>9566</v>
      </c>
    </row>
    <row r="1703" spans="4:7" x14ac:dyDescent="0.3">
      <c r="D1703" s="65"/>
      <c r="E1703" s="65"/>
      <c r="F1703" s="46">
        <f t="shared" si="36"/>
        <v>1051367</v>
      </c>
      <c r="G1703" s="388" t="s">
        <v>9566</v>
      </c>
    </row>
    <row r="1704" spans="4:7" x14ac:dyDescent="0.3">
      <c r="D1704" s="65"/>
      <c r="E1704" s="65"/>
      <c r="F1704" s="46">
        <f t="shared" si="36"/>
        <v>1051367</v>
      </c>
      <c r="G1704" s="388" t="s">
        <v>9566</v>
      </c>
    </row>
    <row r="1705" spans="4:7" x14ac:dyDescent="0.3">
      <c r="D1705" s="65"/>
      <c r="E1705" s="65"/>
      <c r="F1705" s="46">
        <f t="shared" si="36"/>
        <v>1051367</v>
      </c>
      <c r="G1705" s="388" t="s">
        <v>9566</v>
      </c>
    </row>
    <row r="1706" spans="4:7" x14ac:dyDescent="0.3">
      <c r="D1706" s="65"/>
      <c r="E1706" s="65"/>
      <c r="F1706" s="46">
        <f t="shared" si="36"/>
        <v>1051367</v>
      </c>
      <c r="G1706" s="388" t="s">
        <v>9566</v>
      </c>
    </row>
    <row r="1707" spans="4:7" x14ac:dyDescent="0.3">
      <c r="D1707" s="65"/>
      <c r="E1707" s="65"/>
      <c r="F1707" s="46">
        <f t="shared" si="36"/>
        <v>1051367</v>
      </c>
      <c r="G1707" s="388" t="s">
        <v>9566</v>
      </c>
    </row>
    <row r="1708" spans="4:7" x14ac:dyDescent="0.3">
      <c r="D1708" s="65"/>
      <c r="E1708" s="65"/>
      <c r="F1708" s="46">
        <f t="shared" si="36"/>
        <v>1051367</v>
      </c>
      <c r="G1708" s="388" t="s">
        <v>9566</v>
      </c>
    </row>
    <row r="1709" spans="4:7" x14ac:dyDescent="0.3">
      <c r="D1709" s="65"/>
      <c r="E1709" s="65"/>
      <c r="F1709" s="46">
        <f t="shared" si="36"/>
        <v>1051367</v>
      </c>
      <c r="G1709" s="388" t="s">
        <v>9566</v>
      </c>
    </row>
    <row r="1710" spans="4:7" x14ac:dyDescent="0.3">
      <c r="D1710" s="65"/>
      <c r="E1710" s="65"/>
      <c r="F1710" s="46">
        <f t="shared" si="36"/>
        <v>1051367</v>
      </c>
      <c r="G1710" s="388" t="s">
        <v>9566</v>
      </c>
    </row>
    <row r="1711" spans="4:7" x14ac:dyDescent="0.3">
      <c r="D1711" s="65"/>
      <c r="E1711" s="65"/>
      <c r="F1711" s="46">
        <f t="shared" si="36"/>
        <v>1051367</v>
      </c>
      <c r="G1711" s="388" t="s">
        <v>9566</v>
      </c>
    </row>
    <row r="1712" spans="4:7" x14ac:dyDescent="0.3">
      <c r="D1712" s="65"/>
      <c r="E1712" s="65"/>
      <c r="F1712" s="46">
        <f t="shared" si="36"/>
        <v>1051367</v>
      </c>
      <c r="G1712" s="388" t="s">
        <v>9566</v>
      </c>
    </row>
    <row r="1713" spans="4:7" x14ac:dyDescent="0.3">
      <c r="D1713" s="65"/>
      <c r="E1713" s="65"/>
      <c r="F1713" s="46">
        <f t="shared" si="36"/>
        <v>1051367</v>
      </c>
      <c r="G1713" s="388" t="s">
        <v>9566</v>
      </c>
    </row>
    <row r="1714" spans="4:7" x14ac:dyDescent="0.3">
      <c r="D1714" s="65"/>
      <c r="E1714" s="65"/>
      <c r="F1714" s="46">
        <f t="shared" si="36"/>
        <v>1051367</v>
      </c>
      <c r="G1714" s="388" t="s">
        <v>9566</v>
      </c>
    </row>
    <row r="1715" spans="4:7" x14ac:dyDescent="0.3">
      <c r="D1715" s="65"/>
      <c r="E1715" s="65"/>
      <c r="F1715" s="46">
        <f t="shared" si="36"/>
        <v>1051367</v>
      </c>
      <c r="G1715" s="388" t="s">
        <v>9566</v>
      </c>
    </row>
    <row r="1716" spans="4:7" x14ac:dyDescent="0.3">
      <c r="D1716" s="65"/>
      <c r="E1716" s="65"/>
      <c r="F1716" s="46">
        <f t="shared" si="36"/>
        <v>1051367</v>
      </c>
      <c r="G1716" s="388" t="s">
        <v>9566</v>
      </c>
    </row>
    <row r="1717" spans="4:7" x14ac:dyDescent="0.3">
      <c r="D1717" s="65"/>
      <c r="E1717" s="65"/>
      <c r="F1717" s="46">
        <f t="shared" si="36"/>
        <v>1051367</v>
      </c>
      <c r="G1717" s="388" t="s">
        <v>9566</v>
      </c>
    </row>
    <row r="1718" spans="4:7" x14ac:dyDescent="0.3">
      <c r="D1718" s="65"/>
      <c r="E1718" s="65"/>
      <c r="F1718" s="46">
        <f t="shared" si="36"/>
        <v>1051367</v>
      </c>
      <c r="G1718" s="388" t="s">
        <v>9566</v>
      </c>
    </row>
    <row r="1719" spans="4:7" x14ac:dyDescent="0.3">
      <c r="D1719" s="65"/>
      <c r="E1719" s="65"/>
      <c r="F1719" s="46">
        <f t="shared" si="36"/>
        <v>1051367</v>
      </c>
      <c r="G1719" s="388" t="s">
        <v>9566</v>
      </c>
    </row>
    <row r="1720" spans="4:7" x14ac:dyDescent="0.3">
      <c r="D1720" s="65"/>
      <c r="E1720" s="65"/>
      <c r="F1720" s="46">
        <f t="shared" si="36"/>
        <v>1051367</v>
      </c>
      <c r="G1720" s="388" t="s">
        <v>9566</v>
      </c>
    </row>
    <row r="1721" spans="4:7" x14ac:dyDescent="0.3">
      <c r="D1721" s="65"/>
      <c r="E1721" s="65"/>
      <c r="F1721" s="46">
        <f t="shared" si="36"/>
        <v>1051367</v>
      </c>
      <c r="G1721" s="388" t="s">
        <v>9566</v>
      </c>
    </row>
    <row r="1722" spans="4:7" x14ac:dyDescent="0.3">
      <c r="D1722" s="65"/>
      <c r="E1722" s="65"/>
      <c r="F1722" s="46">
        <f t="shared" si="36"/>
        <v>1051367</v>
      </c>
      <c r="G1722" s="388" t="s">
        <v>9566</v>
      </c>
    </row>
    <row r="1723" spans="4:7" x14ac:dyDescent="0.3">
      <c r="D1723" s="65"/>
      <c r="E1723" s="65"/>
      <c r="F1723" s="46">
        <f t="shared" si="36"/>
        <v>1051367</v>
      </c>
      <c r="G1723" s="388" t="s">
        <v>9566</v>
      </c>
    </row>
    <row r="1724" spans="4:7" x14ac:dyDescent="0.3">
      <c r="D1724" s="65"/>
      <c r="E1724" s="65"/>
      <c r="F1724" s="46">
        <f t="shared" si="36"/>
        <v>1051367</v>
      </c>
      <c r="G1724" s="388" t="s">
        <v>9566</v>
      </c>
    </row>
    <row r="1725" spans="4:7" x14ac:dyDescent="0.3">
      <c r="D1725" s="65"/>
      <c r="E1725" s="65"/>
      <c r="F1725" s="46">
        <f t="shared" si="36"/>
        <v>1051367</v>
      </c>
      <c r="G1725" s="388" t="s">
        <v>9566</v>
      </c>
    </row>
    <row r="1726" spans="4:7" x14ac:dyDescent="0.3">
      <c r="D1726" s="65"/>
      <c r="E1726" s="65"/>
      <c r="F1726" s="46">
        <f t="shared" si="36"/>
        <v>1051367</v>
      </c>
      <c r="G1726" s="388" t="s">
        <v>9566</v>
      </c>
    </row>
    <row r="1727" spans="4:7" x14ac:dyDescent="0.3">
      <c r="D1727" s="65"/>
      <c r="E1727" s="65"/>
      <c r="F1727" s="46">
        <f t="shared" si="36"/>
        <v>1051367</v>
      </c>
      <c r="G1727" s="388" t="s">
        <v>9566</v>
      </c>
    </row>
    <row r="1728" spans="4:7" x14ac:dyDescent="0.3">
      <c r="D1728" s="65"/>
      <c r="E1728" s="65"/>
      <c r="F1728" s="46">
        <f t="shared" si="36"/>
        <v>1051367</v>
      </c>
      <c r="G1728" s="388" t="s">
        <v>9566</v>
      </c>
    </row>
    <row r="1729" spans="4:7" x14ac:dyDescent="0.3">
      <c r="D1729" s="65"/>
      <c r="E1729" s="65"/>
      <c r="F1729" s="46">
        <f t="shared" si="36"/>
        <v>1051367</v>
      </c>
      <c r="G1729" s="388" t="s">
        <v>9566</v>
      </c>
    </row>
    <row r="1730" spans="4:7" x14ac:dyDescent="0.3">
      <c r="D1730" s="65"/>
      <c r="E1730" s="65"/>
      <c r="F1730" s="46">
        <f t="shared" si="36"/>
        <v>1051367</v>
      </c>
      <c r="G1730" s="388" t="s">
        <v>9566</v>
      </c>
    </row>
    <row r="1731" spans="4:7" x14ac:dyDescent="0.3">
      <c r="D1731" s="65"/>
      <c r="E1731" s="65"/>
      <c r="F1731" s="46">
        <f t="shared" si="36"/>
        <v>1051367</v>
      </c>
      <c r="G1731" s="388" t="s">
        <v>9566</v>
      </c>
    </row>
    <row r="1732" spans="4:7" x14ac:dyDescent="0.3">
      <c r="D1732" s="65"/>
      <c r="E1732" s="65"/>
      <c r="F1732" s="46">
        <f t="shared" si="36"/>
        <v>1051367</v>
      </c>
      <c r="G1732" s="388" t="s">
        <v>9566</v>
      </c>
    </row>
    <row r="1733" spans="4:7" x14ac:dyDescent="0.3">
      <c r="D1733" s="65"/>
      <c r="E1733" s="65"/>
      <c r="F1733" s="46">
        <f t="shared" si="36"/>
        <v>1051367</v>
      </c>
      <c r="G1733" s="388" t="s">
        <v>9566</v>
      </c>
    </row>
    <row r="1734" spans="4:7" x14ac:dyDescent="0.3">
      <c r="D1734" s="65"/>
      <c r="E1734" s="65"/>
      <c r="F1734" s="46">
        <f t="shared" si="36"/>
        <v>1051367</v>
      </c>
      <c r="G1734" s="388" t="s">
        <v>9566</v>
      </c>
    </row>
    <row r="1735" spans="4:7" x14ac:dyDescent="0.3">
      <c r="D1735" s="65"/>
      <c r="E1735" s="65"/>
      <c r="F1735" s="46">
        <f t="shared" si="36"/>
        <v>1051367</v>
      </c>
      <c r="G1735" s="388" t="s">
        <v>9566</v>
      </c>
    </row>
    <row r="1736" spans="4:7" x14ac:dyDescent="0.3">
      <c r="D1736" s="65"/>
      <c r="E1736" s="65"/>
      <c r="F1736" s="46">
        <f t="shared" si="36"/>
        <v>1051367</v>
      </c>
      <c r="G1736" s="388" t="s">
        <v>9566</v>
      </c>
    </row>
    <row r="1737" spans="4:7" x14ac:dyDescent="0.3">
      <c r="D1737" s="65"/>
      <c r="E1737" s="65"/>
      <c r="F1737" s="46">
        <f t="shared" si="36"/>
        <v>1051367</v>
      </c>
      <c r="G1737" s="388" t="s">
        <v>9566</v>
      </c>
    </row>
    <row r="1738" spans="4:7" x14ac:dyDescent="0.3">
      <c r="D1738" s="65"/>
      <c r="E1738" s="65"/>
      <c r="F1738" s="46">
        <f t="shared" si="36"/>
        <v>1051367</v>
      </c>
      <c r="G1738" s="388" t="s">
        <v>9566</v>
      </c>
    </row>
    <row r="1739" spans="4:7" x14ac:dyDescent="0.3">
      <c r="D1739" s="65"/>
      <c r="E1739" s="65"/>
      <c r="F1739" s="46">
        <f t="shared" si="36"/>
        <v>1051367</v>
      </c>
      <c r="G1739" s="388" t="s">
        <v>9566</v>
      </c>
    </row>
    <row r="1740" spans="4:7" x14ac:dyDescent="0.3">
      <c r="D1740" s="65"/>
      <c r="E1740" s="65"/>
      <c r="F1740" s="46">
        <f t="shared" si="36"/>
        <v>1051367</v>
      </c>
      <c r="G1740" s="388" t="s">
        <v>9566</v>
      </c>
    </row>
    <row r="1741" spans="4:7" x14ac:dyDescent="0.3">
      <c r="D1741" s="65"/>
      <c r="E1741" s="65"/>
      <c r="F1741" s="46">
        <f t="shared" si="36"/>
        <v>1051367</v>
      </c>
      <c r="G1741" s="388" t="s">
        <v>9566</v>
      </c>
    </row>
    <row r="1742" spans="4:7" x14ac:dyDescent="0.3">
      <c r="D1742" s="65"/>
      <c r="E1742" s="65"/>
      <c r="F1742" s="46">
        <f t="shared" si="36"/>
        <v>1051367</v>
      </c>
      <c r="G1742" s="388" t="s">
        <v>9566</v>
      </c>
    </row>
    <row r="1743" spans="4:7" x14ac:dyDescent="0.3">
      <c r="D1743" s="65"/>
      <c r="E1743" s="65"/>
      <c r="F1743" s="46">
        <f t="shared" si="36"/>
        <v>1051367</v>
      </c>
      <c r="G1743" s="388" t="s">
        <v>9566</v>
      </c>
    </row>
    <row r="1744" spans="4:7" x14ac:dyDescent="0.3">
      <c r="D1744" s="65"/>
      <c r="E1744" s="65"/>
      <c r="F1744" s="46">
        <f t="shared" ref="F1744:F1807" si="37">F1743+E1744-D1744</f>
        <v>1051367</v>
      </c>
      <c r="G1744" s="388" t="s">
        <v>9566</v>
      </c>
    </row>
    <row r="1745" spans="4:7" x14ac:dyDescent="0.3">
      <c r="D1745" s="65"/>
      <c r="E1745" s="65"/>
      <c r="F1745" s="46">
        <f t="shared" si="37"/>
        <v>1051367</v>
      </c>
      <c r="G1745" s="388" t="s">
        <v>9566</v>
      </c>
    </row>
    <row r="1746" spans="4:7" x14ac:dyDescent="0.3">
      <c r="D1746" s="65"/>
      <c r="E1746" s="65"/>
      <c r="F1746" s="46">
        <f t="shared" si="37"/>
        <v>1051367</v>
      </c>
      <c r="G1746" s="388" t="s">
        <v>9566</v>
      </c>
    </row>
    <row r="1747" spans="4:7" x14ac:dyDescent="0.3">
      <c r="D1747" s="65"/>
      <c r="E1747" s="65"/>
      <c r="F1747" s="46">
        <f t="shared" si="37"/>
        <v>1051367</v>
      </c>
      <c r="G1747" s="388" t="s">
        <v>9566</v>
      </c>
    </row>
    <row r="1748" spans="4:7" x14ac:dyDescent="0.3">
      <c r="D1748" s="65"/>
      <c r="E1748" s="65"/>
      <c r="F1748" s="46">
        <f t="shared" si="37"/>
        <v>1051367</v>
      </c>
      <c r="G1748" s="388" t="s">
        <v>9566</v>
      </c>
    </row>
    <row r="1749" spans="4:7" x14ac:dyDescent="0.3">
      <c r="D1749" s="65"/>
      <c r="E1749" s="65"/>
      <c r="F1749" s="46">
        <f t="shared" si="37"/>
        <v>1051367</v>
      </c>
      <c r="G1749" s="388" t="s">
        <v>9566</v>
      </c>
    </row>
    <row r="1750" spans="4:7" x14ac:dyDescent="0.3">
      <c r="D1750" s="65"/>
      <c r="E1750" s="65"/>
      <c r="F1750" s="46">
        <f t="shared" si="37"/>
        <v>1051367</v>
      </c>
      <c r="G1750" s="388" t="s">
        <v>9566</v>
      </c>
    </row>
    <row r="1751" spans="4:7" x14ac:dyDescent="0.3">
      <c r="D1751" s="65"/>
      <c r="E1751" s="65"/>
      <c r="F1751" s="46">
        <f t="shared" si="37"/>
        <v>1051367</v>
      </c>
      <c r="G1751" s="388" t="s">
        <v>9566</v>
      </c>
    </row>
    <row r="1752" spans="4:7" x14ac:dyDescent="0.3">
      <c r="D1752" s="65"/>
      <c r="E1752" s="65"/>
      <c r="F1752" s="46">
        <f t="shared" si="37"/>
        <v>1051367</v>
      </c>
      <c r="G1752" s="388" t="s">
        <v>9566</v>
      </c>
    </row>
    <row r="1753" spans="4:7" x14ac:dyDescent="0.3">
      <c r="D1753" s="65"/>
      <c r="E1753" s="65"/>
      <c r="F1753" s="46">
        <f t="shared" si="37"/>
        <v>1051367</v>
      </c>
      <c r="G1753" s="388" t="s">
        <v>9566</v>
      </c>
    </row>
    <row r="1754" spans="4:7" x14ac:dyDescent="0.3">
      <c r="D1754" s="65"/>
      <c r="E1754" s="65"/>
      <c r="F1754" s="46">
        <f t="shared" si="37"/>
        <v>1051367</v>
      </c>
      <c r="G1754" s="388" t="s">
        <v>9566</v>
      </c>
    </row>
    <row r="1755" spans="4:7" x14ac:dyDescent="0.3">
      <c r="D1755" s="65"/>
      <c r="E1755" s="65"/>
      <c r="F1755" s="46">
        <f t="shared" si="37"/>
        <v>1051367</v>
      </c>
      <c r="G1755" s="388" t="s">
        <v>9566</v>
      </c>
    </row>
    <row r="1756" spans="4:7" x14ac:dyDescent="0.3">
      <c r="D1756" s="65"/>
      <c r="E1756" s="65"/>
      <c r="F1756" s="46">
        <f t="shared" si="37"/>
        <v>1051367</v>
      </c>
      <c r="G1756" s="388" t="s">
        <v>9566</v>
      </c>
    </row>
    <row r="1757" spans="4:7" x14ac:dyDescent="0.3">
      <c r="D1757" s="65"/>
      <c r="E1757" s="65"/>
      <c r="F1757" s="46">
        <f t="shared" si="37"/>
        <v>1051367</v>
      </c>
      <c r="G1757" s="388" t="s">
        <v>9566</v>
      </c>
    </row>
    <row r="1758" spans="4:7" x14ac:dyDescent="0.3">
      <c r="D1758" s="65"/>
      <c r="E1758" s="65"/>
      <c r="F1758" s="46">
        <f t="shared" si="37"/>
        <v>1051367</v>
      </c>
      <c r="G1758" s="388" t="s">
        <v>9566</v>
      </c>
    </row>
    <row r="1759" spans="4:7" x14ac:dyDescent="0.3">
      <c r="D1759" s="65"/>
      <c r="E1759" s="65"/>
      <c r="F1759" s="46">
        <f t="shared" si="37"/>
        <v>1051367</v>
      </c>
      <c r="G1759" s="388" t="s">
        <v>9566</v>
      </c>
    </row>
    <row r="1760" spans="4:7" x14ac:dyDescent="0.3">
      <c r="D1760" s="65"/>
      <c r="E1760" s="65"/>
      <c r="F1760" s="46">
        <f t="shared" si="37"/>
        <v>1051367</v>
      </c>
      <c r="G1760" s="388" t="s">
        <v>9566</v>
      </c>
    </row>
    <row r="1761" spans="4:7" x14ac:dyDescent="0.3">
      <c r="D1761" s="65"/>
      <c r="E1761" s="65"/>
      <c r="F1761" s="46">
        <f t="shared" si="37"/>
        <v>1051367</v>
      </c>
      <c r="G1761" s="388" t="s">
        <v>9566</v>
      </c>
    </row>
    <row r="1762" spans="4:7" x14ac:dyDescent="0.3">
      <c r="D1762" s="65"/>
      <c r="E1762" s="65"/>
      <c r="F1762" s="46">
        <f t="shared" si="37"/>
        <v>1051367</v>
      </c>
      <c r="G1762" s="388" t="s">
        <v>9566</v>
      </c>
    </row>
    <row r="1763" spans="4:7" x14ac:dyDescent="0.3">
      <c r="D1763" s="65"/>
      <c r="E1763" s="65"/>
      <c r="F1763" s="46">
        <f t="shared" si="37"/>
        <v>1051367</v>
      </c>
      <c r="G1763" s="388" t="s">
        <v>9566</v>
      </c>
    </row>
    <row r="1764" spans="4:7" x14ac:dyDescent="0.3">
      <c r="D1764" s="65"/>
      <c r="E1764" s="65"/>
      <c r="F1764" s="46">
        <f t="shared" si="37"/>
        <v>1051367</v>
      </c>
      <c r="G1764" s="388" t="s">
        <v>9566</v>
      </c>
    </row>
    <row r="1765" spans="4:7" x14ac:dyDescent="0.3">
      <c r="D1765" s="65"/>
      <c r="E1765" s="65"/>
      <c r="F1765" s="46">
        <f t="shared" si="37"/>
        <v>1051367</v>
      </c>
      <c r="G1765" s="388" t="s">
        <v>9566</v>
      </c>
    </row>
    <row r="1766" spans="4:7" x14ac:dyDescent="0.3">
      <c r="D1766" s="65"/>
      <c r="E1766" s="65"/>
      <c r="F1766" s="46">
        <f t="shared" si="37"/>
        <v>1051367</v>
      </c>
      <c r="G1766" s="388" t="s">
        <v>9566</v>
      </c>
    </row>
    <row r="1767" spans="4:7" x14ac:dyDescent="0.3">
      <c r="D1767" s="65"/>
      <c r="E1767" s="65"/>
      <c r="F1767" s="46">
        <f t="shared" si="37"/>
        <v>1051367</v>
      </c>
      <c r="G1767" s="388" t="s">
        <v>9566</v>
      </c>
    </row>
    <row r="1768" spans="4:7" x14ac:dyDescent="0.3">
      <c r="D1768" s="65"/>
      <c r="E1768" s="65"/>
      <c r="F1768" s="46">
        <f t="shared" si="37"/>
        <v>1051367</v>
      </c>
      <c r="G1768" s="388" t="s">
        <v>9566</v>
      </c>
    </row>
    <row r="1769" spans="4:7" x14ac:dyDescent="0.3">
      <c r="D1769" s="65"/>
      <c r="E1769" s="65"/>
      <c r="F1769" s="46">
        <f t="shared" si="37"/>
        <v>1051367</v>
      </c>
      <c r="G1769" s="388" t="s">
        <v>9566</v>
      </c>
    </row>
    <row r="1770" spans="4:7" x14ac:dyDescent="0.3">
      <c r="D1770" s="65"/>
      <c r="E1770" s="65"/>
      <c r="F1770" s="46">
        <f t="shared" si="37"/>
        <v>1051367</v>
      </c>
      <c r="G1770" s="388" t="s">
        <v>9566</v>
      </c>
    </row>
    <row r="1771" spans="4:7" x14ac:dyDescent="0.3">
      <c r="D1771" s="65"/>
      <c r="E1771" s="65"/>
      <c r="F1771" s="46">
        <f t="shared" si="37"/>
        <v>1051367</v>
      </c>
      <c r="G1771" s="388" t="s">
        <v>9566</v>
      </c>
    </row>
    <row r="1772" spans="4:7" x14ac:dyDescent="0.3">
      <c r="D1772" s="65"/>
      <c r="E1772" s="65"/>
      <c r="F1772" s="46">
        <f t="shared" si="37"/>
        <v>1051367</v>
      </c>
      <c r="G1772" s="388" t="s">
        <v>9566</v>
      </c>
    </row>
    <row r="1773" spans="4:7" x14ac:dyDescent="0.3">
      <c r="D1773" s="65"/>
      <c r="E1773" s="65"/>
      <c r="F1773" s="46">
        <f t="shared" si="37"/>
        <v>1051367</v>
      </c>
      <c r="G1773" s="388" t="s">
        <v>9566</v>
      </c>
    </row>
    <row r="1774" spans="4:7" x14ac:dyDescent="0.3">
      <c r="D1774" s="65"/>
      <c r="E1774" s="65"/>
      <c r="F1774" s="46">
        <f t="shared" si="37"/>
        <v>1051367</v>
      </c>
      <c r="G1774" s="388" t="s">
        <v>9566</v>
      </c>
    </row>
    <row r="1775" spans="4:7" x14ac:dyDescent="0.3">
      <c r="D1775" s="65"/>
      <c r="E1775" s="65"/>
      <c r="F1775" s="46">
        <f t="shared" si="37"/>
        <v>1051367</v>
      </c>
      <c r="G1775" s="388" t="s">
        <v>9566</v>
      </c>
    </row>
    <row r="1776" spans="4:7" x14ac:dyDescent="0.3">
      <c r="D1776" s="65"/>
      <c r="E1776" s="65"/>
      <c r="F1776" s="46">
        <f t="shared" si="37"/>
        <v>1051367</v>
      </c>
      <c r="G1776" s="388" t="s">
        <v>9566</v>
      </c>
    </row>
    <row r="1777" spans="4:7" x14ac:dyDescent="0.3">
      <c r="D1777" s="65"/>
      <c r="E1777" s="65"/>
      <c r="F1777" s="46">
        <f t="shared" si="37"/>
        <v>1051367</v>
      </c>
      <c r="G1777" s="388" t="s">
        <v>9566</v>
      </c>
    </row>
    <row r="1778" spans="4:7" x14ac:dyDescent="0.3">
      <c r="D1778" s="65"/>
      <c r="E1778" s="65"/>
      <c r="F1778" s="46">
        <f t="shared" si="37"/>
        <v>1051367</v>
      </c>
      <c r="G1778" s="388" t="s">
        <v>9566</v>
      </c>
    </row>
    <row r="1779" spans="4:7" x14ac:dyDescent="0.3">
      <c r="D1779" s="65"/>
      <c r="E1779" s="65"/>
      <c r="F1779" s="46">
        <f t="shared" si="37"/>
        <v>1051367</v>
      </c>
      <c r="G1779" s="388" t="s">
        <v>9566</v>
      </c>
    </row>
    <row r="1780" spans="4:7" x14ac:dyDescent="0.3">
      <c r="D1780" s="65"/>
      <c r="E1780" s="65"/>
      <c r="F1780" s="46">
        <f t="shared" si="37"/>
        <v>1051367</v>
      </c>
      <c r="G1780" s="388" t="s">
        <v>9566</v>
      </c>
    </row>
    <row r="1781" spans="4:7" x14ac:dyDescent="0.3">
      <c r="D1781" s="65"/>
      <c r="E1781" s="65"/>
      <c r="F1781" s="46">
        <f t="shared" si="37"/>
        <v>1051367</v>
      </c>
      <c r="G1781" s="388" t="s">
        <v>9566</v>
      </c>
    </row>
    <row r="1782" spans="4:7" x14ac:dyDescent="0.3">
      <c r="D1782" s="65"/>
      <c r="E1782" s="65"/>
      <c r="F1782" s="46">
        <f t="shared" si="37"/>
        <v>1051367</v>
      </c>
      <c r="G1782" s="388" t="s">
        <v>9566</v>
      </c>
    </row>
    <row r="1783" spans="4:7" x14ac:dyDescent="0.3">
      <c r="D1783" s="65"/>
      <c r="E1783" s="65"/>
      <c r="F1783" s="46">
        <f t="shared" si="37"/>
        <v>1051367</v>
      </c>
      <c r="G1783" s="388" t="s">
        <v>9566</v>
      </c>
    </row>
    <row r="1784" spans="4:7" x14ac:dyDescent="0.3">
      <c r="D1784" s="65"/>
      <c r="E1784" s="65"/>
      <c r="F1784" s="46">
        <f t="shared" si="37"/>
        <v>1051367</v>
      </c>
      <c r="G1784" s="388" t="s">
        <v>9566</v>
      </c>
    </row>
    <row r="1785" spans="4:7" x14ac:dyDescent="0.3">
      <c r="D1785" s="65"/>
      <c r="E1785" s="65"/>
      <c r="F1785" s="46">
        <f t="shared" si="37"/>
        <v>1051367</v>
      </c>
      <c r="G1785" s="388" t="s">
        <v>9566</v>
      </c>
    </row>
    <row r="1786" spans="4:7" x14ac:dyDescent="0.3">
      <c r="D1786" s="65"/>
      <c r="E1786" s="65"/>
      <c r="F1786" s="46">
        <f t="shared" si="37"/>
        <v>1051367</v>
      </c>
      <c r="G1786" s="388" t="s">
        <v>9566</v>
      </c>
    </row>
    <row r="1787" spans="4:7" x14ac:dyDescent="0.3">
      <c r="D1787" s="65"/>
      <c r="E1787" s="65"/>
      <c r="F1787" s="46">
        <f t="shared" si="37"/>
        <v>1051367</v>
      </c>
      <c r="G1787" s="388" t="s">
        <v>9566</v>
      </c>
    </row>
    <row r="1788" spans="4:7" x14ac:dyDescent="0.3">
      <c r="D1788" s="65"/>
      <c r="E1788" s="65"/>
      <c r="F1788" s="46">
        <f t="shared" si="37"/>
        <v>1051367</v>
      </c>
      <c r="G1788" s="388" t="s">
        <v>9566</v>
      </c>
    </row>
    <row r="1789" spans="4:7" x14ac:dyDescent="0.3">
      <c r="D1789" s="65"/>
      <c r="E1789" s="65"/>
      <c r="F1789" s="46">
        <f t="shared" si="37"/>
        <v>1051367</v>
      </c>
      <c r="G1789" s="388" t="s">
        <v>9566</v>
      </c>
    </row>
    <row r="1790" spans="4:7" x14ac:dyDescent="0.3">
      <c r="D1790" s="65"/>
      <c r="E1790" s="65"/>
      <c r="F1790" s="46">
        <f t="shared" si="37"/>
        <v>1051367</v>
      </c>
      <c r="G1790" s="388" t="s">
        <v>9566</v>
      </c>
    </row>
    <row r="1791" spans="4:7" x14ac:dyDescent="0.3">
      <c r="D1791" s="65"/>
      <c r="E1791" s="65"/>
      <c r="F1791" s="46">
        <f t="shared" si="37"/>
        <v>1051367</v>
      </c>
      <c r="G1791" s="388" t="s">
        <v>9566</v>
      </c>
    </row>
    <row r="1792" spans="4:7" x14ac:dyDescent="0.3">
      <c r="D1792" s="65"/>
      <c r="E1792" s="65"/>
      <c r="F1792" s="46">
        <f t="shared" si="37"/>
        <v>1051367</v>
      </c>
      <c r="G1792" s="388" t="s">
        <v>9566</v>
      </c>
    </row>
    <row r="1793" spans="4:7" x14ac:dyDescent="0.3">
      <c r="D1793" s="65"/>
      <c r="E1793" s="65"/>
      <c r="F1793" s="46">
        <f t="shared" si="37"/>
        <v>1051367</v>
      </c>
      <c r="G1793" s="388" t="s">
        <v>9566</v>
      </c>
    </row>
    <row r="1794" spans="4:7" x14ac:dyDescent="0.3">
      <c r="D1794" s="65"/>
      <c r="E1794" s="65"/>
      <c r="F1794" s="46">
        <f t="shared" si="37"/>
        <v>1051367</v>
      </c>
      <c r="G1794" s="388" t="s">
        <v>9566</v>
      </c>
    </row>
    <row r="1795" spans="4:7" x14ac:dyDescent="0.3">
      <c r="D1795" s="65"/>
      <c r="E1795" s="65"/>
      <c r="F1795" s="46">
        <f t="shared" si="37"/>
        <v>1051367</v>
      </c>
      <c r="G1795" s="388" t="s">
        <v>9566</v>
      </c>
    </row>
    <row r="1796" spans="4:7" x14ac:dyDescent="0.3">
      <c r="D1796" s="65"/>
      <c r="E1796" s="65"/>
      <c r="F1796" s="46">
        <f t="shared" si="37"/>
        <v>1051367</v>
      </c>
      <c r="G1796" s="388" t="s">
        <v>9566</v>
      </c>
    </row>
    <row r="1797" spans="4:7" x14ac:dyDescent="0.3">
      <c r="D1797" s="65"/>
      <c r="E1797" s="65"/>
      <c r="F1797" s="46">
        <f t="shared" si="37"/>
        <v>1051367</v>
      </c>
      <c r="G1797" s="388" t="s">
        <v>9566</v>
      </c>
    </row>
    <row r="1798" spans="4:7" x14ac:dyDescent="0.3">
      <c r="D1798" s="65"/>
      <c r="E1798" s="65"/>
      <c r="F1798" s="46">
        <f t="shared" si="37"/>
        <v>1051367</v>
      </c>
      <c r="G1798" s="388" t="s">
        <v>9566</v>
      </c>
    </row>
    <row r="1799" spans="4:7" x14ac:dyDescent="0.3">
      <c r="D1799" s="65"/>
      <c r="E1799" s="65"/>
      <c r="F1799" s="46">
        <f t="shared" si="37"/>
        <v>1051367</v>
      </c>
      <c r="G1799" s="388" t="s">
        <v>9566</v>
      </c>
    </row>
    <row r="1800" spans="4:7" x14ac:dyDescent="0.3">
      <c r="D1800" s="65"/>
      <c r="E1800" s="65"/>
      <c r="F1800" s="46">
        <f t="shared" si="37"/>
        <v>1051367</v>
      </c>
      <c r="G1800" s="388" t="s">
        <v>9566</v>
      </c>
    </row>
    <row r="1801" spans="4:7" x14ac:dyDescent="0.3">
      <c r="D1801" s="65"/>
      <c r="E1801" s="65"/>
      <c r="F1801" s="46">
        <f t="shared" si="37"/>
        <v>1051367</v>
      </c>
      <c r="G1801" s="388" t="s">
        <v>9566</v>
      </c>
    </row>
    <row r="1802" spans="4:7" x14ac:dyDescent="0.3">
      <c r="D1802" s="65"/>
      <c r="E1802" s="65"/>
      <c r="F1802" s="46">
        <f t="shared" si="37"/>
        <v>1051367</v>
      </c>
      <c r="G1802" s="388" t="s">
        <v>9566</v>
      </c>
    </row>
    <row r="1803" spans="4:7" x14ac:dyDescent="0.3">
      <c r="D1803" s="65"/>
      <c r="E1803" s="65"/>
      <c r="F1803" s="46">
        <f t="shared" si="37"/>
        <v>1051367</v>
      </c>
      <c r="G1803" s="388" t="s">
        <v>9566</v>
      </c>
    </row>
    <row r="1804" spans="4:7" x14ac:dyDescent="0.3">
      <c r="D1804" s="65"/>
      <c r="E1804" s="65"/>
      <c r="F1804" s="46">
        <f t="shared" si="37"/>
        <v>1051367</v>
      </c>
      <c r="G1804" s="388" t="s">
        <v>9566</v>
      </c>
    </row>
    <row r="1805" spans="4:7" x14ac:dyDescent="0.3">
      <c r="D1805" s="65"/>
      <c r="E1805" s="65"/>
      <c r="F1805" s="46">
        <f t="shared" si="37"/>
        <v>1051367</v>
      </c>
      <c r="G1805" s="388" t="s">
        <v>9566</v>
      </c>
    </row>
    <row r="1806" spans="4:7" x14ac:dyDescent="0.3">
      <c r="D1806" s="65"/>
      <c r="E1806" s="65"/>
      <c r="F1806" s="46">
        <f t="shared" si="37"/>
        <v>1051367</v>
      </c>
      <c r="G1806" s="388" t="s">
        <v>9566</v>
      </c>
    </row>
    <row r="1807" spans="4:7" x14ac:dyDescent="0.3">
      <c r="D1807" s="65"/>
      <c r="E1807" s="65"/>
      <c r="F1807" s="46">
        <f t="shared" si="37"/>
        <v>1051367</v>
      </c>
      <c r="G1807" s="388" t="s">
        <v>9566</v>
      </c>
    </row>
    <row r="1808" spans="4:7" x14ac:dyDescent="0.3">
      <c r="D1808" s="65"/>
      <c r="E1808" s="65"/>
      <c r="F1808" s="46">
        <f t="shared" ref="F1808:F1871" si="38">F1807+E1808-D1808</f>
        <v>1051367</v>
      </c>
      <c r="G1808" s="388" t="s">
        <v>9566</v>
      </c>
    </row>
    <row r="1809" spans="4:7" x14ac:dyDescent="0.3">
      <c r="D1809" s="65"/>
      <c r="E1809" s="65"/>
      <c r="F1809" s="46">
        <f t="shared" si="38"/>
        <v>1051367</v>
      </c>
      <c r="G1809" s="388" t="s">
        <v>9566</v>
      </c>
    </row>
    <row r="1810" spans="4:7" x14ac:dyDescent="0.3">
      <c r="D1810" s="65"/>
      <c r="E1810" s="65"/>
      <c r="F1810" s="46">
        <f t="shared" si="38"/>
        <v>1051367</v>
      </c>
      <c r="G1810" s="388" t="s">
        <v>9566</v>
      </c>
    </row>
    <row r="1811" spans="4:7" x14ac:dyDescent="0.3">
      <c r="D1811" s="65"/>
      <c r="E1811" s="65"/>
      <c r="F1811" s="46">
        <f t="shared" si="38"/>
        <v>1051367</v>
      </c>
      <c r="G1811" s="388" t="s">
        <v>9566</v>
      </c>
    </row>
    <row r="1812" spans="4:7" x14ac:dyDescent="0.3">
      <c r="D1812" s="65"/>
      <c r="E1812" s="65"/>
      <c r="F1812" s="46">
        <f t="shared" si="38"/>
        <v>1051367</v>
      </c>
      <c r="G1812" s="388" t="s">
        <v>9566</v>
      </c>
    </row>
    <row r="1813" spans="4:7" x14ac:dyDescent="0.3">
      <c r="D1813" s="65"/>
      <c r="E1813" s="65"/>
      <c r="F1813" s="46">
        <f t="shared" si="38"/>
        <v>1051367</v>
      </c>
      <c r="G1813" s="388" t="s">
        <v>9566</v>
      </c>
    </row>
    <row r="1814" spans="4:7" x14ac:dyDescent="0.3">
      <c r="D1814" s="65"/>
      <c r="E1814" s="65"/>
      <c r="F1814" s="46">
        <f t="shared" si="38"/>
        <v>1051367</v>
      </c>
      <c r="G1814" s="388" t="s">
        <v>9566</v>
      </c>
    </row>
    <row r="1815" spans="4:7" x14ac:dyDescent="0.3">
      <c r="D1815" s="65"/>
      <c r="E1815" s="65"/>
      <c r="F1815" s="46">
        <f t="shared" si="38"/>
        <v>1051367</v>
      </c>
      <c r="G1815" s="388" t="s">
        <v>9566</v>
      </c>
    </row>
    <row r="1816" spans="4:7" x14ac:dyDescent="0.3">
      <c r="D1816" s="65"/>
      <c r="E1816" s="65"/>
      <c r="F1816" s="46">
        <f t="shared" si="38"/>
        <v>1051367</v>
      </c>
      <c r="G1816" s="388" t="s">
        <v>9566</v>
      </c>
    </row>
    <row r="1817" spans="4:7" x14ac:dyDescent="0.3">
      <c r="D1817" s="65"/>
      <c r="E1817" s="65"/>
      <c r="F1817" s="46">
        <f t="shared" si="38"/>
        <v>1051367</v>
      </c>
      <c r="G1817" s="388" t="s">
        <v>9566</v>
      </c>
    </row>
    <row r="1818" spans="4:7" x14ac:dyDescent="0.3">
      <c r="D1818" s="65"/>
      <c r="E1818" s="65"/>
      <c r="F1818" s="46">
        <f t="shared" si="38"/>
        <v>1051367</v>
      </c>
      <c r="G1818" s="388" t="s">
        <v>9566</v>
      </c>
    </row>
    <row r="1819" spans="4:7" x14ac:dyDescent="0.3">
      <c r="D1819" s="65"/>
      <c r="E1819" s="65"/>
      <c r="F1819" s="46">
        <f t="shared" si="38"/>
        <v>1051367</v>
      </c>
      <c r="G1819" s="388" t="s">
        <v>9566</v>
      </c>
    </row>
    <row r="1820" spans="4:7" x14ac:dyDescent="0.3">
      <c r="D1820" s="65"/>
      <c r="E1820" s="65"/>
      <c r="F1820" s="46">
        <f t="shared" si="38"/>
        <v>1051367</v>
      </c>
      <c r="G1820" s="388" t="s">
        <v>9566</v>
      </c>
    </row>
    <row r="1821" spans="4:7" x14ac:dyDescent="0.3">
      <c r="D1821" s="65"/>
      <c r="E1821" s="65"/>
      <c r="F1821" s="46">
        <f t="shared" si="38"/>
        <v>1051367</v>
      </c>
      <c r="G1821" s="388" t="s">
        <v>9566</v>
      </c>
    </row>
    <row r="1822" spans="4:7" x14ac:dyDescent="0.3">
      <c r="D1822" s="65"/>
      <c r="E1822" s="65"/>
      <c r="F1822" s="46">
        <f t="shared" si="38"/>
        <v>1051367</v>
      </c>
      <c r="G1822" s="388" t="s">
        <v>9566</v>
      </c>
    </row>
    <row r="1823" spans="4:7" x14ac:dyDescent="0.3">
      <c r="D1823" s="65"/>
      <c r="E1823" s="65"/>
      <c r="F1823" s="46">
        <f t="shared" si="38"/>
        <v>1051367</v>
      </c>
      <c r="G1823" s="388" t="s">
        <v>9566</v>
      </c>
    </row>
    <row r="1824" spans="4:7" x14ac:dyDescent="0.3">
      <c r="D1824" s="65"/>
      <c r="E1824" s="65"/>
      <c r="F1824" s="46">
        <f t="shared" si="38"/>
        <v>1051367</v>
      </c>
      <c r="G1824" s="388" t="s">
        <v>9566</v>
      </c>
    </row>
    <row r="1825" spans="4:7" x14ac:dyDescent="0.3">
      <c r="D1825" s="65"/>
      <c r="E1825" s="65"/>
      <c r="F1825" s="46">
        <f t="shared" si="38"/>
        <v>1051367</v>
      </c>
      <c r="G1825" s="388" t="s">
        <v>9566</v>
      </c>
    </row>
    <row r="1826" spans="4:7" x14ac:dyDescent="0.3">
      <c r="D1826" s="65"/>
      <c r="E1826" s="65"/>
      <c r="F1826" s="46">
        <f t="shared" si="38"/>
        <v>1051367</v>
      </c>
      <c r="G1826" s="388" t="s">
        <v>9566</v>
      </c>
    </row>
    <row r="1827" spans="4:7" x14ac:dyDescent="0.3">
      <c r="D1827" s="65"/>
      <c r="E1827" s="65"/>
      <c r="F1827" s="46">
        <f t="shared" si="38"/>
        <v>1051367</v>
      </c>
      <c r="G1827" s="388" t="s">
        <v>9566</v>
      </c>
    </row>
    <row r="1828" spans="4:7" x14ac:dyDescent="0.3">
      <c r="D1828" s="65"/>
      <c r="E1828" s="65"/>
      <c r="F1828" s="46">
        <f t="shared" si="38"/>
        <v>1051367</v>
      </c>
      <c r="G1828" s="388" t="s">
        <v>9566</v>
      </c>
    </row>
    <row r="1829" spans="4:7" x14ac:dyDescent="0.3">
      <c r="D1829" s="65"/>
      <c r="E1829" s="65"/>
      <c r="F1829" s="46">
        <f t="shared" si="38"/>
        <v>1051367</v>
      </c>
      <c r="G1829" s="388" t="s">
        <v>9566</v>
      </c>
    </row>
    <row r="1830" spans="4:7" x14ac:dyDescent="0.3">
      <c r="D1830" s="65"/>
      <c r="E1830" s="65"/>
      <c r="F1830" s="46">
        <f t="shared" si="38"/>
        <v>1051367</v>
      </c>
      <c r="G1830" s="388" t="s">
        <v>9566</v>
      </c>
    </row>
    <row r="1831" spans="4:7" x14ac:dyDescent="0.3">
      <c r="D1831" s="65"/>
      <c r="E1831" s="65"/>
      <c r="F1831" s="46">
        <f t="shared" si="38"/>
        <v>1051367</v>
      </c>
      <c r="G1831" s="388" t="s">
        <v>9566</v>
      </c>
    </row>
    <row r="1832" spans="4:7" x14ac:dyDescent="0.3">
      <c r="D1832" s="65"/>
      <c r="E1832" s="65"/>
      <c r="F1832" s="46">
        <f t="shared" si="38"/>
        <v>1051367</v>
      </c>
      <c r="G1832" s="388" t="s">
        <v>9566</v>
      </c>
    </row>
    <row r="1833" spans="4:7" x14ac:dyDescent="0.3">
      <c r="D1833" s="65"/>
      <c r="E1833" s="65"/>
      <c r="F1833" s="46">
        <f t="shared" si="38"/>
        <v>1051367</v>
      </c>
      <c r="G1833" s="388" t="s">
        <v>9566</v>
      </c>
    </row>
    <row r="1834" spans="4:7" x14ac:dyDescent="0.3">
      <c r="D1834" s="65"/>
      <c r="E1834" s="65"/>
      <c r="F1834" s="46">
        <f t="shared" si="38"/>
        <v>1051367</v>
      </c>
      <c r="G1834" s="388" t="s">
        <v>9566</v>
      </c>
    </row>
    <row r="1835" spans="4:7" x14ac:dyDescent="0.3">
      <c r="D1835" s="65"/>
      <c r="E1835" s="65"/>
      <c r="F1835" s="46">
        <f t="shared" si="38"/>
        <v>1051367</v>
      </c>
      <c r="G1835" s="388" t="s">
        <v>9566</v>
      </c>
    </row>
    <row r="1836" spans="4:7" x14ac:dyDescent="0.3">
      <c r="D1836" s="65"/>
      <c r="E1836" s="65"/>
      <c r="F1836" s="46">
        <f t="shared" si="38"/>
        <v>1051367</v>
      </c>
      <c r="G1836" s="388" t="s">
        <v>9566</v>
      </c>
    </row>
    <row r="1837" spans="4:7" x14ac:dyDescent="0.3">
      <c r="D1837" s="65"/>
      <c r="E1837" s="65"/>
      <c r="F1837" s="46">
        <f t="shared" si="38"/>
        <v>1051367</v>
      </c>
      <c r="G1837" s="388" t="s">
        <v>9566</v>
      </c>
    </row>
    <row r="1838" spans="4:7" x14ac:dyDescent="0.3">
      <c r="D1838" s="65"/>
      <c r="E1838" s="65"/>
      <c r="F1838" s="46">
        <f t="shared" si="38"/>
        <v>1051367</v>
      </c>
      <c r="G1838" s="388" t="s">
        <v>9566</v>
      </c>
    </row>
    <row r="1839" spans="4:7" x14ac:dyDescent="0.3">
      <c r="D1839" s="65"/>
      <c r="E1839" s="65"/>
      <c r="F1839" s="46">
        <f t="shared" si="38"/>
        <v>1051367</v>
      </c>
      <c r="G1839" s="388" t="s">
        <v>9566</v>
      </c>
    </row>
    <row r="1840" spans="4:7" x14ac:dyDescent="0.3">
      <c r="D1840" s="65"/>
      <c r="E1840" s="65"/>
      <c r="F1840" s="46">
        <f t="shared" si="38"/>
        <v>1051367</v>
      </c>
      <c r="G1840" s="388" t="s">
        <v>9566</v>
      </c>
    </row>
    <row r="1841" spans="4:7" x14ac:dyDescent="0.3">
      <c r="D1841" s="65"/>
      <c r="E1841" s="65"/>
      <c r="F1841" s="46">
        <f t="shared" si="38"/>
        <v>1051367</v>
      </c>
      <c r="G1841" s="388" t="s">
        <v>9566</v>
      </c>
    </row>
    <row r="1842" spans="4:7" x14ac:dyDescent="0.3">
      <c r="D1842" s="65"/>
      <c r="E1842" s="65"/>
      <c r="F1842" s="46">
        <f t="shared" si="38"/>
        <v>1051367</v>
      </c>
      <c r="G1842" s="388" t="s">
        <v>9566</v>
      </c>
    </row>
    <row r="1843" spans="4:7" x14ac:dyDescent="0.3">
      <c r="D1843" s="65"/>
      <c r="E1843" s="65"/>
      <c r="F1843" s="46">
        <f t="shared" si="38"/>
        <v>1051367</v>
      </c>
      <c r="G1843" s="388" t="s">
        <v>9566</v>
      </c>
    </row>
    <row r="1844" spans="4:7" x14ac:dyDescent="0.3">
      <c r="D1844" s="65"/>
      <c r="E1844" s="65"/>
      <c r="F1844" s="46">
        <f t="shared" si="38"/>
        <v>1051367</v>
      </c>
      <c r="G1844" s="388" t="s">
        <v>9566</v>
      </c>
    </row>
    <row r="1845" spans="4:7" x14ac:dyDescent="0.3">
      <c r="D1845" s="65"/>
      <c r="E1845" s="65"/>
      <c r="F1845" s="46">
        <f t="shared" si="38"/>
        <v>1051367</v>
      </c>
      <c r="G1845" s="388" t="s">
        <v>9566</v>
      </c>
    </row>
    <row r="1846" spans="4:7" x14ac:dyDescent="0.3">
      <c r="D1846" s="65"/>
      <c r="E1846" s="65"/>
      <c r="F1846" s="46">
        <f t="shared" si="38"/>
        <v>1051367</v>
      </c>
      <c r="G1846" s="388" t="s">
        <v>9566</v>
      </c>
    </row>
    <row r="1847" spans="4:7" x14ac:dyDescent="0.3">
      <c r="D1847" s="65"/>
      <c r="E1847" s="65"/>
      <c r="F1847" s="46">
        <f t="shared" si="38"/>
        <v>1051367</v>
      </c>
      <c r="G1847" s="388" t="s">
        <v>9566</v>
      </c>
    </row>
    <row r="1848" spans="4:7" x14ac:dyDescent="0.3">
      <c r="D1848" s="65"/>
      <c r="E1848" s="65"/>
      <c r="F1848" s="46">
        <f t="shared" si="38"/>
        <v>1051367</v>
      </c>
      <c r="G1848" s="388" t="s">
        <v>9566</v>
      </c>
    </row>
    <row r="1849" spans="4:7" x14ac:dyDescent="0.3">
      <c r="D1849" s="65"/>
      <c r="E1849" s="65"/>
      <c r="F1849" s="46">
        <f t="shared" si="38"/>
        <v>1051367</v>
      </c>
      <c r="G1849" s="388" t="s">
        <v>9566</v>
      </c>
    </row>
    <row r="1850" spans="4:7" x14ac:dyDescent="0.3">
      <c r="D1850" s="65"/>
      <c r="E1850" s="65"/>
      <c r="F1850" s="46">
        <f t="shared" si="38"/>
        <v>1051367</v>
      </c>
      <c r="G1850" s="388" t="s">
        <v>9566</v>
      </c>
    </row>
    <row r="1851" spans="4:7" x14ac:dyDescent="0.3">
      <c r="D1851" s="65"/>
      <c r="E1851" s="65"/>
      <c r="F1851" s="46">
        <f t="shared" si="38"/>
        <v>1051367</v>
      </c>
      <c r="G1851" s="388" t="s">
        <v>9566</v>
      </c>
    </row>
    <row r="1852" spans="4:7" x14ac:dyDescent="0.3">
      <c r="D1852" s="65"/>
      <c r="E1852" s="65"/>
      <c r="F1852" s="46">
        <f t="shared" si="38"/>
        <v>1051367</v>
      </c>
      <c r="G1852" s="388" t="s">
        <v>9566</v>
      </c>
    </row>
    <row r="1853" spans="4:7" x14ac:dyDescent="0.3">
      <c r="D1853" s="65"/>
      <c r="E1853" s="65"/>
      <c r="F1853" s="46">
        <f t="shared" si="38"/>
        <v>1051367</v>
      </c>
      <c r="G1853" s="388" t="s">
        <v>9566</v>
      </c>
    </row>
    <row r="1854" spans="4:7" x14ac:dyDescent="0.3">
      <c r="D1854" s="65"/>
      <c r="E1854" s="65"/>
      <c r="F1854" s="46">
        <f t="shared" si="38"/>
        <v>1051367</v>
      </c>
      <c r="G1854" s="388" t="s">
        <v>9566</v>
      </c>
    </row>
    <row r="1855" spans="4:7" x14ac:dyDescent="0.3">
      <c r="D1855" s="65"/>
      <c r="E1855" s="65"/>
      <c r="F1855" s="46">
        <f t="shared" si="38"/>
        <v>1051367</v>
      </c>
      <c r="G1855" s="388" t="s">
        <v>9566</v>
      </c>
    </row>
    <row r="1856" spans="4:7" x14ac:dyDescent="0.3">
      <c r="F1856" s="46">
        <f t="shared" si="38"/>
        <v>1051367</v>
      </c>
      <c r="G1856" s="388" t="s">
        <v>9566</v>
      </c>
    </row>
    <row r="1857" spans="6:7" x14ac:dyDescent="0.3">
      <c r="F1857" s="46">
        <f t="shared" si="38"/>
        <v>1051367</v>
      </c>
      <c r="G1857" s="388" t="s">
        <v>9566</v>
      </c>
    </row>
    <row r="1858" spans="6:7" x14ac:dyDescent="0.3">
      <c r="F1858" s="46">
        <f t="shared" si="38"/>
        <v>1051367</v>
      </c>
      <c r="G1858" s="388" t="s">
        <v>9566</v>
      </c>
    </row>
    <row r="1859" spans="6:7" x14ac:dyDescent="0.3">
      <c r="F1859" s="46">
        <f t="shared" si="38"/>
        <v>1051367</v>
      </c>
      <c r="G1859" s="388" t="s">
        <v>9566</v>
      </c>
    </row>
    <row r="1860" spans="6:7" x14ac:dyDescent="0.3">
      <c r="F1860" s="46">
        <f t="shared" si="38"/>
        <v>1051367</v>
      </c>
      <c r="G1860" s="388" t="s">
        <v>9566</v>
      </c>
    </row>
    <row r="1861" spans="6:7" x14ac:dyDescent="0.3">
      <c r="F1861" s="46">
        <f t="shared" si="38"/>
        <v>1051367</v>
      </c>
      <c r="G1861" s="388" t="s">
        <v>9566</v>
      </c>
    </row>
    <row r="1862" spans="6:7" x14ac:dyDescent="0.3">
      <c r="F1862" s="46">
        <f t="shared" si="38"/>
        <v>1051367</v>
      </c>
      <c r="G1862" s="388" t="s">
        <v>9566</v>
      </c>
    </row>
    <row r="1863" spans="6:7" x14ac:dyDescent="0.3">
      <c r="F1863" s="46">
        <f t="shared" si="38"/>
        <v>1051367</v>
      </c>
      <c r="G1863" s="388" t="s">
        <v>9566</v>
      </c>
    </row>
    <row r="1864" spans="6:7" x14ac:dyDescent="0.3">
      <c r="F1864" s="46">
        <f t="shared" si="38"/>
        <v>1051367</v>
      </c>
      <c r="G1864" s="388" t="s">
        <v>9566</v>
      </c>
    </row>
    <row r="1865" spans="6:7" x14ac:dyDescent="0.3">
      <c r="F1865" s="46">
        <f t="shared" si="38"/>
        <v>1051367</v>
      </c>
      <c r="G1865" s="388" t="s">
        <v>9566</v>
      </c>
    </row>
    <row r="1866" spans="6:7" x14ac:dyDescent="0.3">
      <c r="F1866" s="46">
        <f t="shared" si="38"/>
        <v>1051367</v>
      </c>
      <c r="G1866" s="388" t="s">
        <v>9566</v>
      </c>
    </row>
    <row r="1867" spans="6:7" x14ac:dyDescent="0.3">
      <c r="F1867" s="46">
        <f t="shared" si="38"/>
        <v>1051367</v>
      </c>
      <c r="G1867" s="388" t="s">
        <v>9566</v>
      </c>
    </row>
    <row r="1868" spans="6:7" x14ac:dyDescent="0.3">
      <c r="F1868" s="46">
        <f t="shared" si="38"/>
        <v>1051367</v>
      </c>
      <c r="G1868" s="388" t="s">
        <v>9566</v>
      </c>
    </row>
    <row r="1869" spans="6:7" x14ac:dyDescent="0.3">
      <c r="F1869" s="46">
        <f t="shared" si="38"/>
        <v>1051367</v>
      </c>
      <c r="G1869" s="388" t="s">
        <v>9566</v>
      </c>
    </row>
    <row r="1870" spans="6:7" x14ac:dyDescent="0.3">
      <c r="F1870" s="46">
        <f t="shared" si="38"/>
        <v>1051367</v>
      </c>
      <c r="G1870" s="388" t="s">
        <v>9566</v>
      </c>
    </row>
    <row r="1871" spans="6:7" x14ac:dyDescent="0.3">
      <c r="F1871" s="46">
        <f t="shared" si="38"/>
        <v>1051367</v>
      </c>
      <c r="G1871" s="388" t="s">
        <v>9566</v>
      </c>
    </row>
    <row r="1872" spans="6:7" x14ac:dyDescent="0.3">
      <c r="F1872" s="46">
        <f t="shared" ref="F1872:F1935" si="39">F1871+E1872-D1872</f>
        <v>1051367</v>
      </c>
      <c r="G1872" s="388" t="s">
        <v>9566</v>
      </c>
    </row>
    <row r="1873" spans="6:7" x14ac:dyDescent="0.3">
      <c r="F1873" s="46">
        <f t="shared" si="39"/>
        <v>1051367</v>
      </c>
      <c r="G1873" s="388" t="s">
        <v>9566</v>
      </c>
    </row>
    <row r="1874" spans="6:7" x14ac:dyDescent="0.3">
      <c r="F1874" s="46">
        <f t="shared" si="39"/>
        <v>1051367</v>
      </c>
      <c r="G1874" s="388" t="s">
        <v>9566</v>
      </c>
    </row>
    <row r="1875" spans="6:7" x14ac:dyDescent="0.3">
      <c r="F1875" s="46">
        <f t="shared" si="39"/>
        <v>1051367</v>
      </c>
      <c r="G1875" s="388" t="s">
        <v>9566</v>
      </c>
    </row>
    <row r="1876" spans="6:7" x14ac:dyDescent="0.3">
      <c r="F1876" s="46">
        <f t="shared" si="39"/>
        <v>1051367</v>
      </c>
      <c r="G1876" s="388" t="s">
        <v>9566</v>
      </c>
    </row>
    <row r="1877" spans="6:7" x14ac:dyDescent="0.3">
      <c r="F1877" s="46">
        <f t="shared" si="39"/>
        <v>1051367</v>
      </c>
      <c r="G1877" s="388" t="s">
        <v>9566</v>
      </c>
    </row>
    <row r="1878" spans="6:7" x14ac:dyDescent="0.3">
      <c r="F1878" s="46">
        <f t="shared" si="39"/>
        <v>1051367</v>
      </c>
      <c r="G1878" s="388" t="s">
        <v>9566</v>
      </c>
    </row>
    <row r="1879" spans="6:7" x14ac:dyDescent="0.3">
      <c r="F1879" s="46">
        <f t="shared" si="39"/>
        <v>1051367</v>
      </c>
      <c r="G1879" s="388" t="s">
        <v>9566</v>
      </c>
    </row>
    <row r="1880" spans="6:7" x14ac:dyDescent="0.3">
      <c r="F1880" s="46">
        <f t="shared" si="39"/>
        <v>1051367</v>
      </c>
      <c r="G1880" s="388" t="s">
        <v>9566</v>
      </c>
    </row>
    <row r="1881" spans="6:7" x14ac:dyDescent="0.3">
      <c r="F1881" s="46">
        <f t="shared" si="39"/>
        <v>1051367</v>
      </c>
      <c r="G1881" s="388" t="s">
        <v>9566</v>
      </c>
    </row>
    <row r="1882" spans="6:7" x14ac:dyDescent="0.3">
      <c r="F1882" s="46">
        <f t="shared" si="39"/>
        <v>1051367</v>
      </c>
      <c r="G1882" s="388" t="s">
        <v>9566</v>
      </c>
    </row>
    <row r="1883" spans="6:7" x14ac:dyDescent="0.3">
      <c r="F1883" s="46">
        <f t="shared" si="39"/>
        <v>1051367</v>
      </c>
      <c r="G1883" s="388" t="s">
        <v>9566</v>
      </c>
    </row>
    <row r="1884" spans="6:7" x14ac:dyDescent="0.3">
      <c r="F1884" s="46">
        <f t="shared" si="39"/>
        <v>1051367</v>
      </c>
      <c r="G1884" s="388" t="s">
        <v>9566</v>
      </c>
    </row>
    <row r="1885" spans="6:7" x14ac:dyDescent="0.3">
      <c r="F1885" s="46">
        <f t="shared" si="39"/>
        <v>1051367</v>
      </c>
      <c r="G1885" s="388" t="s">
        <v>9566</v>
      </c>
    </row>
    <row r="1886" spans="6:7" x14ac:dyDescent="0.3">
      <c r="F1886" s="46">
        <f t="shared" si="39"/>
        <v>1051367</v>
      </c>
      <c r="G1886" s="388" t="s">
        <v>9566</v>
      </c>
    </row>
    <row r="1887" spans="6:7" x14ac:dyDescent="0.3">
      <c r="F1887" s="46">
        <f t="shared" si="39"/>
        <v>1051367</v>
      </c>
      <c r="G1887" s="388" t="s">
        <v>9566</v>
      </c>
    </row>
    <row r="1888" spans="6:7" x14ac:dyDescent="0.3">
      <c r="F1888" s="46">
        <f t="shared" si="39"/>
        <v>1051367</v>
      </c>
      <c r="G1888" s="388" t="s">
        <v>9566</v>
      </c>
    </row>
    <row r="1889" spans="6:7" x14ac:dyDescent="0.3">
      <c r="F1889" s="46">
        <f t="shared" si="39"/>
        <v>1051367</v>
      </c>
      <c r="G1889" s="388" t="s">
        <v>9566</v>
      </c>
    </row>
    <row r="1890" spans="6:7" x14ac:dyDescent="0.3">
      <c r="F1890" s="46">
        <f t="shared" si="39"/>
        <v>1051367</v>
      </c>
      <c r="G1890" s="388" t="s">
        <v>9566</v>
      </c>
    </row>
    <row r="1891" spans="6:7" x14ac:dyDescent="0.3">
      <c r="F1891" s="46">
        <f t="shared" si="39"/>
        <v>1051367</v>
      </c>
      <c r="G1891" s="388" t="s">
        <v>9566</v>
      </c>
    </row>
    <row r="1892" spans="6:7" x14ac:dyDescent="0.3">
      <c r="F1892" s="46">
        <f t="shared" si="39"/>
        <v>1051367</v>
      </c>
      <c r="G1892" s="388" t="s">
        <v>9566</v>
      </c>
    </row>
    <row r="1893" spans="6:7" x14ac:dyDescent="0.3">
      <c r="F1893" s="46">
        <f t="shared" si="39"/>
        <v>1051367</v>
      </c>
      <c r="G1893" s="388" t="s">
        <v>9566</v>
      </c>
    </row>
    <row r="1894" spans="6:7" x14ac:dyDescent="0.3">
      <c r="F1894" s="46">
        <f t="shared" si="39"/>
        <v>1051367</v>
      </c>
      <c r="G1894" s="388" t="s">
        <v>9566</v>
      </c>
    </row>
    <row r="1895" spans="6:7" x14ac:dyDescent="0.3">
      <c r="F1895" s="46">
        <f t="shared" si="39"/>
        <v>1051367</v>
      </c>
      <c r="G1895" s="388" t="s">
        <v>9566</v>
      </c>
    </row>
    <row r="1896" spans="6:7" x14ac:dyDescent="0.3">
      <c r="F1896" s="46">
        <f t="shared" si="39"/>
        <v>1051367</v>
      </c>
      <c r="G1896" s="388" t="s">
        <v>9566</v>
      </c>
    </row>
    <row r="1897" spans="6:7" x14ac:dyDescent="0.3">
      <c r="F1897" s="46">
        <f t="shared" si="39"/>
        <v>1051367</v>
      </c>
      <c r="G1897" s="388" t="s">
        <v>9566</v>
      </c>
    </row>
    <row r="1898" spans="6:7" x14ac:dyDescent="0.3">
      <c r="F1898" s="46">
        <f t="shared" si="39"/>
        <v>1051367</v>
      </c>
      <c r="G1898" s="388" t="s">
        <v>9566</v>
      </c>
    </row>
    <row r="1899" spans="6:7" x14ac:dyDescent="0.3">
      <c r="F1899" s="46">
        <f t="shared" si="39"/>
        <v>1051367</v>
      </c>
      <c r="G1899" s="388" t="s">
        <v>9566</v>
      </c>
    </row>
    <row r="1900" spans="6:7" x14ac:dyDescent="0.3">
      <c r="F1900" s="46">
        <f t="shared" si="39"/>
        <v>1051367</v>
      </c>
      <c r="G1900" s="388" t="s">
        <v>9566</v>
      </c>
    </row>
    <row r="1901" spans="6:7" x14ac:dyDescent="0.3">
      <c r="F1901" s="46">
        <f t="shared" si="39"/>
        <v>1051367</v>
      </c>
      <c r="G1901" s="388" t="s">
        <v>9566</v>
      </c>
    </row>
    <row r="1902" spans="6:7" x14ac:dyDescent="0.3">
      <c r="F1902" s="46">
        <f t="shared" si="39"/>
        <v>1051367</v>
      </c>
      <c r="G1902" s="388" t="s">
        <v>9566</v>
      </c>
    </row>
    <row r="1903" spans="6:7" x14ac:dyDescent="0.3">
      <c r="F1903" s="46">
        <f t="shared" si="39"/>
        <v>1051367</v>
      </c>
      <c r="G1903" s="388" t="s">
        <v>9566</v>
      </c>
    </row>
    <row r="1904" spans="6:7" x14ac:dyDescent="0.3">
      <c r="F1904" s="46">
        <f t="shared" si="39"/>
        <v>1051367</v>
      </c>
      <c r="G1904" s="388" t="s">
        <v>9566</v>
      </c>
    </row>
    <row r="1905" spans="6:7" x14ac:dyDescent="0.3">
      <c r="F1905" s="46">
        <f t="shared" si="39"/>
        <v>1051367</v>
      </c>
      <c r="G1905" s="388" t="s">
        <v>9566</v>
      </c>
    </row>
    <row r="1906" spans="6:7" x14ac:dyDescent="0.3">
      <c r="F1906" s="46">
        <f t="shared" si="39"/>
        <v>1051367</v>
      </c>
      <c r="G1906" s="388" t="s">
        <v>9566</v>
      </c>
    </row>
    <row r="1907" spans="6:7" x14ac:dyDescent="0.3">
      <c r="F1907" s="46">
        <f t="shared" si="39"/>
        <v>1051367</v>
      </c>
      <c r="G1907" s="388" t="s">
        <v>9566</v>
      </c>
    </row>
    <row r="1908" spans="6:7" x14ac:dyDescent="0.3">
      <c r="F1908" s="46">
        <f t="shared" si="39"/>
        <v>1051367</v>
      </c>
      <c r="G1908" s="388" t="s">
        <v>9566</v>
      </c>
    </row>
    <row r="1909" spans="6:7" x14ac:dyDescent="0.3">
      <c r="F1909" s="46">
        <f t="shared" si="39"/>
        <v>1051367</v>
      </c>
      <c r="G1909" s="388" t="s">
        <v>9566</v>
      </c>
    </row>
    <row r="1910" spans="6:7" x14ac:dyDescent="0.3">
      <c r="F1910" s="46">
        <f t="shared" si="39"/>
        <v>1051367</v>
      </c>
      <c r="G1910" s="388" t="s">
        <v>9566</v>
      </c>
    </row>
    <row r="1911" spans="6:7" x14ac:dyDescent="0.3">
      <c r="F1911" s="46">
        <f t="shared" si="39"/>
        <v>1051367</v>
      </c>
      <c r="G1911" s="388" t="s">
        <v>9566</v>
      </c>
    </row>
    <row r="1912" spans="6:7" x14ac:dyDescent="0.3">
      <c r="F1912" s="46">
        <f t="shared" si="39"/>
        <v>1051367</v>
      </c>
      <c r="G1912" s="388" t="s">
        <v>9566</v>
      </c>
    </row>
    <row r="1913" spans="6:7" x14ac:dyDescent="0.3">
      <c r="F1913" s="46">
        <f t="shared" si="39"/>
        <v>1051367</v>
      </c>
      <c r="G1913" s="388" t="s">
        <v>9566</v>
      </c>
    </row>
    <row r="1914" spans="6:7" x14ac:dyDescent="0.3">
      <c r="F1914" s="46">
        <f t="shared" si="39"/>
        <v>1051367</v>
      </c>
      <c r="G1914" s="388" t="s">
        <v>9566</v>
      </c>
    </row>
    <row r="1915" spans="6:7" x14ac:dyDescent="0.3">
      <c r="F1915" s="46">
        <f t="shared" si="39"/>
        <v>1051367</v>
      </c>
      <c r="G1915" s="388" t="s">
        <v>9566</v>
      </c>
    </row>
    <row r="1916" spans="6:7" x14ac:dyDescent="0.3">
      <c r="F1916" s="46">
        <f t="shared" si="39"/>
        <v>1051367</v>
      </c>
      <c r="G1916" s="388" t="s">
        <v>9566</v>
      </c>
    </row>
    <row r="1917" spans="6:7" x14ac:dyDescent="0.3">
      <c r="F1917" s="46">
        <f t="shared" si="39"/>
        <v>1051367</v>
      </c>
      <c r="G1917" s="388" t="s">
        <v>9566</v>
      </c>
    </row>
    <row r="1918" spans="6:7" x14ac:dyDescent="0.3">
      <c r="F1918" s="46">
        <f t="shared" si="39"/>
        <v>1051367</v>
      </c>
      <c r="G1918" s="388" t="s">
        <v>9566</v>
      </c>
    </row>
    <row r="1919" spans="6:7" x14ac:dyDescent="0.3">
      <c r="F1919" s="46">
        <f t="shared" si="39"/>
        <v>1051367</v>
      </c>
      <c r="G1919" s="388" t="s">
        <v>9566</v>
      </c>
    </row>
    <row r="1920" spans="6:7" x14ac:dyDescent="0.3">
      <c r="F1920" s="46">
        <f t="shared" si="39"/>
        <v>1051367</v>
      </c>
      <c r="G1920" s="388" t="s">
        <v>9566</v>
      </c>
    </row>
    <row r="1921" spans="6:7" x14ac:dyDescent="0.3">
      <c r="F1921" s="46">
        <f t="shared" si="39"/>
        <v>1051367</v>
      </c>
      <c r="G1921" s="388" t="s">
        <v>9566</v>
      </c>
    </row>
    <row r="1922" spans="6:7" x14ac:dyDescent="0.3">
      <c r="F1922" s="46">
        <f t="shared" si="39"/>
        <v>1051367</v>
      </c>
      <c r="G1922" s="388" t="s">
        <v>9566</v>
      </c>
    </row>
    <row r="1923" spans="6:7" x14ac:dyDescent="0.3">
      <c r="F1923" s="46">
        <f t="shared" si="39"/>
        <v>1051367</v>
      </c>
      <c r="G1923" s="388" t="s">
        <v>9566</v>
      </c>
    </row>
    <row r="1924" spans="6:7" x14ac:dyDescent="0.3">
      <c r="F1924" s="46">
        <f t="shared" si="39"/>
        <v>1051367</v>
      </c>
      <c r="G1924" s="388" t="s">
        <v>9566</v>
      </c>
    </row>
    <row r="1925" spans="6:7" x14ac:dyDescent="0.3">
      <c r="F1925" s="46">
        <f t="shared" si="39"/>
        <v>1051367</v>
      </c>
      <c r="G1925" s="388" t="s">
        <v>9566</v>
      </c>
    </row>
    <row r="1926" spans="6:7" x14ac:dyDescent="0.3">
      <c r="F1926" s="46">
        <f t="shared" si="39"/>
        <v>1051367</v>
      </c>
      <c r="G1926" s="388" t="s">
        <v>9566</v>
      </c>
    </row>
    <row r="1927" spans="6:7" x14ac:dyDescent="0.3">
      <c r="F1927" s="46">
        <f t="shared" si="39"/>
        <v>1051367</v>
      </c>
      <c r="G1927" s="388" t="s">
        <v>9566</v>
      </c>
    </row>
    <row r="1928" spans="6:7" x14ac:dyDescent="0.3">
      <c r="F1928" s="46">
        <f t="shared" si="39"/>
        <v>1051367</v>
      </c>
      <c r="G1928" s="388" t="s">
        <v>9566</v>
      </c>
    </row>
    <row r="1929" spans="6:7" x14ac:dyDescent="0.3">
      <c r="F1929" s="46">
        <f t="shared" si="39"/>
        <v>1051367</v>
      </c>
      <c r="G1929" s="388" t="s">
        <v>9566</v>
      </c>
    </row>
    <row r="1930" spans="6:7" x14ac:dyDescent="0.3">
      <c r="F1930" s="46">
        <f t="shared" si="39"/>
        <v>1051367</v>
      </c>
      <c r="G1930" s="388" t="s">
        <v>9566</v>
      </c>
    </row>
    <row r="1931" spans="6:7" x14ac:dyDescent="0.3">
      <c r="F1931" s="46">
        <f t="shared" si="39"/>
        <v>1051367</v>
      </c>
      <c r="G1931" s="388" t="s">
        <v>9566</v>
      </c>
    </row>
    <row r="1932" spans="6:7" x14ac:dyDescent="0.3">
      <c r="F1932" s="46">
        <f t="shared" si="39"/>
        <v>1051367</v>
      </c>
      <c r="G1932" s="388" t="s">
        <v>9566</v>
      </c>
    </row>
    <row r="1933" spans="6:7" x14ac:dyDescent="0.3">
      <c r="F1933" s="46">
        <f t="shared" si="39"/>
        <v>1051367</v>
      </c>
      <c r="G1933" s="388" t="s">
        <v>9566</v>
      </c>
    </row>
    <row r="1934" spans="6:7" x14ac:dyDescent="0.3">
      <c r="F1934" s="46">
        <f t="shared" si="39"/>
        <v>1051367</v>
      </c>
      <c r="G1934" s="388" t="s">
        <v>9566</v>
      </c>
    </row>
    <row r="1935" spans="6:7" x14ac:dyDescent="0.3">
      <c r="F1935" s="46">
        <f t="shared" si="39"/>
        <v>1051367</v>
      </c>
      <c r="G1935" s="388" t="s">
        <v>9566</v>
      </c>
    </row>
    <row r="1936" spans="6:7" x14ac:dyDescent="0.3">
      <c r="F1936" s="46">
        <f t="shared" ref="F1936:F1999" si="40">F1935+E1936-D1936</f>
        <v>1051367</v>
      </c>
      <c r="G1936" s="388" t="s">
        <v>9566</v>
      </c>
    </row>
    <row r="1937" spans="6:7" x14ac:dyDescent="0.3">
      <c r="F1937" s="46">
        <f t="shared" si="40"/>
        <v>1051367</v>
      </c>
      <c r="G1937" s="388" t="s">
        <v>9566</v>
      </c>
    </row>
    <row r="1938" spans="6:7" x14ac:dyDescent="0.3">
      <c r="F1938" s="46">
        <f t="shared" si="40"/>
        <v>1051367</v>
      </c>
      <c r="G1938" s="388" t="s">
        <v>9566</v>
      </c>
    </row>
    <row r="1939" spans="6:7" x14ac:dyDescent="0.3">
      <c r="F1939" s="46">
        <f t="shared" si="40"/>
        <v>1051367</v>
      </c>
      <c r="G1939" s="388" t="s">
        <v>9566</v>
      </c>
    </row>
    <row r="1940" spans="6:7" x14ac:dyDescent="0.3">
      <c r="F1940" s="46">
        <f t="shared" si="40"/>
        <v>1051367</v>
      </c>
      <c r="G1940" s="388" t="s">
        <v>9566</v>
      </c>
    </row>
    <row r="1941" spans="6:7" x14ac:dyDescent="0.3">
      <c r="F1941" s="46">
        <f t="shared" si="40"/>
        <v>1051367</v>
      </c>
      <c r="G1941" s="388" t="s">
        <v>9566</v>
      </c>
    </row>
    <row r="1942" spans="6:7" x14ac:dyDescent="0.3">
      <c r="F1942" s="46">
        <f t="shared" si="40"/>
        <v>1051367</v>
      </c>
      <c r="G1942" s="388" t="s">
        <v>9566</v>
      </c>
    </row>
    <row r="1943" spans="6:7" x14ac:dyDescent="0.3">
      <c r="F1943" s="46">
        <f t="shared" si="40"/>
        <v>1051367</v>
      </c>
      <c r="G1943" s="388" t="s">
        <v>9566</v>
      </c>
    </row>
    <row r="1944" spans="6:7" x14ac:dyDescent="0.3">
      <c r="F1944" s="46">
        <f t="shared" si="40"/>
        <v>1051367</v>
      </c>
      <c r="G1944" s="388" t="s">
        <v>9566</v>
      </c>
    </row>
    <row r="1945" spans="6:7" x14ac:dyDescent="0.3">
      <c r="F1945" s="46">
        <f t="shared" si="40"/>
        <v>1051367</v>
      </c>
      <c r="G1945" s="388" t="s">
        <v>9566</v>
      </c>
    </row>
    <row r="1946" spans="6:7" x14ac:dyDescent="0.3">
      <c r="F1946" s="46">
        <f t="shared" si="40"/>
        <v>1051367</v>
      </c>
      <c r="G1946" s="388" t="s">
        <v>9566</v>
      </c>
    </row>
    <row r="1947" spans="6:7" x14ac:dyDescent="0.3">
      <c r="F1947" s="46">
        <f t="shared" si="40"/>
        <v>1051367</v>
      </c>
      <c r="G1947" s="388" t="s">
        <v>9566</v>
      </c>
    </row>
    <row r="1948" spans="6:7" x14ac:dyDescent="0.3">
      <c r="F1948" s="46">
        <f t="shared" si="40"/>
        <v>1051367</v>
      </c>
      <c r="G1948" s="388" t="s">
        <v>9566</v>
      </c>
    </row>
    <row r="1949" spans="6:7" x14ac:dyDescent="0.3">
      <c r="F1949" s="46">
        <f t="shared" si="40"/>
        <v>1051367</v>
      </c>
      <c r="G1949" s="388" t="s">
        <v>9566</v>
      </c>
    </row>
    <row r="1950" spans="6:7" x14ac:dyDescent="0.3">
      <c r="F1950" s="46">
        <f t="shared" si="40"/>
        <v>1051367</v>
      </c>
      <c r="G1950" s="388" t="s">
        <v>9566</v>
      </c>
    </row>
    <row r="1951" spans="6:7" x14ac:dyDescent="0.3">
      <c r="F1951" s="46">
        <f t="shared" si="40"/>
        <v>1051367</v>
      </c>
      <c r="G1951" s="388" t="s">
        <v>9566</v>
      </c>
    </row>
    <row r="1952" spans="6:7" x14ac:dyDescent="0.3">
      <c r="F1952" s="46">
        <f t="shared" si="40"/>
        <v>1051367</v>
      </c>
      <c r="G1952" s="388" t="s">
        <v>9566</v>
      </c>
    </row>
    <row r="1953" spans="6:7" x14ac:dyDescent="0.3">
      <c r="F1953" s="46">
        <f t="shared" si="40"/>
        <v>1051367</v>
      </c>
      <c r="G1953" s="388" t="s">
        <v>9566</v>
      </c>
    </row>
    <row r="1954" spans="6:7" x14ac:dyDescent="0.3">
      <c r="F1954" s="46">
        <f t="shared" si="40"/>
        <v>1051367</v>
      </c>
      <c r="G1954" s="388" t="s">
        <v>9566</v>
      </c>
    </row>
    <row r="1955" spans="6:7" x14ac:dyDescent="0.3">
      <c r="F1955" s="46">
        <f t="shared" si="40"/>
        <v>1051367</v>
      </c>
      <c r="G1955" s="388" t="s">
        <v>9566</v>
      </c>
    </row>
    <row r="1956" spans="6:7" x14ac:dyDescent="0.3">
      <c r="F1956" s="46">
        <f t="shared" si="40"/>
        <v>1051367</v>
      </c>
      <c r="G1956" s="388" t="s">
        <v>9566</v>
      </c>
    </row>
    <row r="1957" spans="6:7" x14ac:dyDescent="0.3">
      <c r="F1957" s="46">
        <f t="shared" si="40"/>
        <v>1051367</v>
      </c>
      <c r="G1957" s="388" t="s">
        <v>9566</v>
      </c>
    </row>
    <row r="1958" spans="6:7" x14ac:dyDescent="0.3">
      <c r="F1958" s="46">
        <f t="shared" si="40"/>
        <v>1051367</v>
      </c>
      <c r="G1958" s="388" t="s">
        <v>9566</v>
      </c>
    </row>
    <row r="1959" spans="6:7" x14ac:dyDescent="0.3">
      <c r="F1959" s="46">
        <f t="shared" si="40"/>
        <v>1051367</v>
      </c>
      <c r="G1959" s="388" t="s">
        <v>9566</v>
      </c>
    </row>
    <row r="1960" spans="6:7" x14ac:dyDescent="0.3">
      <c r="F1960" s="46">
        <f t="shared" si="40"/>
        <v>1051367</v>
      </c>
      <c r="G1960" s="388" t="s">
        <v>9566</v>
      </c>
    </row>
    <row r="1961" spans="6:7" x14ac:dyDescent="0.3">
      <c r="F1961" s="46">
        <f t="shared" si="40"/>
        <v>1051367</v>
      </c>
      <c r="G1961" s="388" t="s">
        <v>9566</v>
      </c>
    </row>
    <row r="1962" spans="6:7" x14ac:dyDescent="0.3">
      <c r="F1962" s="46">
        <f t="shared" si="40"/>
        <v>1051367</v>
      </c>
      <c r="G1962" s="388" t="s">
        <v>9566</v>
      </c>
    </row>
    <row r="1963" spans="6:7" x14ac:dyDescent="0.3">
      <c r="F1963" s="46">
        <f t="shared" si="40"/>
        <v>1051367</v>
      </c>
      <c r="G1963" s="388" t="s">
        <v>9566</v>
      </c>
    </row>
    <row r="1964" spans="6:7" x14ac:dyDescent="0.3">
      <c r="F1964" s="46">
        <f t="shared" si="40"/>
        <v>1051367</v>
      </c>
      <c r="G1964" s="388" t="s">
        <v>9566</v>
      </c>
    </row>
    <row r="1965" spans="6:7" x14ac:dyDescent="0.3">
      <c r="F1965" s="46">
        <f t="shared" si="40"/>
        <v>1051367</v>
      </c>
      <c r="G1965" s="388" t="s">
        <v>9566</v>
      </c>
    </row>
    <row r="1966" spans="6:7" x14ac:dyDescent="0.3">
      <c r="F1966" s="46">
        <f t="shared" si="40"/>
        <v>1051367</v>
      </c>
      <c r="G1966" s="388" t="s">
        <v>9566</v>
      </c>
    </row>
    <row r="1967" spans="6:7" x14ac:dyDescent="0.3">
      <c r="F1967" s="46">
        <f t="shared" si="40"/>
        <v>1051367</v>
      </c>
      <c r="G1967" s="388" t="s">
        <v>9566</v>
      </c>
    </row>
    <row r="1968" spans="6:7" x14ac:dyDescent="0.3">
      <c r="F1968" s="46">
        <f t="shared" si="40"/>
        <v>1051367</v>
      </c>
      <c r="G1968" s="388" t="s">
        <v>9566</v>
      </c>
    </row>
    <row r="1969" spans="6:7" x14ac:dyDescent="0.3">
      <c r="F1969" s="46">
        <f t="shared" si="40"/>
        <v>1051367</v>
      </c>
      <c r="G1969" s="388" t="s">
        <v>9566</v>
      </c>
    </row>
    <row r="1970" spans="6:7" x14ac:dyDescent="0.3">
      <c r="F1970" s="46">
        <f t="shared" si="40"/>
        <v>1051367</v>
      </c>
      <c r="G1970" s="388" t="s">
        <v>9566</v>
      </c>
    </row>
    <row r="1971" spans="6:7" x14ac:dyDescent="0.3">
      <c r="F1971" s="46">
        <f t="shared" si="40"/>
        <v>1051367</v>
      </c>
      <c r="G1971" s="388" t="s">
        <v>9566</v>
      </c>
    </row>
    <row r="1972" spans="6:7" x14ac:dyDescent="0.3">
      <c r="F1972" s="46">
        <f t="shared" si="40"/>
        <v>1051367</v>
      </c>
      <c r="G1972" s="388" t="s">
        <v>9566</v>
      </c>
    </row>
    <row r="1973" spans="6:7" x14ac:dyDescent="0.3">
      <c r="F1973" s="46">
        <f t="shared" si="40"/>
        <v>1051367</v>
      </c>
      <c r="G1973" s="388" t="s">
        <v>9566</v>
      </c>
    </row>
    <row r="1974" spans="6:7" x14ac:dyDescent="0.3">
      <c r="F1974" s="46">
        <f t="shared" si="40"/>
        <v>1051367</v>
      </c>
      <c r="G1974" s="388" t="s">
        <v>9566</v>
      </c>
    </row>
    <row r="1975" spans="6:7" x14ac:dyDescent="0.3">
      <c r="F1975" s="46">
        <f t="shared" si="40"/>
        <v>1051367</v>
      </c>
      <c r="G1975" s="388" t="s">
        <v>9566</v>
      </c>
    </row>
    <row r="1976" spans="6:7" x14ac:dyDescent="0.3">
      <c r="F1976" s="46">
        <f t="shared" si="40"/>
        <v>1051367</v>
      </c>
      <c r="G1976" s="388" t="s">
        <v>9566</v>
      </c>
    </row>
    <row r="1977" spans="6:7" x14ac:dyDescent="0.3">
      <c r="F1977" s="46">
        <f t="shared" si="40"/>
        <v>1051367</v>
      </c>
      <c r="G1977" s="388" t="s">
        <v>9566</v>
      </c>
    </row>
    <row r="1978" spans="6:7" x14ac:dyDescent="0.3">
      <c r="F1978" s="46">
        <f t="shared" si="40"/>
        <v>1051367</v>
      </c>
      <c r="G1978" s="388" t="s">
        <v>9566</v>
      </c>
    </row>
    <row r="1979" spans="6:7" x14ac:dyDescent="0.3">
      <c r="F1979" s="46">
        <f t="shared" si="40"/>
        <v>1051367</v>
      </c>
      <c r="G1979" s="388" t="s">
        <v>9566</v>
      </c>
    </row>
    <row r="1980" spans="6:7" x14ac:dyDescent="0.3">
      <c r="F1980" s="46">
        <f t="shared" si="40"/>
        <v>1051367</v>
      </c>
      <c r="G1980" s="388" t="s">
        <v>9566</v>
      </c>
    </row>
    <row r="1981" spans="6:7" x14ac:dyDescent="0.3">
      <c r="F1981" s="46">
        <f t="shared" si="40"/>
        <v>1051367</v>
      </c>
      <c r="G1981" s="388" t="s">
        <v>9566</v>
      </c>
    </row>
    <row r="1982" spans="6:7" x14ac:dyDescent="0.3">
      <c r="F1982" s="46">
        <f t="shared" si="40"/>
        <v>1051367</v>
      </c>
      <c r="G1982" s="388" t="s">
        <v>9566</v>
      </c>
    </row>
    <row r="1983" spans="6:7" x14ac:dyDescent="0.3">
      <c r="F1983" s="46">
        <f t="shared" si="40"/>
        <v>1051367</v>
      </c>
      <c r="G1983" s="388" t="s">
        <v>9566</v>
      </c>
    </row>
    <row r="1984" spans="6:7" x14ac:dyDescent="0.3">
      <c r="F1984" s="46">
        <f t="shared" si="40"/>
        <v>1051367</v>
      </c>
      <c r="G1984" s="388" t="s">
        <v>9566</v>
      </c>
    </row>
    <row r="1985" spans="6:7" x14ac:dyDescent="0.3">
      <c r="F1985" s="46">
        <f t="shared" si="40"/>
        <v>1051367</v>
      </c>
      <c r="G1985" s="388" t="s">
        <v>9566</v>
      </c>
    </row>
    <row r="1986" spans="6:7" x14ac:dyDescent="0.3">
      <c r="F1986" s="46">
        <f t="shared" si="40"/>
        <v>1051367</v>
      </c>
      <c r="G1986" s="388" t="s">
        <v>9566</v>
      </c>
    </row>
    <row r="1987" spans="6:7" x14ac:dyDescent="0.3">
      <c r="F1987" s="46">
        <f t="shared" si="40"/>
        <v>1051367</v>
      </c>
      <c r="G1987" s="388" t="s">
        <v>9566</v>
      </c>
    </row>
    <row r="1988" spans="6:7" x14ac:dyDescent="0.3">
      <c r="F1988" s="46">
        <f t="shared" si="40"/>
        <v>1051367</v>
      </c>
      <c r="G1988" s="388" t="s">
        <v>9566</v>
      </c>
    </row>
    <row r="1989" spans="6:7" x14ac:dyDescent="0.3">
      <c r="F1989" s="46">
        <f t="shared" si="40"/>
        <v>1051367</v>
      </c>
      <c r="G1989" s="388" t="s">
        <v>9566</v>
      </c>
    </row>
    <row r="1990" spans="6:7" x14ac:dyDescent="0.3">
      <c r="F1990" s="46">
        <f t="shared" si="40"/>
        <v>1051367</v>
      </c>
      <c r="G1990" s="388" t="s">
        <v>9566</v>
      </c>
    </row>
    <row r="1991" spans="6:7" x14ac:dyDescent="0.3">
      <c r="F1991" s="46">
        <f t="shared" si="40"/>
        <v>1051367</v>
      </c>
      <c r="G1991" s="388" t="s">
        <v>9566</v>
      </c>
    </row>
    <row r="1992" spans="6:7" x14ac:dyDescent="0.3">
      <c r="F1992" s="46">
        <f t="shared" si="40"/>
        <v>1051367</v>
      </c>
      <c r="G1992" s="388" t="s">
        <v>9566</v>
      </c>
    </row>
    <row r="1993" spans="6:7" x14ac:dyDescent="0.3">
      <c r="F1993" s="46">
        <f t="shared" si="40"/>
        <v>1051367</v>
      </c>
      <c r="G1993" s="388" t="s">
        <v>9566</v>
      </c>
    </row>
    <row r="1994" spans="6:7" x14ac:dyDescent="0.3">
      <c r="F1994" s="46">
        <f t="shared" si="40"/>
        <v>1051367</v>
      </c>
      <c r="G1994" s="388" t="s">
        <v>9566</v>
      </c>
    </row>
    <row r="1995" spans="6:7" x14ac:dyDescent="0.3">
      <c r="F1995" s="46">
        <f t="shared" si="40"/>
        <v>1051367</v>
      </c>
      <c r="G1995" s="388" t="s">
        <v>9566</v>
      </c>
    </row>
    <row r="1996" spans="6:7" x14ac:dyDescent="0.3">
      <c r="F1996" s="46">
        <f t="shared" si="40"/>
        <v>1051367</v>
      </c>
      <c r="G1996" s="388" t="s">
        <v>9566</v>
      </c>
    </row>
    <row r="1997" spans="6:7" x14ac:dyDescent="0.3">
      <c r="F1997" s="46">
        <f t="shared" si="40"/>
        <v>1051367</v>
      </c>
      <c r="G1997" s="388" t="s">
        <v>9566</v>
      </c>
    </row>
    <row r="1998" spans="6:7" x14ac:dyDescent="0.3">
      <c r="F1998" s="46">
        <f t="shared" si="40"/>
        <v>1051367</v>
      </c>
      <c r="G1998" s="388" t="s">
        <v>9566</v>
      </c>
    </row>
    <row r="1999" spans="6:7" x14ac:dyDescent="0.3">
      <c r="F1999" s="46">
        <f t="shared" si="40"/>
        <v>1051367</v>
      </c>
      <c r="G1999" s="388" t="s">
        <v>9566</v>
      </c>
    </row>
    <row r="2000" spans="6:7" x14ac:dyDescent="0.3">
      <c r="F2000" s="46">
        <f t="shared" ref="F2000:F2012" si="41">F1999+E2000-D2000</f>
        <v>1051367</v>
      </c>
      <c r="G2000" s="388" t="s">
        <v>9566</v>
      </c>
    </row>
    <row r="2001" spans="6:7" x14ac:dyDescent="0.3">
      <c r="F2001" s="46">
        <f t="shared" si="41"/>
        <v>1051367</v>
      </c>
      <c r="G2001" s="388" t="s">
        <v>9566</v>
      </c>
    </row>
    <row r="2002" spans="6:7" x14ac:dyDescent="0.3">
      <c r="F2002" s="46">
        <f t="shared" si="41"/>
        <v>1051367</v>
      </c>
      <c r="G2002" s="388" t="s">
        <v>9566</v>
      </c>
    </row>
    <row r="2003" spans="6:7" x14ac:dyDescent="0.3">
      <c r="F2003" s="46">
        <f t="shared" si="41"/>
        <v>1051367</v>
      </c>
      <c r="G2003" s="388" t="s">
        <v>9566</v>
      </c>
    </row>
    <row r="2004" spans="6:7" x14ac:dyDescent="0.3">
      <c r="F2004" s="46">
        <f t="shared" si="41"/>
        <v>1051367</v>
      </c>
      <c r="G2004" s="388" t="s">
        <v>9566</v>
      </c>
    </row>
    <row r="2005" spans="6:7" x14ac:dyDescent="0.3">
      <c r="F2005" s="46">
        <f t="shared" si="41"/>
        <v>1051367</v>
      </c>
      <c r="G2005" s="388" t="s">
        <v>9566</v>
      </c>
    </row>
    <row r="2006" spans="6:7" x14ac:dyDescent="0.3">
      <c r="F2006" s="46">
        <f t="shared" si="41"/>
        <v>1051367</v>
      </c>
      <c r="G2006" s="388" t="s">
        <v>9566</v>
      </c>
    </row>
    <row r="2007" spans="6:7" x14ac:dyDescent="0.3">
      <c r="F2007" s="46">
        <f t="shared" si="41"/>
        <v>1051367</v>
      </c>
      <c r="G2007" s="388" t="s">
        <v>9566</v>
      </c>
    </row>
    <row r="2008" spans="6:7" x14ac:dyDescent="0.3">
      <c r="F2008" s="46">
        <f t="shared" si="41"/>
        <v>1051367</v>
      </c>
      <c r="G2008" s="388" t="s">
        <v>9566</v>
      </c>
    </row>
    <row r="2009" spans="6:7" x14ac:dyDescent="0.3">
      <c r="F2009" s="46">
        <f t="shared" si="41"/>
        <v>1051367</v>
      </c>
      <c r="G2009" s="388" t="s">
        <v>9566</v>
      </c>
    </row>
    <row r="2010" spans="6:7" x14ac:dyDescent="0.3">
      <c r="F2010" s="46">
        <f t="shared" si="41"/>
        <v>1051367</v>
      </c>
      <c r="G2010" s="388" t="s">
        <v>9566</v>
      </c>
    </row>
    <row r="2011" spans="6:7" x14ac:dyDescent="0.3">
      <c r="F2011" s="46">
        <f t="shared" si="41"/>
        <v>1051367</v>
      </c>
      <c r="G2011" s="388" t="s">
        <v>9566</v>
      </c>
    </row>
    <row r="2012" spans="6:7" x14ac:dyDescent="0.3">
      <c r="F2012" s="46">
        <f t="shared" si="41"/>
        <v>1051367</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72" activePane="bottomLeft" state="frozen"/>
      <selection activeCell="D6707" sqref="D6707"/>
      <selection pane="bottomLeft" activeCell="F1286" sqref="A1272:F128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57"/>
      <c r="K1014" s="757"/>
      <c r="L1014" s="640"/>
    </row>
    <row r="1015" spans="1:12" ht="30" x14ac:dyDescent="0.25">
      <c r="A1015" s="440">
        <v>45405</v>
      </c>
      <c r="B1015" s="391"/>
      <c r="C1015" s="303" t="s">
        <v>13561</v>
      </c>
      <c r="D1015" s="302"/>
      <c r="E1015" s="310">
        <v>800000</v>
      </c>
      <c r="F1015" s="48">
        <f t="shared" si="29"/>
        <v>20588189</v>
      </c>
      <c r="G1015" s="397" t="s">
        <v>9567</v>
      </c>
      <c r="I1015" s="639"/>
      <c r="J1015" s="757"/>
      <c r="K1015" s="757"/>
      <c r="L1015" s="640"/>
    </row>
    <row r="1016" spans="1:12" ht="30" x14ac:dyDescent="0.25">
      <c r="A1016" s="440">
        <v>45405</v>
      </c>
      <c r="B1016" s="391"/>
      <c r="C1016" s="303" t="s">
        <v>13561</v>
      </c>
      <c r="D1016" s="302"/>
      <c r="E1016" s="310">
        <v>463000</v>
      </c>
      <c r="F1016" s="48">
        <f t="shared" si="29"/>
        <v>21051189</v>
      </c>
      <c r="G1016" s="397" t="s">
        <v>9567</v>
      </c>
      <c r="I1016" s="639"/>
      <c r="J1016" s="757"/>
      <c r="K1016" s="757"/>
      <c r="L1016" s="640"/>
    </row>
    <row r="1017" spans="1:12" ht="30" x14ac:dyDescent="0.25">
      <c r="A1017" s="440">
        <v>45405</v>
      </c>
      <c r="B1017" s="391"/>
      <c r="C1017" s="303" t="s">
        <v>13561</v>
      </c>
      <c r="D1017" s="302"/>
      <c r="E1017" s="310">
        <v>537000</v>
      </c>
      <c r="F1017" s="48">
        <f t="shared" si="29"/>
        <v>21588189</v>
      </c>
      <c r="G1017" s="397" t="s">
        <v>9567</v>
      </c>
      <c r="I1017" s="639"/>
      <c r="J1017" s="757"/>
      <c r="K1017" s="757"/>
      <c r="L1017" s="640"/>
    </row>
    <row r="1018" spans="1:12" ht="30" x14ac:dyDescent="0.25">
      <c r="A1018" s="440">
        <v>45406</v>
      </c>
      <c r="B1018" s="391"/>
      <c r="C1018" s="303" t="s">
        <v>13561</v>
      </c>
      <c r="D1018" s="302"/>
      <c r="E1018" s="310">
        <v>800000</v>
      </c>
      <c r="F1018" s="48">
        <f t="shared" si="29"/>
        <v>22388189</v>
      </c>
      <c r="G1018" s="397" t="s">
        <v>9567</v>
      </c>
      <c r="I1018" s="639"/>
      <c r="J1018" s="757"/>
      <c r="K1018" s="75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57"/>
      <c r="K1019" s="757"/>
      <c r="L1019" s="640"/>
    </row>
    <row r="1020" spans="1:12" ht="30" x14ac:dyDescent="0.25">
      <c r="A1020" s="440">
        <v>45411</v>
      </c>
      <c r="B1020" s="391"/>
      <c r="C1020" s="303" t="s">
        <v>13561</v>
      </c>
      <c r="D1020" s="302"/>
      <c r="E1020" s="310">
        <v>300000</v>
      </c>
      <c r="F1020" s="48">
        <f t="shared" si="29"/>
        <v>23388189</v>
      </c>
      <c r="G1020" s="397" t="s">
        <v>9567</v>
      </c>
      <c r="I1020" s="639"/>
      <c r="J1020" s="757"/>
      <c r="K1020" s="757"/>
      <c r="L1020" s="640"/>
    </row>
    <row r="1021" spans="1:12" x14ac:dyDescent="0.25">
      <c r="A1021" s="440">
        <v>45408</v>
      </c>
      <c r="B1021" s="391"/>
      <c r="C1021" s="303" t="s">
        <v>13595</v>
      </c>
      <c r="D1021" s="302"/>
      <c r="E1021" s="310">
        <v>250000</v>
      </c>
      <c r="F1021" s="48">
        <f t="shared" si="29"/>
        <v>23638189</v>
      </c>
      <c r="G1021" s="397" t="s">
        <v>9567</v>
      </c>
      <c r="I1021" s="376"/>
      <c r="J1021" s="757"/>
      <c r="K1021" s="757"/>
      <c r="L1021" s="640"/>
    </row>
    <row r="1022" spans="1:12" x14ac:dyDescent="0.25">
      <c r="A1022" s="440">
        <v>45406</v>
      </c>
      <c r="B1022" s="391"/>
      <c r="C1022" s="303" t="s">
        <v>11413</v>
      </c>
      <c r="D1022" s="302"/>
      <c r="E1022" s="310">
        <v>355000</v>
      </c>
      <c r="F1022" s="48">
        <f t="shared" si="29"/>
        <v>23993189</v>
      </c>
      <c r="G1022" s="397" t="s">
        <v>9567</v>
      </c>
      <c r="I1022" s="758"/>
      <c r="J1022" s="758"/>
      <c r="K1022" s="75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15299</v>
      </c>
      <c r="D1246" s="437">
        <v>105000</v>
      </c>
      <c r="E1246" s="304"/>
      <c r="F1246" s="48">
        <f t="shared" si="33"/>
        <v>2796404</v>
      </c>
      <c r="G1246" s="397" t="s">
        <v>9567</v>
      </c>
    </row>
    <row r="1247" spans="1:7" x14ac:dyDescent="0.25">
      <c r="A1247" s="440">
        <v>45659</v>
      </c>
      <c r="B1247" s="391"/>
      <c r="C1247" s="292" t="s">
        <v>15300</v>
      </c>
      <c r="D1247" s="304">
        <v>85000</v>
      </c>
      <c r="E1247" s="304"/>
      <c r="F1247" s="48">
        <f t="shared" si="33"/>
        <v>2711404</v>
      </c>
      <c r="G1247" s="397" t="s">
        <v>9567</v>
      </c>
    </row>
    <row r="1248" spans="1:7" x14ac:dyDescent="0.25">
      <c r="A1248" s="440">
        <v>45659</v>
      </c>
      <c r="B1248" s="391"/>
      <c r="C1248" s="292" t="s">
        <v>15301</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15339</v>
      </c>
      <c r="D1250" s="304">
        <v>2000000</v>
      </c>
      <c r="E1250" s="304"/>
      <c r="F1250" s="48">
        <f t="shared" si="33"/>
        <v>641404</v>
      </c>
      <c r="G1250" s="397" t="s">
        <v>9567</v>
      </c>
    </row>
    <row r="1251" spans="1:7" x14ac:dyDescent="0.25">
      <c r="A1251" s="440">
        <v>45663</v>
      </c>
      <c r="B1251" s="391"/>
      <c r="C1251" s="292" t="s">
        <v>15343</v>
      </c>
      <c r="D1251" s="304">
        <v>200000</v>
      </c>
      <c r="E1251" s="304"/>
      <c r="F1251" s="48">
        <f t="shared" ref="F1251:F1315" si="34">F1250+E1251-D1251</f>
        <v>441404</v>
      </c>
      <c r="G1251" s="397" t="s">
        <v>9567</v>
      </c>
    </row>
    <row r="1252" spans="1:7" x14ac:dyDescent="0.25">
      <c r="A1252" s="440">
        <v>45663</v>
      </c>
      <c r="B1252" s="391"/>
      <c r="C1252" s="292" t="s">
        <v>15344</v>
      </c>
      <c r="D1252" s="304">
        <v>100000</v>
      </c>
      <c r="E1252" s="304"/>
      <c r="F1252" s="48">
        <f t="shared" si="34"/>
        <v>341404</v>
      </c>
      <c r="G1252" s="397" t="s">
        <v>9567</v>
      </c>
    </row>
    <row r="1253" spans="1:7" x14ac:dyDescent="0.25">
      <c r="A1253" s="440">
        <v>45664</v>
      </c>
      <c r="B1253" s="391"/>
      <c r="C1253" s="292" t="s">
        <v>15345</v>
      </c>
      <c r="D1253" s="304"/>
      <c r="E1253" s="304">
        <v>18000</v>
      </c>
      <c r="F1253" s="48">
        <f t="shared" si="34"/>
        <v>359404</v>
      </c>
      <c r="G1253" s="397" t="s">
        <v>9567</v>
      </c>
    </row>
    <row r="1254" spans="1:7" x14ac:dyDescent="0.25">
      <c r="A1254" s="440">
        <v>45666</v>
      </c>
      <c r="B1254" s="391"/>
      <c r="C1254" s="292" t="s">
        <v>15365</v>
      </c>
      <c r="D1254" s="304">
        <v>105000</v>
      </c>
      <c r="E1254" s="304"/>
      <c r="F1254" s="48">
        <f t="shared" si="34"/>
        <v>254404</v>
      </c>
      <c r="G1254" s="397" t="s">
        <v>9567</v>
      </c>
    </row>
    <row r="1255" spans="1:7" x14ac:dyDescent="0.25">
      <c r="A1255" s="440">
        <v>45671</v>
      </c>
      <c r="B1255" s="391"/>
      <c r="C1255" s="684" t="s">
        <v>15385</v>
      </c>
      <c r="D1255" s="643">
        <v>400000</v>
      </c>
      <c r="E1255" s="304"/>
      <c r="F1255" s="48">
        <f t="shared" si="34"/>
        <v>-145596</v>
      </c>
      <c r="G1255" s="397" t="s">
        <v>9567</v>
      </c>
    </row>
    <row r="1256" spans="1:7" x14ac:dyDescent="0.25">
      <c r="A1256" s="440">
        <v>45672</v>
      </c>
      <c r="B1256" s="391"/>
      <c r="C1256" s="292" t="s">
        <v>15405</v>
      </c>
      <c r="D1256" s="304">
        <v>63000</v>
      </c>
      <c r="E1256" s="304"/>
      <c r="F1256" s="48">
        <f t="shared" si="34"/>
        <v>-208596</v>
      </c>
      <c r="G1256" s="397" t="s">
        <v>9567</v>
      </c>
    </row>
    <row r="1257" spans="1:7" x14ac:dyDescent="0.25">
      <c r="A1257" s="440">
        <v>45679</v>
      </c>
      <c r="B1257" s="391"/>
      <c r="C1257" s="292" t="s">
        <v>15465</v>
      </c>
      <c r="D1257" s="304"/>
      <c r="E1257" s="304">
        <v>3600000</v>
      </c>
      <c r="F1257" s="48">
        <f t="shared" si="34"/>
        <v>3391404</v>
      </c>
      <c r="G1257" s="397" t="s">
        <v>9567</v>
      </c>
    </row>
    <row r="1258" spans="1:7" x14ac:dyDescent="0.25">
      <c r="A1258" s="440">
        <v>45679</v>
      </c>
      <c r="B1258" s="391"/>
      <c r="C1258" s="292" t="s">
        <v>15466</v>
      </c>
      <c r="D1258" s="304">
        <v>2000000</v>
      </c>
      <c r="E1258" s="304"/>
      <c r="F1258" s="48">
        <f t="shared" si="34"/>
        <v>1391404</v>
      </c>
      <c r="G1258" s="397" t="s">
        <v>9567</v>
      </c>
    </row>
    <row r="1259" spans="1:7" x14ac:dyDescent="0.25">
      <c r="A1259" s="440">
        <v>45686</v>
      </c>
      <c r="B1259" s="391"/>
      <c r="C1259" s="292" t="s">
        <v>15511</v>
      </c>
      <c r="D1259" s="304"/>
      <c r="E1259" s="304">
        <v>125000</v>
      </c>
      <c r="F1259" s="48">
        <f t="shared" si="34"/>
        <v>1516404</v>
      </c>
      <c r="G1259" s="397" t="s">
        <v>9567</v>
      </c>
    </row>
    <row r="1260" spans="1:7" x14ac:dyDescent="0.25">
      <c r="A1260" s="440">
        <v>45690</v>
      </c>
      <c r="B1260" s="391"/>
      <c r="C1260" s="292" t="s">
        <v>15524</v>
      </c>
      <c r="D1260" s="304">
        <v>30000</v>
      </c>
      <c r="E1260" s="304"/>
      <c r="F1260" s="48">
        <f t="shared" si="34"/>
        <v>1486404</v>
      </c>
      <c r="G1260" s="397" t="s">
        <v>9567</v>
      </c>
    </row>
    <row r="1261" spans="1:7" x14ac:dyDescent="0.25">
      <c r="A1261" s="440">
        <v>45692</v>
      </c>
      <c r="B1261" s="391"/>
      <c r="C1261" s="306" t="s">
        <v>15540</v>
      </c>
      <c r="D1261" s="437">
        <v>105000</v>
      </c>
      <c r="E1261" s="304"/>
      <c r="F1261" s="48">
        <f t="shared" si="34"/>
        <v>1381404</v>
      </c>
      <c r="G1261" s="397" t="s">
        <v>9567</v>
      </c>
    </row>
    <row r="1262" spans="1:7" x14ac:dyDescent="0.25">
      <c r="A1262" s="440">
        <v>45692</v>
      </c>
      <c r="B1262" s="391"/>
      <c r="C1262" s="292" t="s">
        <v>15538</v>
      </c>
      <c r="D1262" s="304">
        <v>85000</v>
      </c>
      <c r="E1262" s="304"/>
      <c r="F1262" s="48">
        <f t="shared" si="34"/>
        <v>1296404</v>
      </c>
      <c r="G1262" s="397" t="s">
        <v>9567</v>
      </c>
    </row>
    <row r="1263" spans="1:7" x14ac:dyDescent="0.25">
      <c r="A1263" s="440">
        <v>45692</v>
      </c>
      <c r="B1263" s="391"/>
      <c r="C1263" s="292" t="s">
        <v>15539</v>
      </c>
      <c r="D1263" s="304">
        <v>20000</v>
      </c>
      <c r="E1263" s="304"/>
      <c r="F1263" s="48">
        <f t="shared" si="34"/>
        <v>1276404</v>
      </c>
      <c r="G1263" s="397" t="s">
        <v>9567</v>
      </c>
    </row>
    <row r="1264" spans="1:7" ht="30" x14ac:dyDescent="0.25">
      <c r="A1264" s="440">
        <v>45694</v>
      </c>
      <c r="B1264" s="391"/>
      <c r="C1264" s="303" t="s">
        <v>15554</v>
      </c>
      <c r="D1264" s="304">
        <v>420000</v>
      </c>
      <c r="E1264" s="304"/>
      <c r="F1264" s="48">
        <f t="shared" si="34"/>
        <v>856404</v>
      </c>
      <c r="G1264" s="397" t="s">
        <v>9567</v>
      </c>
    </row>
    <row r="1265" spans="1:7" x14ac:dyDescent="0.25">
      <c r="A1265" s="440">
        <v>45694</v>
      </c>
      <c r="B1265" s="391"/>
      <c r="C1265" s="303" t="s">
        <v>15555</v>
      </c>
      <c r="D1265" s="304">
        <v>550000</v>
      </c>
      <c r="E1265" s="304"/>
      <c r="F1265" s="48">
        <f t="shared" si="34"/>
        <v>306404</v>
      </c>
      <c r="G1265" s="397" t="s">
        <v>9567</v>
      </c>
    </row>
    <row r="1266" spans="1:7" x14ac:dyDescent="0.25">
      <c r="A1266" s="440">
        <v>45696</v>
      </c>
      <c r="B1266" s="391"/>
      <c r="C1266" s="303" t="s">
        <v>15574</v>
      </c>
      <c r="D1266" s="304">
        <v>100000</v>
      </c>
      <c r="E1266" s="304"/>
      <c r="F1266" s="48">
        <f t="shared" si="34"/>
        <v>206404</v>
      </c>
      <c r="G1266" s="397" t="s">
        <v>9567</v>
      </c>
    </row>
    <row r="1267" spans="1:7" x14ac:dyDescent="0.25">
      <c r="A1267" s="440">
        <v>45697</v>
      </c>
      <c r="B1267" s="391"/>
      <c r="C1267" s="292" t="s">
        <v>15573</v>
      </c>
      <c r="D1267" s="304">
        <v>69000</v>
      </c>
      <c r="E1267" s="304"/>
      <c r="F1267" s="48">
        <f t="shared" si="34"/>
        <v>137404</v>
      </c>
      <c r="G1267" s="397" t="s">
        <v>9567</v>
      </c>
    </row>
    <row r="1268" spans="1:7" x14ac:dyDescent="0.25">
      <c r="A1268" s="440">
        <v>45698</v>
      </c>
      <c r="B1268" s="391"/>
      <c r="C1268" s="292" t="s">
        <v>15575</v>
      </c>
      <c r="D1268" s="304">
        <v>500000</v>
      </c>
      <c r="E1268" s="304"/>
      <c r="F1268" s="48">
        <f t="shared" si="34"/>
        <v>-362596</v>
      </c>
      <c r="G1268" s="397" t="s">
        <v>9567</v>
      </c>
    </row>
    <row r="1269" spans="1:7" x14ac:dyDescent="0.25">
      <c r="A1269" s="440">
        <v>45699</v>
      </c>
      <c r="B1269" s="391"/>
      <c r="C1269" s="292" t="s">
        <v>15576</v>
      </c>
      <c r="D1269" s="304">
        <v>496500</v>
      </c>
      <c r="E1269" s="304"/>
      <c r="F1269" s="48">
        <f t="shared" si="34"/>
        <v>-859096</v>
      </c>
      <c r="G1269" s="397" t="s">
        <v>9567</v>
      </c>
    </row>
    <row r="1270" spans="1:7" ht="30" x14ac:dyDescent="0.25">
      <c r="A1270" s="440">
        <v>45699</v>
      </c>
      <c r="B1270" s="391"/>
      <c r="C1270" s="303" t="s">
        <v>15577</v>
      </c>
      <c r="D1270" s="304">
        <v>300000</v>
      </c>
      <c r="E1270" s="304"/>
      <c r="F1270" s="48">
        <f t="shared" si="34"/>
        <v>-1159096</v>
      </c>
      <c r="G1270" s="397" t="s">
        <v>9567</v>
      </c>
    </row>
    <row r="1271" spans="1:7" x14ac:dyDescent="0.25">
      <c r="A1271" s="440">
        <v>45700</v>
      </c>
      <c r="B1271" s="391"/>
      <c r="C1271" s="303" t="s">
        <v>15581</v>
      </c>
      <c r="D1271" s="304">
        <v>25000</v>
      </c>
      <c r="E1271" s="304"/>
      <c r="F1271" s="48">
        <f t="shared" si="34"/>
        <v>-1184096</v>
      </c>
      <c r="G1271" s="397" t="s">
        <v>9567</v>
      </c>
    </row>
    <row r="1272" spans="1:7" ht="30" x14ac:dyDescent="0.25">
      <c r="A1272" s="440">
        <v>45700</v>
      </c>
      <c r="B1272" s="391"/>
      <c r="C1272" s="303" t="s">
        <v>15582</v>
      </c>
      <c r="D1272" s="304">
        <v>500000</v>
      </c>
      <c r="E1272" s="304"/>
      <c r="F1272" s="48">
        <f t="shared" si="34"/>
        <v>-1684096</v>
      </c>
      <c r="G1272" s="397" t="s">
        <v>9567</v>
      </c>
    </row>
    <row r="1273" spans="1:7" x14ac:dyDescent="0.25">
      <c r="A1273" s="440">
        <v>45700</v>
      </c>
      <c r="B1273" s="391"/>
      <c r="C1273" s="303" t="s">
        <v>15581</v>
      </c>
      <c r="D1273" s="304">
        <v>60000</v>
      </c>
      <c r="E1273" s="304"/>
      <c r="F1273" s="48">
        <f t="shared" si="34"/>
        <v>-1744096</v>
      </c>
      <c r="G1273" s="397" t="s">
        <v>9567</v>
      </c>
    </row>
    <row r="1274" spans="1:7" x14ac:dyDescent="0.25">
      <c r="A1274" s="440">
        <v>45701</v>
      </c>
      <c r="B1274" s="391"/>
      <c r="C1274" s="303" t="s">
        <v>15583</v>
      </c>
      <c r="D1274" s="304">
        <v>100000</v>
      </c>
      <c r="E1274" s="304"/>
      <c r="F1274" s="48">
        <f t="shared" si="34"/>
        <v>-1844096</v>
      </c>
      <c r="G1274" s="397" t="s">
        <v>9567</v>
      </c>
    </row>
    <row r="1275" spans="1:7" ht="30" x14ac:dyDescent="0.25">
      <c r="A1275" s="440">
        <v>45701</v>
      </c>
      <c r="B1275" s="391"/>
      <c r="C1275" s="303" t="s">
        <v>15587</v>
      </c>
      <c r="D1275" s="304">
        <v>50000</v>
      </c>
      <c r="E1275" s="304"/>
      <c r="F1275" s="48">
        <f t="shared" si="34"/>
        <v>-1894096</v>
      </c>
      <c r="G1275" s="397" t="s">
        <v>9567</v>
      </c>
    </row>
    <row r="1276" spans="1:7" ht="30" x14ac:dyDescent="0.25">
      <c r="A1276" s="440">
        <v>45701</v>
      </c>
      <c r="B1276" s="391"/>
      <c r="C1276" s="303" t="s">
        <v>15595</v>
      </c>
      <c r="D1276" s="304"/>
      <c r="E1276" s="304">
        <v>400000</v>
      </c>
      <c r="F1276" s="48">
        <f t="shared" si="34"/>
        <v>-1494096</v>
      </c>
      <c r="G1276" s="397" t="s">
        <v>9567</v>
      </c>
    </row>
    <row r="1277" spans="1:7" ht="30" x14ac:dyDescent="0.25">
      <c r="A1277" s="440">
        <v>45701</v>
      </c>
      <c r="B1277" s="391"/>
      <c r="C1277" s="303" t="s">
        <v>15595</v>
      </c>
      <c r="D1277" s="304"/>
      <c r="E1277" s="304">
        <v>500000</v>
      </c>
      <c r="F1277" s="48">
        <f t="shared" si="34"/>
        <v>-994096</v>
      </c>
      <c r="G1277" s="397" t="s">
        <v>9567</v>
      </c>
    </row>
    <row r="1278" spans="1:7" ht="30" x14ac:dyDescent="0.25">
      <c r="A1278" s="440">
        <v>45701</v>
      </c>
      <c r="B1278" s="391"/>
      <c r="C1278" s="303" t="s">
        <v>15595</v>
      </c>
      <c r="D1278" s="304"/>
      <c r="E1278" s="304">
        <v>500000</v>
      </c>
      <c r="F1278" s="48">
        <f t="shared" si="34"/>
        <v>-494096</v>
      </c>
      <c r="G1278" s="397" t="s">
        <v>9567</v>
      </c>
    </row>
    <row r="1279" spans="1:7" ht="30" x14ac:dyDescent="0.25">
      <c r="A1279" s="440">
        <v>45701</v>
      </c>
      <c r="B1279" s="391"/>
      <c r="C1279" s="303" t="s">
        <v>15595</v>
      </c>
      <c r="D1279" s="304"/>
      <c r="E1279" s="304">
        <v>350000</v>
      </c>
      <c r="F1279" s="48">
        <f t="shared" si="34"/>
        <v>-144096</v>
      </c>
      <c r="G1279" s="397" t="s">
        <v>9567</v>
      </c>
    </row>
    <row r="1280" spans="1:7" ht="30" x14ac:dyDescent="0.25">
      <c r="A1280" s="440">
        <v>45701</v>
      </c>
      <c r="B1280" s="391"/>
      <c r="C1280" s="303" t="s">
        <v>15595</v>
      </c>
      <c r="D1280" s="304"/>
      <c r="E1280" s="304">
        <v>300000</v>
      </c>
      <c r="F1280" s="48">
        <f t="shared" si="34"/>
        <v>155904</v>
      </c>
      <c r="G1280" s="397" t="s">
        <v>9567</v>
      </c>
    </row>
    <row r="1281" spans="1:7" ht="30" x14ac:dyDescent="0.25">
      <c r="A1281" s="440">
        <v>45701</v>
      </c>
      <c r="B1281" s="391"/>
      <c r="C1281" s="303" t="s">
        <v>15595</v>
      </c>
      <c r="D1281" s="304"/>
      <c r="E1281" s="304">
        <v>650000</v>
      </c>
      <c r="F1281" s="48">
        <f t="shared" si="34"/>
        <v>805904</v>
      </c>
      <c r="G1281" s="397" t="s">
        <v>9567</v>
      </c>
    </row>
    <row r="1282" spans="1:7" x14ac:dyDescent="0.25">
      <c r="A1282" s="440">
        <v>45702</v>
      </c>
      <c r="B1282" s="391"/>
      <c r="C1282" s="303" t="s">
        <v>15573</v>
      </c>
      <c r="D1282" s="304">
        <v>100000</v>
      </c>
      <c r="E1282" s="304"/>
      <c r="F1282" s="48">
        <f t="shared" si="34"/>
        <v>705904</v>
      </c>
      <c r="G1282" s="397" t="s">
        <v>10757</v>
      </c>
    </row>
    <row r="1283" spans="1:7" x14ac:dyDescent="0.25">
      <c r="A1283" s="440">
        <v>45702</v>
      </c>
      <c r="B1283" s="391"/>
      <c r="C1283" s="303" t="s">
        <v>15600</v>
      </c>
      <c r="D1283" s="304">
        <v>100000</v>
      </c>
      <c r="E1283" s="304"/>
      <c r="F1283" s="48">
        <f t="shared" si="34"/>
        <v>605904</v>
      </c>
      <c r="G1283" s="397" t="s">
        <v>10757</v>
      </c>
    </row>
    <row r="1284" spans="1:7" x14ac:dyDescent="0.25">
      <c r="A1284" s="440">
        <v>45702</v>
      </c>
      <c r="B1284" s="391"/>
      <c r="C1284" s="303" t="s">
        <v>15601</v>
      </c>
      <c r="D1284" s="304">
        <v>100000</v>
      </c>
      <c r="E1284" s="304"/>
      <c r="F1284" s="48">
        <f t="shared" si="34"/>
        <v>505904</v>
      </c>
      <c r="G1284" s="397" t="s">
        <v>10757</v>
      </c>
    </row>
    <row r="1285" spans="1:7" x14ac:dyDescent="0.25">
      <c r="A1285" s="440">
        <v>45703</v>
      </c>
      <c r="B1285" s="391"/>
      <c r="C1285" s="303" t="s">
        <v>15602</v>
      </c>
      <c r="D1285" s="304">
        <v>150000</v>
      </c>
      <c r="E1285" s="304"/>
      <c r="F1285" s="48">
        <f t="shared" si="34"/>
        <v>355904</v>
      </c>
      <c r="G1285" s="397" t="s">
        <v>10757</v>
      </c>
    </row>
    <row r="1286" spans="1:7" ht="30" x14ac:dyDescent="0.25">
      <c r="A1286" s="440">
        <v>45703</v>
      </c>
      <c r="B1286" s="391"/>
      <c r="C1286" s="303" t="s">
        <v>15610</v>
      </c>
      <c r="D1286" s="304">
        <v>110000</v>
      </c>
      <c r="E1286" s="304"/>
      <c r="F1286" s="48">
        <f t="shared" si="34"/>
        <v>245904</v>
      </c>
      <c r="G1286" s="397" t="s">
        <v>10757</v>
      </c>
    </row>
    <row r="1287" spans="1:7" x14ac:dyDescent="0.25">
      <c r="A1287" s="292"/>
      <c r="B1287" s="391"/>
      <c r="C1287" s="292"/>
      <c r="D1287" s="304"/>
      <c r="E1287" s="304"/>
      <c r="F1287" s="48">
        <f t="shared" si="34"/>
        <v>245904</v>
      </c>
      <c r="G1287" s="397" t="s">
        <v>10757</v>
      </c>
    </row>
    <row r="1288" spans="1:7" x14ac:dyDescent="0.25">
      <c r="A1288" s="292"/>
      <c r="B1288" s="391"/>
      <c r="C1288" s="292"/>
      <c r="D1288" s="304"/>
      <c r="E1288" s="304"/>
      <c r="F1288" s="48">
        <f t="shared" si="34"/>
        <v>245904</v>
      </c>
      <c r="G1288" s="397" t="s">
        <v>10757</v>
      </c>
    </row>
    <row r="1289" spans="1:7" x14ac:dyDescent="0.25">
      <c r="A1289" s="292"/>
      <c r="B1289" s="391"/>
      <c r="C1289" s="292"/>
      <c r="D1289" s="304"/>
      <c r="E1289" s="304"/>
      <c r="F1289" s="48">
        <f t="shared" si="34"/>
        <v>245904</v>
      </c>
      <c r="G1289" s="397" t="s">
        <v>10757</v>
      </c>
    </row>
    <row r="1290" spans="1:7" x14ac:dyDescent="0.25">
      <c r="A1290" s="292"/>
      <c r="B1290" s="391"/>
      <c r="C1290" s="292"/>
      <c r="D1290" s="304"/>
      <c r="E1290" s="304"/>
      <c r="F1290" s="48">
        <f t="shared" si="34"/>
        <v>245904</v>
      </c>
      <c r="G1290" s="397" t="s">
        <v>10757</v>
      </c>
    </row>
    <row r="1291" spans="1:7" x14ac:dyDescent="0.25">
      <c r="A1291" s="292"/>
      <c r="B1291" s="391"/>
      <c r="C1291" s="292"/>
      <c r="D1291" s="304"/>
      <c r="E1291" s="304"/>
      <c r="F1291" s="48">
        <f t="shared" si="34"/>
        <v>245904</v>
      </c>
      <c r="G1291" s="397" t="s">
        <v>10757</v>
      </c>
    </row>
    <row r="1292" spans="1:7" x14ac:dyDescent="0.25">
      <c r="A1292" s="292"/>
      <c r="B1292" s="391"/>
      <c r="C1292" s="292"/>
      <c r="D1292" s="304"/>
      <c r="E1292" s="304"/>
      <c r="F1292" s="48">
        <f t="shared" si="34"/>
        <v>245904</v>
      </c>
      <c r="G1292" s="397" t="s">
        <v>10757</v>
      </c>
    </row>
    <row r="1293" spans="1:7" x14ac:dyDescent="0.25">
      <c r="A1293" s="292"/>
      <c r="B1293" s="391"/>
      <c r="C1293" s="292"/>
      <c r="D1293" s="304"/>
      <c r="E1293" s="304"/>
      <c r="F1293" s="48">
        <f t="shared" si="34"/>
        <v>245904</v>
      </c>
      <c r="G1293" s="397" t="s">
        <v>10757</v>
      </c>
    </row>
    <row r="1294" spans="1:7" x14ac:dyDescent="0.25">
      <c r="A1294" s="292"/>
      <c r="B1294" s="391"/>
      <c r="C1294" s="292"/>
      <c r="D1294" s="304"/>
      <c r="E1294" s="304"/>
      <c r="F1294" s="48">
        <f t="shared" si="34"/>
        <v>245904</v>
      </c>
      <c r="G1294" s="397" t="s">
        <v>10757</v>
      </c>
    </row>
    <row r="1295" spans="1:7" x14ac:dyDescent="0.25">
      <c r="A1295" s="292"/>
      <c r="B1295" s="391"/>
      <c r="C1295" s="292"/>
      <c r="D1295" s="304"/>
      <c r="E1295" s="304"/>
      <c r="F1295" s="48">
        <f t="shared" si="34"/>
        <v>245904</v>
      </c>
      <c r="G1295" s="397" t="s">
        <v>10757</v>
      </c>
    </row>
    <row r="1296" spans="1:7" x14ac:dyDescent="0.25">
      <c r="A1296" s="292"/>
      <c r="B1296" s="391"/>
      <c r="C1296" s="292"/>
      <c r="D1296" s="304"/>
      <c r="E1296" s="304"/>
      <c r="F1296" s="48">
        <f t="shared" si="34"/>
        <v>245904</v>
      </c>
      <c r="G1296" s="397" t="s">
        <v>10757</v>
      </c>
    </row>
    <row r="1297" spans="1:7" x14ac:dyDescent="0.25">
      <c r="A1297" s="292"/>
      <c r="B1297" s="391"/>
      <c r="C1297" s="292"/>
      <c r="D1297" s="304"/>
      <c r="E1297" s="304"/>
      <c r="F1297" s="48">
        <f t="shared" si="34"/>
        <v>245904</v>
      </c>
      <c r="G1297" s="397" t="s">
        <v>10757</v>
      </c>
    </row>
    <row r="1298" spans="1:7" x14ac:dyDescent="0.25">
      <c r="A1298" s="292"/>
      <c r="B1298" s="391"/>
      <c r="C1298" s="292"/>
      <c r="D1298" s="304"/>
      <c r="E1298" s="304"/>
      <c r="F1298" s="48">
        <f t="shared" si="34"/>
        <v>245904</v>
      </c>
      <c r="G1298" s="397" t="s">
        <v>10757</v>
      </c>
    </row>
    <row r="1299" spans="1:7" x14ac:dyDescent="0.25">
      <c r="A1299" s="292"/>
      <c r="B1299" s="391"/>
      <c r="C1299" s="292"/>
      <c r="D1299" s="304"/>
      <c r="E1299" s="304"/>
      <c r="F1299" s="48">
        <f t="shared" si="34"/>
        <v>245904</v>
      </c>
      <c r="G1299" s="397" t="s">
        <v>10757</v>
      </c>
    </row>
    <row r="1300" spans="1:7" x14ac:dyDescent="0.25">
      <c r="A1300" s="292"/>
      <c r="B1300" s="391"/>
      <c r="C1300" s="292"/>
      <c r="D1300" s="304"/>
      <c r="E1300" s="304"/>
      <c r="F1300" s="48">
        <f t="shared" si="34"/>
        <v>245904</v>
      </c>
      <c r="G1300" s="397" t="s">
        <v>10757</v>
      </c>
    </row>
    <row r="1301" spans="1:7" x14ac:dyDescent="0.25">
      <c r="A1301" s="292"/>
      <c r="B1301" s="391"/>
      <c r="C1301" s="292"/>
      <c r="D1301" s="304"/>
      <c r="E1301" s="304"/>
      <c r="F1301" s="48">
        <f t="shared" si="34"/>
        <v>245904</v>
      </c>
      <c r="G1301" s="397" t="s">
        <v>10757</v>
      </c>
    </row>
    <row r="1302" spans="1:7" x14ac:dyDescent="0.25">
      <c r="A1302" s="292"/>
      <c r="B1302" s="391"/>
      <c r="C1302" s="292"/>
      <c r="D1302" s="304"/>
      <c r="E1302" s="304"/>
      <c r="F1302" s="48">
        <f t="shared" si="34"/>
        <v>245904</v>
      </c>
      <c r="G1302" s="397" t="s">
        <v>10757</v>
      </c>
    </row>
    <row r="1303" spans="1:7" x14ac:dyDescent="0.25">
      <c r="A1303" s="292"/>
      <c r="B1303" s="391"/>
      <c r="C1303" s="292"/>
      <c r="D1303" s="304"/>
      <c r="E1303" s="304"/>
      <c r="F1303" s="48">
        <f t="shared" si="34"/>
        <v>245904</v>
      </c>
      <c r="G1303" s="397" t="s">
        <v>10757</v>
      </c>
    </row>
    <row r="1304" spans="1:7" x14ac:dyDescent="0.25">
      <c r="A1304" s="292"/>
      <c r="B1304" s="391"/>
      <c r="C1304" s="292"/>
      <c r="D1304" s="304"/>
      <c r="E1304" s="304"/>
      <c r="F1304" s="48">
        <f t="shared" si="34"/>
        <v>245904</v>
      </c>
      <c r="G1304" s="397" t="s">
        <v>10757</v>
      </c>
    </row>
    <row r="1305" spans="1:7" x14ac:dyDescent="0.25">
      <c r="A1305" s="292"/>
      <c r="B1305" s="391"/>
      <c r="C1305" s="292"/>
      <c r="D1305" s="304"/>
      <c r="E1305" s="304"/>
      <c r="F1305" s="48">
        <f t="shared" si="34"/>
        <v>245904</v>
      </c>
      <c r="G1305" s="397" t="s">
        <v>10757</v>
      </c>
    </row>
    <row r="1306" spans="1:7" x14ac:dyDescent="0.25">
      <c r="A1306" s="292"/>
      <c r="B1306" s="391"/>
      <c r="C1306" s="292"/>
      <c r="D1306" s="304"/>
      <c r="E1306" s="304"/>
      <c r="F1306" s="48">
        <f t="shared" si="34"/>
        <v>245904</v>
      </c>
      <c r="G1306" s="397" t="s">
        <v>10757</v>
      </c>
    </row>
    <row r="1307" spans="1:7" x14ac:dyDescent="0.25">
      <c r="A1307" s="292"/>
      <c r="B1307" s="391"/>
      <c r="C1307" s="292"/>
      <c r="D1307" s="304"/>
      <c r="E1307" s="304"/>
      <c r="F1307" s="48">
        <f t="shared" si="34"/>
        <v>245904</v>
      </c>
      <c r="G1307" s="397" t="s">
        <v>10757</v>
      </c>
    </row>
    <row r="1308" spans="1:7" x14ac:dyDescent="0.25">
      <c r="A1308" s="292"/>
      <c r="B1308" s="391"/>
      <c r="C1308" s="292"/>
      <c r="D1308" s="304"/>
      <c r="E1308" s="304"/>
      <c r="F1308" s="48">
        <f t="shared" si="34"/>
        <v>245904</v>
      </c>
      <c r="G1308" s="397" t="s">
        <v>10757</v>
      </c>
    </row>
    <row r="1309" spans="1:7" x14ac:dyDescent="0.25">
      <c r="A1309" s="292"/>
      <c r="B1309" s="391"/>
      <c r="C1309" s="292"/>
      <c r="D1309" s="304"/>
      <c r="E1309" s="304"/>
      <c r="F1309" s="48">
        <f t="shared" si="34"/>
        <v>245904</v>
      </c>
      <c r="G1309" s="397" t="s">
        <v>10757</v>
      </c>
    </row>
    <row r="1310" spans="1:7" x14ac:dyDescent="0.25">
      <c r="A1310" s="292"/>
      <c r="B1310" s="391"/>
      <c r="C1310" s="292"/>
      <c r="D1310" s="304"/>
      <c r="E1310" s="304"/>
      <c r="F1310" s="48">
        <f t="shared" si="34"/>
        <v>245904</v>
      </c>
      <c r="G1310" s="397" t="s">
        <v>10757</v>
      </c>
    </row>
    <row r="1311" spans="1:7" x14ac:dyDescent="0.25">
      <c r="A1311" s="292"/>
      <c r="B1311" s="391"/>
      <c r="C1311" s="292"/>
      <c r="D1311" s="304"/>
      <c r="E1311" s="304"/>
      <c r="F1311" s="48">
        <f t="shared" si="34"/>
        <v>245904</v>
      </c>
      <c r="G1311" s="397" t="s">
        <v>10757</v>
      </c>
    </row>
    <row r="1312" spans="1:7" x14ac:dyDescent="0.25">
      <c r="A1312" s="292"/>
      <c r="B1312" s="391"/>
      <c r="C1312" s="292"/>
      <c r="D1312" s="304"/>
      <c r="E1312" s="304"/>
      <c r="F1312" s="48">
        <f t="shared" si="34"/>
        <v>245904</v>
      </c>
      <c r="G1312" s="397" t="s">
        <v>10757</v>
      </c>
    </row>
    <row r="1313" spans="1:7" x14ac:dyDescent="0.25">
      <c r="A1313" s="292"/>
      <c r="B1313" s="391"/>
      <c r="C1313" s="292"/>
      <c r="D1313" s="304"/>
      <c r="E1313" s="304"/>
      <c r="F1313" s="48">
        <f t="shared" si="34"/>
        <v>245904</v>
      </c>
      <c r="G1313" s="397" t="s">
        <v>10757</v>
      </c>
    </row>
    <row r="1314" spans="1:7" x14ac:dyDescent="0.25">
      <c r="A1314" s="292"/>
      <c r="B1314" s="391"/>
      <c r="C1314" s="292"/>
      <c r="D1314" s="304"/>
      <c r="E1314" s="304"/>
      <c r="F1314" s="48">
        <f t="shared" si="34"/>
        <v>245904</v>
      </c>
      <c r="G1314" s="397" t="s">
        <v>10757</v>
      </c>
    </row>
    <row r="1315" spans="1:7" x14ac:dyDescent="0.25">
      <c r="A1315" s="292"/>
      <c r="B1315" s="391"/>
      <c r="C1315" s="292"/>
      <c r="D1315" s="304"/>
      <c r="E1315" s="304"/>
      <c r="F1315" s="48">
        <f t="shared" si="34"/>
        <v>245904</v>
      </c>
      <c r="G1315" s="397" t="s">
        <v>10757</v>
      </c>
    </row>
    <row r="1316" spans="1:7" x14ac:dyDescent="0.25">
      <c r="A1316" s="292"/>
      <c r="B1316" s="391"/>
      <c r="C1316" s="292"/>
      <c r="D1316" s="304"/>
      <c r="E1316" s="304"/>
      <c r="F1316" s="48">
        <f t="shared" ref="F1316:F1379" si="35">F1315+E1316-D1316</f>
        <v>245904</v>
      </c>
      <c r="G1316" s="397" t="s">
        <v>10757</v>
      </c>
    </row>
    <row r="1317" spans="1:7" x14ac:dyDescent="0.25">
      <c r="A1317" s="292"/>
      <c r="B1317" s="391"/>
      <c r="C1317" s="292"/>
      <c r="D1317" s="304"/>
      <c r="E1317" s="304"/>
      <c r="F1317" s="48">
        <f t="shared" si="35"/>
        <v>245904</v>
      </c>
      <c r="G1317" s="397" t="s">
        <v>10757</v>
      </c>
    </row>
    <row r="1318" spans="1:7" x14ac:dyDescent="0.25">
      <c r="A1318" s="292"/>
      <c r="B1318" s="391"/>
      <c r="C1318" s="292"/>
      <c r="D1318" s="304"/>
      <c r="E1318" s="304"/>
      <c r="F1318" s="48">
        <f t="shared" si="35"/>
        <v>245904</v>
      </c>
      <c r="G1318" s="397" t="s">
        <v>10757</v>
      </c>
    </row>
    <row r="1319" spans="1:7" x14ac:dyDescent="0.25">
      <c r="A1319" s="292"/>
      <c r="B1319" s="391"/>
      <c r="C1319" s="292"/>
      <c r="D1319" s="304"/>
      <c r="E1319" s="304"/>
      <c r="F1319" s="48">
        <f t="shared" si="35"/>
        <v>245904</v>
      </c>
      <c r="G1319" s="397" t="s">
        <v>10757</v>
      </c>
    </row>
    <row r="1320" spans="1:7" x14ac:dyDescent="0.25">
      <c r="A1320" s="292"/>
      <c r="B1320" s="391"/>
      <c r="C1320" s="292"/>
      <c r="D1320" s="304"/>
      <c r="E1320" s="304"/>
      <c r="F1320" s="48">
        <f t="shared" si="35"/>
        <v>245904</v>
      </c>
      <c r="G1320" s="397" t="s">
        <v>10757</v>
      </c>
    </row>
    <row r="1321" spans="1:7" x14ac:dyDescent="0.25">
      <c r="A1321" s="292"/>
      <c r="B1321" s="391"/>
      <c r="C1321" s="292"/>
      <c r="D1321" s="304"/>
      <c r="E1321" s="304"/>
      <c r="F1321" s="48">
        <f t="shared" si="35"/>
        <v>245904</v>
      </c>
      <c r="G1321" s="397" t="s">
        <v>10757</v>
      </c>
    </row>
    <row r="1322" spans="1:7" x14ac:dyDescent="0.25">
      <c r="A1322" s="292"/>
      <c r="B1322" s="391"/>
      <c r="C1322" s="292"/>
      <c r="D1322" s="304"/>
      <c r="E1322" s="304"/>
      <c r="F1322" s="48">
        <f t="shared" si="35"/>
        <v>245904</v>
      </c>
      <c r="G1322" s="397" t="s">
        <v>10757</v>
      </c>
    </row>
    <row r="1323" spans="1:7" x14ac:dyDescent="0.25">
      <c r="A1323" s="292"/>
      <c r="B1323" s="391"/>
      <c r="C1323" s="292"/>
      <c r="D1323" s="304"/>
      <c r="E1323" s="304"/>
      <c r="F1323" s="48">
        <f t="shared" si="35"/>
        <v>245904</v>
      </c>
      <c r="G1323" s="397" t="s">
        <v>10757</v>
      </c>
    </row>
    <row r="1324" spans="1:7" x14ac:dyDescent="0.25">
      <c r="A1324" s="292"/>
      <c r="B1324" s="391"/>
      <c r="C1324" s="292"/>
      <c r="D1324" s="304"/>
      <c r="E1324" s="304"/>
      <c r="F1324" s="48">
        <f t="shared" si="35"/>
        <v>245904</v>
      </c>
      <c r="G1324" s="397" t="s">
        <v>10757</v>
      </c>
    </row>
    <row r="1325" spans="1:7" x14ac:dyDescent="0.25">
      <c r="A1325" s="292"/>
      <c r="B1325" s="391"/>
      <c r="C1325" s="292"/>
      <c r="D1325" s="304"/>
      <c r="E1325" s="304"/>
      <c r="F1325" s="48">
        <f t="shared" si="35"/>
        <v>245904</v>
      </c>
      <c r="G1325" s="397" t="s">
        <v>10757</v>
      </c>
    </row>
    <row r="1326" spans="1:7" x14ac:dyDescent="0.25">
      <c r="A1326" s="292"/>
      <c r="B1326" s="391"/>
      <c r="C1326" s="292"/>
      <c r="D1326" s="304"/>
      <c r="E1326" s="304"/>
      <c r="F1326" s="48">
        <f t="shared" si="35"/>
        <v>245904</v>
      </c>
      <c r="G1326" s="397" t="s">
        <v>10757</v>
      </c>
    </row>
    <row r="1327" spans="1:7" x14ac:dyDescent="0.25">
      <c r="A1327" s="292"/>
      <c r="B1327" s="391"/>
      <c r="C1327" s="292"/>
      <c r="D1327" s="304"/>
      <c r="E1327" s="304"/>
      <c r="F1327" s="48">
        <f t="shared" si="35"/>
        <v>245904</v>
      </c>
      <c r="G1327" s="397" t="s">
        <v>10757</v>
      </c>
    </row>
    <row r="1328" spans="1:7" x14ac:dyDescent="0.25">
      <c r="A1328" s="292"/>
      <c r="B1328" s="391"/>
      <c r="C1328" s="292"/>
      <c r="D1328" s="304"/>
      <c r="E1328" s="304"/>
      <c r="F1328" s="48">
        <f t="shared" si="35"/>
        <v>245904</v>
      </c>
      <c r="G1328" s="397" t="s">
        <v>10757</v>
      </c>
    </row>
    <row r="1329" spans="1:7" x14ac:dyDescent="0.25">
      <c r="A1329" s="292"/>
      <c r="B1329" s="391"/>
      <c r="C1329" s="292"/>
      <c r="D1329" s="304"/>
      <c r="E1329" s="304"/>
      <c r="F1329" s="48">
        <f t="shared" si="35"/>
        <v>245904</v>
      </c>
      <c r="G1329" s="397" t="s">
        <v>10757</v>
      </c>
    </row>
    <row r="1330" spans="1:7" x14ac:dyDescent="0.25">
      <c r="A1330" s="292"/>
      <c r="B1330" s="391"/>
      <c r="C1330" s="292"/>
      <c r="D1330" s="304"/>
      <c r="E1330" s="304"/>
      <c r="F1330" s="48">
        <f t="shared" si="35"/>
        <v>245904</v>
      </c>
      <c r="G1330" s="397" t="s">
        <v>10757</v>
      </c>
    </row>
    <row r="1331" spans="1:7" x14ac:dyDescent="0.25">
      <c r="A1331" s="292"/>
      <c r="B1331" s="391"/>
      <c r="C1331" s="292"/>
      <c r="D1331" s="304"/>
      <c r="E1331" s="304"/>
      <c r="F1331" s="48">
        <f t="shared" si="35"/>
        <v>245904</v>
      </c>
      <c r="G1331" s="397" t="s">
        <v>10757</v>
      </c>
    </row>
    <row r="1332" spans="1:7" x14ac:dyDescent="0.25">
      <c r="A1332" s="292"/>
      <c r="B1332" s="391"/>
      <c r="C1332" s="292"/>
      <c r="D1332" s="304"/>
      <c r="E1332" s="304"/>
      <c r="F1332" s="48">
        <f t="shared" si="35"/>
        <v>245904</v>
      </c>
      <c r="G1332" s="397" t="s">
        <v>10757</v>
      </c>
    </row>
    <row r="1333" spans="1:7" x14ac:dyDescent="0.25">
      <c r="A1333" s="292"/>
      <c r="B1333" s="391"/>
      <c r="C1333" s="292"/>
      <c r="D1333" s="304"/>
      <c r="E1333" s="304"/>
      <c r="F1333" s="48">
        <f t="shared" si="35"/>
        <v>245904</v>
      </c>
      <c r="G1333" s="397" t="s">
        <v>10757</v>
      </c>
    </row>
    <row r="1334" spans="1:7" x14ac:dyDescent="0.25">
      <c r="A1334" s="292"/>
      <c r="B1334" s="391"/>
      <c r="C1334" s="292"/>
      <c r="D1334" s="304"/>
      <c r="E1334" s="304"/>
      <c r="F1334" s="48">
        <f t="shared" si="35"/>
        <v>245904</v>
      </c>
      <c r="G1334" s="397" t="s">
        <v>10757</v>
      </c>
    </row>
    <row r="1335" spans="1:7" x14ac:dyDescent="0.25">
      <c r="A1335" s="292"/>
      <c r="B1335" s="391"/>
      <c r="C1335" s="292"/>
      <c r="D1335" s="304"/>
      <c r="E1335" s="304"/>
      <c r="F1335" s="48">
        <f t="shared" si="35"/>
        <v>245904</v>
      </c>
      <c r="G1335" s="397" t="s">
        <v>10757</v>
      </c>
    </row>
    <row r="1336" spans="1:7" x14ac:dyDescent="0.25">
      <c r="A1336" s="292"/>
      <c r="B1336" s="391"/>
      <c r="C1336" s="292"/>
      <c r="D1336" s="304"/>
      <c r="E1336" s="304"/>
      <c r="F1336" s="48">
        <f t="shared" si="35"/>
        <v>245904</v>
      </c>
      <c r="G1336" s="397" t="s">
        <v>10757</v>
      </c>
    </row>
    <row r="1337" spans="1:7" x14ac:dyDescent="0.25">
      <c r="A1337" s="292"/>
      <c r="B1337" s="391"/>
      <c r="C1337" s="292"/>
      <c r="D1337" s="304"/>
      <c r="E1337" s="304"/>
      <c r="F1337" s="48">
        <f t="shared" si="35"/>
        <v>245904</v>
      </c>
      <c r="G1337" s="397" t="s">
        <v>10757</v>
      </c>
    </row>
    <row r="1338" spans="1:7" x14ac:dyDescent="0.25">
      <c r="A1338" s="292"/>
      <c r="B1338" s="391"/>
      <c r="C1338" s="292"/>
      <c r="D1338" s="304"/>
      <c r="E1338" s="304"/>
      <c r="F1338" s="48">
        <f t="shared" si="35"/>
        <v>245904</v>
      </c>
      <c r="G1338" s="397" t="s">
        <v>10757</v>
      </c>
    </row>
    <row r="1339" spans="1:7" x14ac:dyDescent="0.25">
      <c r="A1339" s="292"/>
      <c r="B1339" s="391"/>
      <c r="C1339" s="292"/>
      <c r="D1339" s="304"/>
      <c r="E1339" s="304"/>
      <c r="F1339" s="48">
        <f t="shared" si="35"/>
        <v>245904</v>
      </c>
      <c r="G1339" s="397" t="s">
        <v>10757</v>
      </c>
    </row>
    <row r="1340" spans="1:7" x14ac:dyDescent="0.25">
      <c r="A1340" s="292"/>
      <c r="B1340" s="391"/>
      <c r="C1340" s="292"/>
      <c r="D1340" s="304"/>
      <c r="E1340" s="304"/>
      <c r="F1340" s="48">
        <f t="shared" si="35"/>
        <v>245904</v>
      </c>
      <c r="G1340" s="397" t="s">
        <v>10757</v>
      </c>
    </row>
    <row r="1341" spans="1:7" x14ac:dyDescent="0.25">
      <c r="A1341" s="292"/>
      <c r="B1341" s="391"/>
      <c r="C1341" s="292"/>
      <c r="D1341" s="304"/>
      <c r="E1341" s="304"/>
      <c r="F1341" s="48">
        <f t="shared" si="35"/>
        <v>245904</v>
      </c>
      <c r="G1341" s="397" t="s">
        <v>10757</v>
      </c>
    </row>
    <row r="1342" spans="1:7" x14ac:dyDescent="0.25">
      <c r="A1342" s="292"/>
      <c r="B1342" s="391"/>
      <c r="C1342" s="292"/>
      <c r="D1342" s="304"/>
      <c r="E1342" s="304"/>
      <c r="F1342" s="48">
        <f t="shared" si="35"/>
        <v>245904</v>
      </c>
      <c r="G1342" s="397" t="s">
        <v>10757</v>
      </c>
    </row>
    <row r="1343" spans="1:7" x14ac:dyDescent="0.25">
      <c r="A1343" s="292"/>
      <c r="B1343" s="391"/>
      <c r="C1343" s="292"/>
      <c r="D1343" s="304"/>
      <c r="E1343" s="304"/>
      <c r="F1343" s="48">
        <f t="shared" si="35"/>
        <v>245904</v>
      </c>
      <c r="G1343" s="397" t="s">
        <v>10757</v>
      </c>
    </row>
    <row r="1344" spans="1:7" x14ac:dyDescent="0.25">
      <c r="A1344" s="292"/>
      <c r="B1344" s="391"/>
      <c r="C1344" s="292"/>
      <c r="D1344" s="304"/>
      <c r="E1344" s="304"/>
      <c r="F1344" s="48">
        <f t="shared" si="35"/>
        <v>245904</v>
      </c>
      <c r="G1344" s="397" t="s">
        <v>10757</v>
      </c>
    </row>
    <row r="1345" spans="1:7" x14ac:dyDescent="0.25">
      <c r="A1345" s="292"/>
      <c r="B1345" s="391"/>
      <c r="C1345" s="292"/>
      <c r="D1345" s="304"/>
      <c r="E1345" s="304"/>
      <c r="F1345" s="48">
        <f t="shared" si="35"/>
        <v>245904</v>
      </c>
      <c r="G1345" s="397" t="s">
        <v>10757</v>
      </c>
    </row>
    <row r="1346" spans="1:7" x14ac:dyDescent="0.25">
      <c r="A1346" s="292"/>
      <c r="B1346" s="391"/>
      <c r="C1346" s="292"/>
      <c r="D1346" s="304"/>
      <c r="E1346" s="304"/>
      <c r="F1346" s="48">
        <f t="shared" si="35"/>
        <v>245904</v>
      </c>
      <c r="G1346" s="397" t="s">
        <v>10757</v>
      </c>
    </row>
    <row r="1347" spans="1:7" x14ac:dyDescent="0.25">
      <c r="A1347" s="292"/>
      <c r="B1347" s="391"/>
      <c r="C1347" s="292"/>
      <c r="D1347" s="304"/>
      <c r="E1347" s="304"/>
      <c r="F1347" s="48">
        <f t="shared" si="35"/>
        <v>245904</v>
      </c>
      <c r="G1347" s="397" t="s">
        <v>10757</v>
      </c>
    </row>
    <row r="1348" spans="1:7" x14ac:dyDescent="0.25">
      <c r="A1348" s="292"/>
      <c r="B1348" s="391"/>
      <c r="C1348" s="292"/>
      <c r="D1348" s="304"/>
      <c r="E1348" s="304"/>
      <c r="F1348" s="48">
        <f t="shared" si="35"/>
        <v>245904</v>
      </c>
      <c r="G1348" s="397" t="s">
        <v>10757</v>
      </c>
    </row>
    <row r="1349" spans="1:7" x14ac:dyDescent="0.25">
      <c r="A1349" s="292"/>
      <c r="B1349" s="391"/>
      <c r="C1349" s="292"/>
      <c r="D1349" s="304"/>
      <c r="E1349" s="304"/>
      <c r="F1349" s="48">
        <f t="shared" si="35"/>
        <v>245904</v>
      </c>
      <c r="G1349" s="397" t="s">
        <v>10757</v>
      </c>
    </row>
    <row r="1350" spans="1:7" x14ac:dyDescent="0.25">
      <c r="A1350" s="292"/>
      <c r="B1350" s="391"/>
      <c r="C1350" s="292"/>
      <c r="D1350" s="304"/>
      <c r="E1350" s="304"/>
      <c r="F1350" s="48">
        <f t="shared" si="35"/>
        <v>245904</v>
      </c>
      <c r="G1350" s="397" t="s">
        <v>10757</v>
      </c>
    </row>
    <row r="1351" spans="1:7" x14ac:dyDescent="0.25">
      <c r="A1351" s="292"/>
      <c r="B1351" s="391"/>
      <c r="C1351" s="292"/>
      <c r="D1351" s="304"/>
      <c r="E1351" s="304"/>
      <c r="F1351" s="48">
        <f t="shared" si="35"/>
        <v>245904</v>
      </c>
      <c r="G1351" s="397" t="s">
        <v>10757</v>
      </c>
    </row>
    <row r="1352" spans="1:7" x14ac:dyDescent="0.25">
      <c r="A1352" s="292"/>
      <c r="B1352" s="391"/>
      <c r="C1352" s="292"/>
      <c r="D1352" s="304"/>
      <c r="E1352" s="304"/>
      <c r="F1352" s="48">
        <f t="shared" si="35"/>
        <v>245904</v>
      </c>
      <c r="G1352" s="397" t="s">
        <v>10757</v>
      </c>
    </row>
    <row r="1353" spans="1:7" x14ac:dyDescent="0.25">
      <c r="A1353" s="292"/>
      <c r="B1353" s="391"/>
      <c r="C1353" s="292"/>
      <c r="D1353" s="304"/>
      <c r="E1353" s="304"/>
      <c r="F1353" s="48">
        <f t="shared" si="35"/>
        <v>245904</v>
      </c>
      <c r="G1353" s="397" t="s">
        <v>10757</v>
      </c>
    </row>
    <row r="1354" spans="1:7" x14ac:dyDescent="0.25">
      <c r="A1354" s="292"/>
      <c r="B1354" s="391"/>
      <c r="C1354" s="292"/>
      <c r="D1354" s="304"/>
      <c r="E1354" s="304"/>
      <c r="F1354" s="48">
        <f t="shared" si="35"/>
        <v>245904</v>
      </c>
      <c r="G1354" s="397" t="s">
        <v>10757</v>
      </c>
    </row>
    <row r="1355" spans="1:7" x14ac:dyDescent="0.25">
      <c r="A1355" s="292"/>
      <c r="B1355" s="391"/>
      <c r="C1355" s="292"/>
      <c r="D1355" s="304"/>
      <c r="E1355" s="304"/>
      <c r="F1355" s="48">
        <f t="shared" si="35"/>
        <v>245904</v>
      </c>
      <c r="G1355" s="397" t="s">
        <v>10757</v>
      </c>
    </row>
    <row r="1356" spans="1:7" x14ac:dyDescent="0.25">
      <c r="A1356" s="292"/>
      <c r="B1356" s="391"/>
      <c r="C1356" s="292"/>
      <c r="D1356" s="304"/>
      <c r="E1356" s="304"/>
      <c r="F1356" s="48">
        <f t="shared" si="35"/>
        <v>245904</v>
      </c>
      <c r="G1356" s="397" t="s">
        <v>10757</v>
      </c>
    </row>
    <row r="1357" spans="1:7" x14ac:dyDescent="0.25">
      <c r="A1357" s="292"/>
      <c r="B1357" s="391"/>
      <c r="C1357" s="292"/>
      <c r="D1357" s="304"/>
      <c r="E1357" s="304"/>
      <c r="F1357" s="48">
        <f t="shared" si="35"/>
        <v>245904</v>
      </c>
      <c r="G1357" s="397" t="s">
        <v>10757</v>
      </c>
    </row>
    <row r="1358" spans="1:7" x14ac:dyDescent="0.25">
      <c r="A1358" s="292"/>
      <c r="B1358" s="391"/>
      <c r="C1358" s="292"/>
      <c r="D1358" s="304"/>
      <c r="E1358" s="304"/>
      <c r="F1358" s="48">
        <f t="shared" si="35"/>
        <v>245904</v>
      </c>
      <c r="G1358" s="397" t="s">
        <v>10757</v>
      </c>
    </row>
    <row r="1359" spans="1:7" x14ac:dyDescent="0.25">
      <c r="A1359" s="292"/>
      <c r="B1359" s="391"/>
      <c r="C1359" s="292"/>
      <c r="D1359" s="304"/>
      <c r="E1359" s="304"/>
      <c r="F1359" s="48">
        <f t="shared" si="35"/>
        <v>245904</v>
      </c>
      <c r="G1359" s="397" t="s">
        <v>10757</v>
      </c>
    </row>
    <row r="1360" spans="1:7" x14ac:dyDescent="0.25">
      <c r="A1360" s="292"/>
      <c r="B1360" s="391"/>
      <c r="C1360" s="292"/>
      <c r="D1360" s="304"/>
      <c r="E1360" s="304"/>
      <c r="F1360" s="48">
        <f t="shared" si="35"/>
        <v>245904</v>
      </c>
      <c r="G1360" s="397" t="s">
        <v>10757</v>
      </c>
    </row>
    <row r="1361" spans="1:7" x14ac:dyDescent="0.25">
      <c r="A1361" s="292"/>
      <c r="B1361" s="391"/>
      <c r="C1361" s="292"/>
      <c r="D1361" s="304"/>
      <c r="E1361" s="304"/>
      <c r="F1361" s="48">
        <f t="shared" si="35"/>
        <v>245904</v>
      </c>
      <c r="G1361" s="397" t="s">
        <v>10757</v>
      </c>
    </row>
    <row r="1362" spans="1:7" x14ac:dyDescent="0.25">
      <c r="A1362" s="292"/>
      <c r="B1362" s="391"/>
      <c r="C1362" s="292"/>
      <c r="D1362" s="304"/>
      <c r="E1362" s="304"/>
      <c r="F1362" s="48">
        <f t="shared" si="35"/>
        <v>245904</v>
      </c>
      <c r="G1362" s="397" t="s">
        <v>10757</v>
      </c>
    </row>
    <row r="1363" spans="1:7" x14ac:dyDescent="0.25">
      <c r="A1363" s="292"/>
      <c r="B1363" s="391"/>
      <c r="C1363" s="292"/>
      <c r="D1363" s="304"/>
      <c r="E1363" s="304"/>
      <c r="F1363" s="48">
        <f t="shared" si="35"/>
        <v>245904</v>
      </c>
      <c r="G1363" s="397" t="s">
        <v>10757</v>
      </c>
    </row>
    <row r="1364" spans="1:7" x14ac:dyDescent="0.25">
      <c r="A1364" s="292"/>
      <c r="B1364" s="391"/>
      <c r="C1364" s="292"/>
      <c r="D1364" s="304"/>
      <c r="E1364" s="304"/>
      <c r="F1364" s="48">
        <f t="shared" si="35"/>
        <v>245904</v>
      </c>
      <c r="G1364" s="397" t="s">
        <v>10757</v>
      </c>
    </row>
    <row r="1365" spans="1:7" x14ac:dyDescent="0.25">
      <c r="A1365" s="292"/>
      <c r="B1365" s="391"/>
      <c r="C1365" s="292"/>
      <c r="D1365" s="304"/>
      <c r="E1365" s="304"/>
      <c r="F1365" s="48">
        <f t="shared" si="35"/>
        <v>245904</v>
      </c>
      <c r="G1365" s="397" t="s">
        <v>10757</v>
      </c>
    </row>
    <row r="1366" spans="1:7" x14ac:dyDescent="0.25">
      <c r="A1366" s="292"/>
      <c r="B1366" s="391"/>
      <c r="C1366" s="292"/>
      <c r="D1366" s="304"/>
      <c r="E1366" s="304"/>
      <c r="F1366" s="48">
        <f t="shared" si="35"/>
        <v>245904</v>
      </c>
      <c r="G1366" s="397" t="s">
        <v>10757</v>
      </c>
    </row>
    <row r="1367" spans="1:7" x14ac:dyDescent="0.25">
      <c r="A1367" s="292"/>
      <c r="B1367" s="391"/>
      <c r="C1367" s="292"/>
      <c r="D1367" s="304"/>
      <c r="E1367" s="304"/>
      <c r="F1367" s="48">
        <f t="shared" si="35"/>
        <v>245904</v>
      </c>
      <c r="G1367" s="397" t="s">
        <v>10757</v>
      </c>
    </row>
    <row r="1368" spans="1:7" x14ac:dyDescent="0.25">
      <c r="A1368" s="292"/>
      <c r="B1368" s="391"/>
      <c r="C1368" s="292"/>
      <c r="D1368" s="304"/>
      <c r="E1368" s="304"/>
      <c r="F1368" s="48">
        <f t="shared" si="35"/>
        <v>245904</v>
      </c>
      <c r="G1368" s="397" t="s">
        <v>10757</v>
      </c>
    </row>
    <row r="1369" spans="1:7" x14ac:dyDescent="0.25">
      <c r="A1369" s="292"/>
      <c r="B1369" s="391"/>
      <c r="C1369" s="292"/>
      <c r="D1369" s="304"/>
      <c r="E1369" s="304"/>
      <c r="F1369" s="48">
        <f t="shared" si="35"/>
        <v>245904</v>
      </c>
      <c r="G1369" s="397" t="s">
        <v>10757</v>
      </c>
    </row>
    <row r="1370" spans="1:7" x14ac:dyDescent="0.25">
      <c r="A1370" s="292"/>
      <c r="B1370" s="391"/>
      <c r="C1370" s="292"/>
      <c r="D1370" s="304"/>
      <c r="E1370" s="304"/>
      <c r="F1370" s="48">
        <f t="shared" si="35"/>
        <v>245904</v>
      </c>
      <c r="G1370" s="397" t="s">
        <v>10757</v>
      </c>
    </row>
    <row r="1371" spans="1:7" x14ac:dyDescent="0.25">
      <c r="A1371" s="292"/>
      <c r="B1371" s="391"/>
      <c r="C1371" s="292"/>
      <c r="D1371" s="304"/>
      <c r="E1371" s="304"/>
      <c r="F1371" s="48">
        <f t="shared" si="35"/>
        <v>245904</v>
      </c>
      <c r="G1371" s="397" t="s">
        <v>10757</v>
      </c>
    </row>
    <row r="1372" spans="1:7" x14ac:dyDescent="0.25">
      <c r="A1372" s="292"/>
      <c r="B1372" s="391"/>
      <c r="C1372" s="292"/>
      <c r="D1372" s="304"/>
      <c r="E1372" s="304"/>
      <c r="F1372" s="48">
        <f t="shared" si="35"/>
        <v>245904</v>
      </c>
      <c r="G1372" s="397" t="s">
        <v>10757</v>
      </c>
    </row>
    <row r="1373" spans="1:7" x14ac:dyDescent="0.25">
      <c r="A1373" s="292"/>
      <c r="B1373" s="391"/>
      <c r="C1373" s="292"/>
      <c r="D1373" s="304"/>
      <c r="E1373" s="304"/>
      <c r="F1373" s="48">
        <f t="shared" si="35"/>
        <v>245904</v>
      </c>
      <c r="G1373" s="397" t="s">
        <v>10757</v>
      </c>
    </row>
    <row r="1374" spans="1:7" x14ac:dyDescent="0.25">
      <c r="A1374" s="292"/>
      <c r="B1374" s="391"/>
      <c r="C1374" s="292"/>
      <c r="D1374" s="304"/>
      <c r="E1374" s="304"/>
      <c r="F1374" s="48">
        <f t="shared" si="35"/>
        <v>245904</v>
      </c>
      <c r="G1374" s="397" t="s">
        <v>10757</v>
      </c>
    </row>
    <row r="1375" spans="1:7" x14ac:dyDescent="0.25">
      <c r="A1375" s="292"/>
      <c r="B1375" s="391"/>
      <c r="C1375" s="292"/>
      <c r="D1375" s="304"/>
      <c r="E1375" s="304"/>
      <c r="F1375" s="48">
        <f t="shared" si="35"/>
        <v>245904</v>
      </c>
      <c r="G1375" s="397" t="s">
        <v>10757</v>
      </c>
    </row>
    <row r="1376" spans="1:7" x14ac:dyDescent="0.25">
      <c r="A1376" s="292"/>
      <c r="B1376" s="391"/>
      <c r="C1376" s="292"/>
      <c r="D1376" s="304"/>
      <c r="E1376" s="304"/>
      <c r="F1376" s="48">
        <f t="shared" si="35"/>
        <v>245904</v>
      </c>
      <c r="G1376" s="397" t="s">
        <v>10757</v>
      </c>
    </row>
    <row r="1377" spans="1:7" x14ac:dyDescent="0.25">
      <c r="A1377" s="292"/>
      <c r="B1377" s="391"/>
      <c r="C1377" s="292"/>
      <c r="D1377" s="304"/>
      <c r="E1377" s="304"/>
      <c r="F1377" s="48">
        <f t="shared" si="35"/>
        <v>245904</v>
      </c>
      <c r="G1377" s="397" t="s">
        <v>10757</v>
      </c>
    </row>
    <row r="1378" spans="1:7" x14ac:dyDescent="0.25">
      <c r="A1378" s="292"/>
      <c r="B1378" s="391"/>
      <c r="C1378" s="292"/>
      <c r="D1378" s="304"/>
      <c r="E1378" s="304"/>
      <c r="F1378" s="48">
        <f t="shared" si="35"/>
        <v>245904</v>
      </c>
      <c r="G1378" s="397" t="s">
        <v>10757</v>
      </c>
    </row>
    <row r="1379" spans="1:7" x14ac:dyDescent="0.25">
      <c r="A1379" s="292"/>
      <c r="B1379" s="391"/>
      <c r="C1379" s="292"/>
      <c r="D1379" s="304"/>
      <c r="E1379" s="304"/>
      <c r="F1379" s="48">
        <f t="shared" si="35"/>
        <v>245904</v>
      </c>
      <c r="G1379" s="397" t="s">
        <v>10757</v>
      </c>
    </row>
    <row r="1380" spans="1:7" x14ac:dyDescent="0.25">
      <c r="A1380" s="292"/>
      <c r="B1380" s="391"/>
      <c r="C1380" s="292"/>
      <c r="D1380" s="304"/>
      <c r="E1380" s="304"/>
      <c r="F1380" s="48">
        <f t="shared" ref="F1380:F1443" si="36">F1379+E1380-D1380</f>
        <v>245904</v>
      </c>
      <c r="G1380" s="397" t="s">
        <v>10757</v>
      </c>
    </row>
    <row r="1381" spans="1:7" x14ac:dyDescent="0.25">
      <c r="A1381" s="292"/>
      <c r="B1381" s="391"/>
      <c r="C1381" s="292"/>
      <c r="D1381" s="304"/>
      <c r="E1381" s="304"/>
      <c r="F1381" s="48">
        <f t="shared" si="36"/>
        <v>245904</v>
      </c>
      <c r="G1381" s="397" t="s">
        <v>10757</v>
      </c>
    </row>
    <row r="1382" spans="1:7" x14ac:dyDescent="0.25">
      <c r="A1382" s="292"/>
      <c r="B1382" s="391"/>
      <c r="C1382" s="292"/>
      <c r="D1382" s="304"/>
      <c r="E1382" s="304"/>
      <c r="F1382" s="48">
        <f t="shared" si="36"/>
        <v>245904</v>
      </c>
      <c r="G1382" s="397" t="s">
        <v>10757</v>
      </c>
    </row>
    <row r="1383" spans="1:7" x14ac:dyDescent="0.25">
      <c r="A1383" s="292"/>
      <c r="B1383" s="391"/>
      <c r="C1383" s="292"/>
      <c r="D1383" s="304"/>
      <c r="E1383" s="304"/>
      <c r="F1383" s="48">
        <f t="shared" si="36"/>
        <v>245904</v>
      </c>
      <c r="G1383" s="397" t="s">
        <v>10757</v>
      </c>
    </row>
    <row r="1384" spans="1:7" x14ac:dyDescent="0.25">
      <c r="A1384" s="292"/>
      <c r="B1384" s="391"/>
      <c r="C1384" s="292"/>
      <c r="D1384" s="304"/>
      <c r="E1384" s="304"/>
      <c r="F1384" s="48">
        <f t="shared" si="36"/>
        <v>245904</v>
      </c>
      <c r="G1384" s="397" t="s">
        <v>10757</v>
      </c>
    </row>
    <row r="1385" spans="1:7" x14ac:dyDescent="0.25">
      <c r="A1385" s="292"/>
      <c r="B1385" s="391"/>
      <c r="C1385" s="292"/>
      <c r="D1385" s="304"/>
      <c r="E1385" s="304"/>
      <c r="F1385" s="48">
        <f t="shared" si="36"/>
        <v>245904</v>
      </c>
      <c r="G1385" s="397" t="s">
        <v>10757</v>
      </c>
    </row>
    <row r="1386" spans="1:7" x14ac:dyDescent="0.25">
      <c r="A1386" s="292"/>
      <c r="B1386" s="391"/>
      <c r="C1386" s="292"/>
      <c r="D1386" s="304"/>
      <c r="E1386" s="304"/>
      <c r="F1386" s="48">
        <f t="shared" si="36"/>
        <v>245904</v>
      </c>
      <c r="G1386" s="397" t="s">
        <v>10757</v>
      </c>
    </row>
    <row r="1387" spans="1:7" x14ac:dyDescent="0.25">
      <c r="A1387" s="292"/>
      <c r="B1387" s="391"/>
      <c r="C1387" s="292"/>
      <c r="D1387" s="304"/>
      <c r="E1387" s="304"/>
      <c r="F1387" s="48">
        <f t="shared" si="36"/>
        <v>245904</v>
      </c>
      <c r="G1387" s="397" t="s">
        <v>10757</v>
      </c>
    </row>
    <row r="1388" spans="1:7" x14ac:dyDescent="0.25">
      <c r="A1388" s="292"/>
      <c r="B1388" s="391"/>
      <c r="C1388" s="292"/>
      <c r="D1388" s="304"/>
      <c r="E1388" s="304"/>
      <c r="F1388" s="48">
        <f t="shared" si="36"/>
        <v>245904</v>
      </c>
      <c r="G1388" s="397" t="s">
        <v>10757</v>
      </c>
    </row>
    <row r="1389" spans="1:7" x14ac:dyDescent="0.25">
      <c r="A1389" s="292"/>
      <c r="B1389" s="391"/>
      <c r="C1389" s="292"/>
      <c r="D1389" s="304"/>
      <c r="E1389" s="304"/>
      <c r="F1389" s="48">
        <f t="shared" si="36"/>
        <v>245904</v>
      </c>
      <c r="G1389" s="397" t="s">
        <v>10757</v>
      </c>
    </row>
    <row r="1390" spans="1:7" x14ac:dyDescent="0.25">
      <c r="A1390" s="292"/>
      <c r="B1390" s="391"/>
      <c r="C1390" s="292"/>
      <c r="D1390" s="304"/>
      <c r="E1390" s="304"/>
      <c r="F1390" s="48">
        <f t="shared" si="36"/>
        <v>245904</v>
      </c>
      <c r="G1390" s="397" t="s">
        <v>10757</v>
      </c>
    </row>
    <row r="1391" spans="1:7" x14ac:dyDescent="0.25">
      <c r="A1391" s="292"/>
      <c r="B1391" s="391"/>
      <c r="C1391" s="292"/>
      <c r="D1391" s="304"/>
      <c r="E1391" s="304"/>
      <c r="F1391" s="48">
        <f t="shared" si="36"/>
        <v>245904</v>
      </c>
      <c r="G1391" s="397" t="s">
        <v>10757</v>
      </c>
    </row>
    <row r="1392" spans="1:7" x14ac:dyDescent="0.25">
      <c r="A1392" s="292"/>
      <c r="B1392" s="391"/>
      <c r="C1392" s="292"/>
      <c r="D1392" s="304"/>
      <c r="E1392" s="304"/>
      <c r="F1392" s="48">
        <f t="shared" si="36"/>
        <v>245904</v>
      </c>
      <c r="G1392" s="397" t="s">
        <v>10757</v>
      </c>
    </row>
    <row r="1393" spans="1:7" x14ac:dyDescent="0.25">
      <c r="A1393" s="292"/>
      <c r="B1393" s="391"/>
      <c r="C1393" s="292"/>
      <c r="D1393" s="304"/>
      <c r="E1393" s="304"/>
      <c r="F1393" s="48">
        <f t="shared" si="36"/>
        <v>245904</v>
      </c>
      <c r="G1393" s="397" t="s">
        <v>10757</v>
      </c>
    </row>
    <row r="1394" spans="1:7" x14ac:dyDescent="0.25">
      <c r="A1394" s="292"/>
      <c r="B1394" s="391"/>
      <c r="C1394" s="292"/>
      <c r="D1394" s="304"/>
      <c r="E1394" s="304"/>
      <c r="F1394" s="48">
        <f t="shared" si="36"/>
        <v>245904</v>
      </c>
      <c r="G1394" s="397" t="s">
        <v>10757</v>
      </c>
    </row>
    <row r="1395" spans="1:7" x14ac:dyDescent="0.25">
      <c r="A1395" s="292"/>
      <c r="B1395" s="391"/>
      <c r="C1395" s="292"/>
      <c r="D1395" s="304"/>
      <c r="E1395" s="304"/>
      <c r="F1395" s="48">
        <f t="shared" si="36"/>
        <v>245904</v>
      </c>
      <c r="G1395" s="397" t="s">
        <v>10757</v>
      </c>
    </row>
    <row r="1396" spans="1:7" x14ac:dyDescent="0.25">
      <c r="A1396" s="292"/>
      <c r="B1396" s="391"/>
      <c r="C1396" s="292"/>
      <c r="D1396" s="304"/>
      <c r="E1396" s="304"/>
      <c r="F1396" s="48">
        <f t="shared" si="36"/>
        <v>245904</v>
      </c>
      <c r="G1396" s="397" t="s">
        <v>10757</v>
      </c>
    </row>
    <row r="1397" spans="1:7" x14ac:dyDescent="0.25">
      <c r="A1397" s="292"/>
      <c r="B1397" s="391"/>
      <c r="C1397" s="292"/>
      <c r="D1397" s="304"/>
      <c r="E1397" s="304"/>
      <c r="F1397" s="48">
        <f t="shared" si="36"/>
        <v>245904</v>
      </c>
      <c r="G1397" s="397" t="s">
        <v>10757</v>
      </c>
    </row>
    <row r="1398" spans="1:7" x14ac:dyDescent="0.25">
      <c r="A1398" s="292"/>
      <c r="B1398" s="391"/>
      <c r="C1398" s="292"/>
      <c r="D1398" s="304"/>
      <c r="E1398" s="304"/>
      <c r="F1398" s="48">
        <f t="shared" si="36"/>
        <v>245904</v>
      </c>
      <c r="G1398" s="397" t="s">
        <v>10757</v>
      </c>
    </row>
    <row r="1399" spans="1:7" x14ac:dyDescent="0.25">
      <c r="A1399" s="292"/>
      <c r="B1399" s="391"/>
      <c r="C1399" s="292"/>
      <c r="D1399" s="304"/>
      <c r="E1399" s="304"/>
      <c r="F1399" s="48">
        <f t="shared" si="36"/>
        <v>245904</v>
      </c>
      <c r="G1399" s="397" t="s">
        <v>10757</v>
      </c>
    </row>
    <row r="1400" spans="1:7" x14ac:dyDescent="0.25">
      <c r="A1400" s="292"/>
      <c r="B1400" s="391"/>
      <c r="C1400" s="292"/>
      <c r="D1400" s="304"/>
      <c r="E1400" s="304"/>
      <c r="F1400" s="48">
        <f t="shared" si="36"/>
        <v>245904</v>
      </c>
      <c r="G1400" s="397" t="s">
        <v>10757</v>
      </c>
    </row>
    <row r="1401" spans="1:7" x14ac:dyDescent="0.25">
      <c r="A1401" s="292"/>
      <c r="B1401" s="391"/>
      <c r="C1401" s="292"/>
      <c r="D1401" s="304"/>
      <c r="E1401" s="304"/>
      <c r="F1401" s="48">
        <f t="shared" si="36"/>
        <v>245904</v>
      </c>
      <c r="G1401" s="397" t="s">
        <v>10757</v>
      </c>
    </row>
    <row r="1402" spans="1:7" x14ac:dyDescent="0.25">
      <c r="A1402" s="292"/>
      <c r="B1402" s="391"/>
      <c r="C1402" s="292"/>
      <c r="D1402" s="304"/>
      <c r="E1402" s="304"/>
      <c r="F1402" s="48">
        <f t="shared" si="36"/>
        <v>245904</v>
      </c>
      <c r="G1402" s="397" t="s">
        <v>10757</v>
      </c>
    </row>
    <row r="1403" spans="1:7" x14ac:dyDescent="0.25">
      <c r="A1403" s="292"/>
      <c r="B1403" s="391"/>
      <c r="C1403" s="292"/>
      <c r="D1403" s="304"/>
      <c r="E1403" s="304"/>
      <c r="F1403" s="48">
        <f t="shared" si="36"/>
        <v>245904</v>
      </c>
      <c r="G1403" s="397" t="s">
        <v>10757</v>
      </c>
    </row>
    <row r="1404" spans="1:7" x14ac:dyDescent="0.25">
      <c r="A1404" s="292"/>
      <c r="B1404" s="391"/>
      <c r="C1404" s="292"/>
      <c r="D1404" s="304"/>
      <c r="E1404" s="304"/>
      <c r="F1404" s="48">
        <f t="shared" si="36"/>
        <v>245904</v>
      </c>
      <c r="G1404" s="397" t="s">
        <v>10757</v>
      </c>
    </row>
    <row r="1405" spans="1:7" x14ac:dyDescent="0.25">
      <c r="A1405" s="292"/>
      <c r="B1405" s="391"/>
      <c r="C1405" s="292"/>
      <c r="D1405" s="304"/>
      <c r="E1405" s="304"/>
      <c r="F1405" s="48">
        <f t="shared" si="36"/>
        <v>245904</v>
      </c>
      <c r="G1405" s="397" t="s">
        <v>10757</v>
      </c>
    </row>
    <row r="1406" spans="1:7" x14ac:dyDescent="0.25">
      <c r="A1406" s="292"/>
      <c r="B1406" s="391"/>
      <c r="C1406" s="292"/>
      <c r="D1406" s="304"/>
      <c r="E1406" s="304"/>
      <c r="F1406" s="48">
        <f t="shared" si="36"/>
        <v>245904</v>
      </c>
      <c r="G1406" s="397" t="s">
        <v>10757</v>
      </c>
    </row>
    <row r="1407" spans="1:7" x14ac:dyDescent="0.25">
      <c r="A1407" s="292"/>
      <c r="B1407" s="391"/>
      <c r="C1407" s="292"/>
      <c r="D1407" s="304"/>
      <c r="E1407" s="304"/>
      <c r="F1407" s="48">
        <f t="shared" si="36"/>
        <v>245904</v>
      </c>
      <c r="G1407" s="397" t="s">
        <v>10757</v>
      </c>
    </row>
    <row r="1408" spans="1:7" x14ac:dyDescent="0.25">
      <c r="A1408" s="292"/>
      <c r="B1408" s="391"/>
      <c r="C1408" s="292"/>
      <c r="D1408" s="304"/>
      <c r="E1408" s="304"/>
      <c r="F1408" s="48">
        <f t="shared" si="36"/>
        <v>245904</v>
      </c>
      <c r="G1408" s="397" t="s">
        <v>10757</v>
      </c>
    </row>
    <row r="1409" spans="1:7" x14ac:dyDescent="0.25">
      <c r="A1409" s="292"/>
      <c r="B1409" s="391"/>
      <c r="C1409" s="292"/>
      <c r="D1409" s="304"/>
      <c r="E1409" s="304"/>
      <c r="F1409" s="48">
        <f t="shared" si="36"/>
        <v>245904</v>
      </c>
      <c r="G1409" s="397" t="s">
        <v>10757</v>
      </c>
    </row>
    <row r="1410" spans="1:7" x14ac:dyDescent="0.25">
      <c r="A1410" s="292"/>
      <c r="B1410" s="391"/>
      <c r="C1410" s="292"/>
      <c r="D1410" s="304"/>
      <c r="E1410" s="304"/>
      <c r="F1410" s="48">
        <f t="shared" si="36"/>
        <v>245904</v>
      </c>
      <c r="G1410" s="397" t="s">
        <v>10757</v>
      </c>
    </row>
    <row r="1411" spans="1:7" x14ac:dyDescent="0.25">
      <c r="A1411" s="292"/>
      <c r="B1411" s="391"/>
      <c r="C1411" s="292"/>
      <c r="D1411" s="304"/>
      <c r="E1411" s="304"/>
      <c r="F1411" s="48">
        <f t="shared" si="36"/>
        <v>245904</v>
      </c>
      <c r="G1411" s="397" t="s">
        <v>10757</v>
      </c>
    </row>
    <row r="1412" spans="1:7" x14ac:dyDescent="0.25">
      <c r="A1412" s="292"/>
      <c r="B1412" s="391"/>
      <c r="C1412" s="292"/>
      <c r="D1412" s="304"/>
      <c r="E1412" s="304"/>
      <c r="F1412" s="48">
        <f t="shared" si="36"/>
        <v>245904</v>
      </c>
      <c r="G1412" s="397" t="s">
        <v>10757</v>
      </c>
    </row>
    <row r="1413" spans="1:7" x14ac:dyDescent="0.25">
      <c r="A1413" s="292"/>
      <c r="B1413" s="391"/>
      <c r="C1413" s="292"/>
      <c r="D1413" s="304"/>
      <c r="E1413" s="304"/>
      <c r="F1413" s="48">
        <f t="shared" si="36"/>
        <v>245904</v>
      </c>
      <c r="G1413" s="397" t="s">
        <v>10757</v>
      </c>
    </row>
    <row r="1414" spans="1:7" x14ac:dyDescent="0.25">
      <c r="A1414" s="292"/>
      <c r="B1414" s="391"/>
      <c r="C1414" s="292"/>
      <c r="D1414" s="304"/>
      <c r="E1414" s="304"/>
      <c r="F1414" s="48">
        <f t="shared" si="36"/>
        <v>245904</v>
      </c>
      <c r="G1414" s="397" t="s">
        <v>10757</v>
      </c>
    </row>
    <row r="1415" spans="1:7" x14ac:dyDescent="0.25">
      <c r="A1415" s="292"/>
      <c r="B1415" s="391"/>
      <c r="C1415" s="292"/>
      <c r="D1415" s="304"/>
      <c r="E1415" s="304"/>
      <c r="F1415" s="48">
        <f t="shared" si="36"/>
        <v>245904</v>
      </c>
      <c r="G1415" s="397" t="s">
        <v>10757</v>
      </c>
    </row>
    <row r="1416" spans="1:7" x14ac:dyDescent="0.25">
      <c r="A1416" s="292"/>
      <c r="B1416" s="391"/>
      <c r="C1416" s="292"/>
      <c r="D1416" s="304"/>
      <c r="E1416" s="304"/>
      <c r="F1416" s="48">
        <f t="shared" si="36"/>
        <v>245904</v>
      </c>
      <c r="G1416" s="397" t="s">
        <v>10757</v>
      </c>
    </row>
    <row r="1417" spans="1:7" x14ac:dyDescent="0.25">
      <c r="A1417" s="292"/>
      <c r="B1417" s="391"/>
      <c r="C1417" s="292"/>
      <c r="D1417" s="304"/>
      <c r="E1417" s="304"/>
      <c r="F1417" s="48">
        <f t="shared" si="36"/>
        <v>245904</v>
      </c>
      <c r="G1417" s="397" t="s">
        <v>10757</v>
      </c>
    </row>
    <row r="1418" spans="1:7" x14ac:dyDescent="0.25">
      <c r="A1418" s="292"/>
      <c r="B1418" s="391"/>
      <c r="C1418" s="292"/>
      <c r="D1418" s="304"/>
      <c r="E1418" s="304"/>
      <c r="F1418" s="48">
        <f t="shared" si="36"/>
        <v>245904</v>
      </c>
      <c r="G1418" s="397" t="s">
        <v>10757</v>
      </c>
    </row>
    <row r="1419" spans="1:7" x14ac:dyDescent="0.25">
      <c r="A1419" s="292"/>
      <c r="B1419" s="391"/>
      <c r="C1419" s="292"/>
      <c r="D1419" s="304"/>
      <c r="E1419" s="304"/>
      <c r="F1419" s="48">
        <f t="shared" si="36"/>
        <v>245904</v>
      </c>
      <c r="G1419" s="397" t="s">
        <v>10757</v>
      </c>
    </row>
    <row r="1420" spans="1:7" x14ac:dyDescent="0.25">
      <c r="A1420" s="292"/>
      <c r="B1420" s="391"/>
      <c r="C1420" s="292"/>
      <c r="D1420" s="304"/>
      <c r="E1420" s="304"/>
      <c r="F1420" s="48">
        <f t="shared" si="36"/>
        <v>245904</v>
      </c>
      <c r="G1420" s="397" t="s">
        <v>10757</v>
      </c>
    </row>
    <row r="1421" spans="1:7" x14ac:dyDescent="0.25">
      <c r="A1421" s="292"/>
      <c r="B1421" s="391"/>
      <c r="C1421" s="292"/>
      <c r="D1421" s="304"/>
      <c r="E1421" s="304"/>
      <c r="F1421" s="48">
        <f t="shared" si="36"/>
        <v>245904</v>
      </c>
      <c r="G1421" s="397" t="s">
        <v>10757</v>
      </c>
    </row>
    <row r="1422" spans="1:7" x14ac:dyDescent="0.25">
      <c r="A1422" s="292"/>
      <c r="B1422" s="391"/>
      <c r="C1422" s="292"/>
      <c r="D1422" s="304"/>
      <c r="E1422" s="304"/>
      <c r="F1422" s="48">
        <f t="shared" si="36"/>
        <v>245904</v>
      </c>
      <c r="G1422" s="397" t="s">
        <v>10757</v>
      </c>
    </row>
    <row r="1423" spans="1:7" x14ac:dyDescent="0.25">
      <c r="A1423" s="292"/>
      <c r="B1423" s="391"/>
      <c r="C1423" s="292"/>
      <c r="D1423" s="304"/>
      <c r="E1423" s="304"/>
      <c r="F1423" s="48">
        <f t="shared" si="36"/>
        <v>245904</v>
      </c>
      <c r="G1423" s="397" t="s">
        <v>10757</v>
      </c>
    </row>
    <row r="1424" spans="1:7" x14ac:dyDescent="0.25">
      <c r="A1424" s="292"/>
      <c r="B1424" s="391"/>
      <c r="C1424" s="292"/>
      <c r="D1424" s="304"/>
      <c r="E1424" s="304"/>
      <c r="F1424" s="48">
        <f t="shared" si="36"/>
        <v>245904</v>
      </c>
      <c r="G1424" s="397" t="s">
        <v>10757</v>
      </c>
    </row>
    <row r="1425" spans="1:7" x14ac:dyDescent="0.25">
      <c r="A1425" s="292"/>
      <c r="B1425" s="391"/>
      <c r="C1425" s="292"/>
      <c r="D1425" s="304"/>
      <c r="E1425" s="304"/>
      <c r="F1425" s="48">
        <f t="shared" si="36"/>
        <v>245904</v>
      </c>
      <c r="G1425" s="397" t="s">
        <v>10757</v>
      </c>
    </row>
    <row r="1426" spans="1:7" x14ac:dyDescent="0.25">
      <c r="A1426" s="292"/>
      <c r="B1426" s="391"/>
      <c r="C1426" s="292"/>
      <c r="D1426" s="304"/>
      <c r="E1426" s="304"/>
      <c r="F1426" s="48">
        <f t="shared" si="36"/>
        <v>245904</v>
      </c>
      <c r="G1426" s="397" t="s">
        <v>10757</v>
      </c>
    </row>
    <row r="1427" spans="1:7" x14ac:dyDescent="0.25">
      <c r="A1427" s="292"/>
      <c r="B1427" s="391"/>
      <c r="C1427" s="292"/>
      <c r="D1427" s="304"/>
      <c r="E1427" s="304"/>
      <c r="F1427" s="48">
        <f t="shared" si="36"/>
        <v>245904</v>
      </c>
      <c r="G1427" s="397" t="s">
        <v>10757</v>
      </c>
    </row>
    <row r="1428" spans="1:7" x14ac:dyDescent="0.25">
      <c r="A1428" s="292"/>
      <c r="B1428" s="391"/>
      <c r="C1428" s="292"/>
      <c r="D1428" s="304"/>
      <c r="E1428" s="304"/>
      <c r="F1428" s="48">
        <f t="shared" si="36"/>
        <v>245904</v>
      </c>
      <c r="G1428" s="397" t="s">
        <v>10757</v>
      </c>
    </row>
    <row r="1429" spans="1:7" x14ac:dyDescent="0.25">
      <c r="A1429" s="292"/>
      <c r="B1429" s="391"/>
      <c r="C1429" s="292"/>
      <c r="D1429" s="304"/>
      <c r="E1429" s="304"/>
      <c r="F1429" s="48">
        <f t="shared" si="36"/>
        <v>245904</v>
      </c>
      <c r="G1429" s="397" t="s">
        <v>10757</v>
      </c>
    </row>
    <row r="1430" spans="1:7" x14ac:dyDescent="0.25">
      <c r="A1430" s="292"/>
      <c r="B1430" s="391"/>
      <c r="C1430" s="292"/>
      <c r="D1430" s="304"/>
      <c r="E1430" s="304"/>
      <c r="F1430" s="48">
        <f t="shared" si="36"/>
        <v>245904</v>
      </c>
      <c r="G1430" s="397" t="s">
        <v>10757</v>
      </c>
    </row>
    <row r="1431" spans="1:7" x14ac:dyDescent="0.25">
      <c r="A1431" s="292"/>
      <c r="B1431" s="391"/>
      <c r="C1431" s="292"/>
      <c r="D1431" s="304"/>
      <c r="E1431" s="304"/>
      <c r="F1431" s="48">
        <f t="shared" si="36"/>
        <v>245904</v>
      </c>
      <c r="G1431" s="397" t="s">
        <v>10757</v>
      </c>
    </row>
    <row r="1432" spans="1:7" x14ac:dyDescent="0.25">
      <c r="A1432" s="292"/>
      <c r="B1432" s="391"/>
      <c r="C1432" s="292"/>
      <c r="D1432" s="304"/>
      <c r="E1432" s="304"/>
      <c r="F1432" s="48">
        <f t="shared" si="36"/>
        <v>245904</v>
      </c>
      <c r="G1432" s="397" t="s">
        <v>10757</v>
      </c>
    </row>
    <row r="1433" spans="1:7" x14ac:dyDescent="0.25">
      <c r="A1433" s="292"/>
      <c r="B1433" s="391"/>
      <c r="C1433" s="292"/>
      <c r="D1433" s="304"/>
      <c r="E1433" s="304"/>
      <c r="F1433" s="48">
        <f t="shared" si="36"/>
        <v>245904</v>
      </c>
      <c r="G1433" s="397" t="s">
        <v>10757</v>
      </c>
    </row>
    <row r="1434" spans="1:7" x14ac:dyDescent="0.25">
      <c r="A1434" s="292"/>
      <c r="B1434" s="391"/>
      <c r="C1434" s="292"/>
      <c r="D1434" s="304"/>
      <c r="E1434" s="304"/>
      <c r="F1434" s="48">
        <f t="shared" si="36"/>
        <v>245904</v>
      </c>
      <c r="G1434" s="397" t="s">
        <v>10757</v>
      </c>
    </row>
    <row r="1435" spans="1:7" x14ac:dyDescent="0.25">
      <c r="A1435" s="292"/>
      <c r="B1435" s="391"/>
      <c r="C1435" s="292"/>
      <c r="D1435" s="304"/>
      <c r="E1435" s="304"/>
      <c r="F1435" s="48">
        <f t="shared" si="36"/>
        <v>245904</v>
      </c>
      <c r="G1435" s="397" t="s">
        <v>10757</v>
      </c>
    </row>
    <row r="1436" spans="1:7" x14ac:dyDescent="0.25">
      <c r="A1436" s="292"/>
      <c r="B1436" s="391"/>
      <c r="C1436" s="292"/>
      <c r="D1436" s="304"/>
      <c r="E1436" s="304"/>
      <c r="F1436" s="48">
        <f t="shared" si="36"/>
        <v>245904</v>
      </c>
      <c r="G1436" s="397" t="s">
        <v>10757</v>
      </c>
    </row>
    <row r="1437" spans="1:7" x14ac:dyDescent="0.25">
      <c r="A1437" s="292"/>
      <c r="B1437" s="391"/>
      <c r="C1437" s="292"/>
      <c r="D1437" s="304"/>
      <c r="E1437" s="304"/>
      <c r="F1437" s="48">
        <f t="shared" si="36"/>
        <v>245904</v>
      </c>
      <c r="G1437" s="397" t="s">
        <v>10757</v>
      </c>
    </row>
    <row r="1438" spans="1:7" x14ac:dyDescent="0.25">
      <c r="A1438" s="292"/>
      <c r="B1438" s="391"/>
      <c r="C1438" s="292"/>
      <c r="D1438" s="304"/>
      <c r="E1438" s="304"/>
      <c r="F1438" s="48">
        <f t="shared" si="36"/>
        <v>245904</v>
      </c>
      <c r="G1438" s="397" t="s">
        <v>10757</v>
      </c>
    </row>
    <row r="1439" spans="1:7" x14ac:dyDescent="0.25">
      <c r="A1439" s="292"/>
      <c r="B1439" s="391"/>
      <c r="C1439" s="292"/>
      <c r="D1439" s="304"/>
      <c r="E1439" s="304"/>
      <c r="F1439" s="48">
        <f t="shared" si="36"/>
        <v>245904</v>
      </c>
      <c r="G1439" s="397" t="s">
        <v>10757</v>
      </c>
    </row>
    <row r="1440" spans="1:7" x14ac:dyDescent="0.25">
      <c r="A1440" s="292"/>
      <c r="B1440" s="391"/>
      <c r="C1440" s="292"/>
      <c r="D1440" s="304"/>
      <c r="E1440" s="304"/>
      <c r="F1440" s="48">
        <f t="shared" si="36"/>
        <v>245904</v>
      </c>
      <c r="G1440" s="397" t="s">
        <v>10757</v>
      </c>
    </row>
    <row r="1441" spans="1:7" x14ac:dyDescent="0.25">
      <c r="A1441" s="292"/>
      <c r="B1441" s="391"/>
      <c r="C1441" s="292"/>
      <c r="D1441" s="304"/>
      <c r="E1441" s="304"/>
      <c r="F1441" s="48">
        <f t="shared" si="36"/>
        <v>245904</v>
      </c>
      <c r="G1441" s="397" t="s">
        <v>10757</v>
      </c>
    </row>
    <row r="1442" spans="1:7" x14ac:dyDescent="0.25">
      <c r="A1442" s="292"/>
      <c r="B1442" s="391"/>
      <c r="C1442" s="292"/>
      <c r="D1442" s="304"/>
      <c r="E1442" s="304"/>
      <c r="F1442" s="48">
        <f t="shared" si="36"/>
        <v>245904</v>
      </c>
      <c r="G1442" s="397" t="s">
        <v>10757</v>
      </c>
    </row>
    <row r="1443" spans="1:7" x14ac:dyDescent="0.25">
      <c r="A1443" s="292"/>
      <c r="B1443" s="391"/>
      <c r="C1443" s="292"/>
      <c r="D1443" s="304"/>
      <c r="E1443" s="304"/>
      <c r="F1443" s="48">
        <f t="shared" si="36"/>
        <v>245904</v>
      </c>
      <c r="G1443" s="397" t="s">
        <v>10757</v>
      </c>
    </row>
    <row r="1444" spans="1:7" x14ac:dyDescent="0.25">
      <c r="A1444" s="292"/>
      <c r="B1444" s="391"/>
      <c r="C1444" s="292"/>
      <c r="D1444" s="304"/>
      <c r="E1444" s="304"/>
      <c r="F1444" s="48">
        <f t="shared" ref="F1444:F1504" si="37">F1443+E1444-D1444</f>
        <v>245904</v>
      </c>
      <c r="G1444" s="397" t="s">
        <v>10757</v>
      </c>
    </row>
    <row r="1445" spans="1:7" x14ac:dyDescent="0.25">
      <c r="A1445" s="292"/>
      <c r="B1445" s="391"/>
      <c r="C1445" s="292"/>
      <c r="D1445" s="304"/>
      <c r="E1445" s="304"/>
      <c r="F1445" s="48">
        <f t="shared" si="37"/>
        <v>245904</v>
      </c>
      <c r="G1445" s="397" t="s">
        <v>10757</v>
      </c>
    </row>
    <row r="1446" spans="1:7" x14ac:dyDescent="0.25">
      <c r="A1446" s="292"/>
      <c r="B1446" s="391"/>
      <c r="C1446" s="292"/>
      <c r="D1446" s="304"/>
      <c r="E1446" s="304"/>
      <c r="F1446" s="48">
        <f t="shared" si="37"/>
        <v>245904</v>
      </c>
      <c r="G1446" s="397" t="s">
        <v>10757</v>
      </c>
    </row>
    <row r="1447" spans="1:7" x14ac:dyDescent="0.25">
      <c r="A1447" s="292"/>
      <c r="B1447" s="391"/>
      <c r="C1447" s="292"/>
      <c r="D1447" s="304"/>
      <c r="E1447" s="304"/>
      <c r="F1447" s="48">
        <f t="shared" si="37"/>
        <v>245904</v>
      </c>
      <c r="G1447" s="397" t="s">
        <v>10757</v>
      </c>
    </row>
    <row r="1448" spans="1:7" x14ac:dyDescent="0.25">
      <c r="A1448" s="292"/>
      <c r="B1448" s="391"/>
      <c r="C1448" s="292"/>
      <c r="D1448" s="304"/>
      <c r="E1448" s="304"/>
      <c r="F1448" s="48">
        <f t="shared" si="37"/>
        <v>245904</v>
      </c>
      <c r="G1448" s="397" t="s">
        <v>10757</v>
      </c>
    </row>
    <row r="1449" spans="1:7" x14ac:dyDescent="0.25">
      <c r="A1449" s="292"/>
      <c r="B1449" s="391"/>
      <c r="C1449" s="292"/>
      <c r="D1449" s="304"/>
      <c r="E1449" s="304"/>
      <c r="F1449" s="48">
        <f t="shared" si="37"/>
        <v>245904</v>
      </c>
      <c r="G1449" s="397" t="s">
        <v>10757</v>
      </c>
    </row>
    <row r="1450" spans="1:7" x14ac:dyDescent="0.25">
      <c r="A1450" s="292"/>
      <c r="B1450" s="391"/>
      <c r="C1450" s="292"/>
      <c r="D1450" s="304"/>
      <c r="E1450" s="304"/>
      <c r="F1450" s="48">
        <f t="shared" si="37"/>
        <v>245904</v>
      </c>
      <c r="G1450" s="397" t="s">
        <v>10757</v>
      </c>
    </row>
    <row r="1451" spans="1:7" x14ac:dyDescent="0.25">
      <c r="A1451" s="292"/>
      <c r="B1451" s="391"/>
      <c r="C1451" s="292"/>
      <c r="D1451" s="304"/>
      <c r="E1451" s="304"/>
      <c r="F1451" s="48">
        <f t="shared" si="37"/>
        <v>245904</v>
      </c>
      <c r="G1451" s="397" t="s">
        <v>10757</v>
      </c>
    </row>
    <row r="1452" spans="1:7" x14ac:dyDescent="0.25">
      <c r="A1452" s="292"/>
      <c r="B1452" s="391"/>
      <c r="C1452" s="292"/>
      <c r="D1452" s="304"/>
      <c r="E1452" s="304"/>
      <c r="F1452" s="48">
        <f t="shared" si="37"/>
        <v>245904</v>
      </c>
      <c r="G1452" s="397" t="s">
        <v>10757</v>
      </c>
    </row>
    <row r="1453" spans="1:7" x14ac:dyDescent="0.25">
      <c r="A1453" s="292"/>
      <c r="B1453" s="391"/>
      <c r="C1453" s="292"/>
      <c r="D1453" s="304"/>
      <c r="E1453" s="304"/>
      <c r="F1453" s="48">
        <f t="shared" si="37"/>
        <v>245904</v>
      </c>
      <c r="G1453" s="397" t="s">
        <v>10757</v>
      </c>
    </row>
    <row r="1454" spans="1:7" x14ac:dyDescent="0.25">
      <c r="A1454" s="292"/>
      <c r="B1454" s="391"/>
      <c r="C1454" s="292"/>
      <c r="D1454" s="304"/>
      <c r="E1454" s="304"/>
      <c r="F1454" s="48">
        <f t="shared" si="37"/>
        <v>245904</v>
      </c>
      <c r="G1454" s="397" t="s">
        <v>10757</v>
      </c>
    </row>
    <row r="1455" spans="1:7" x14ac:dyDescent="0.25">
      <c r="A1455" s="292"/>
      <c r="B1455" s="391"/>
      <c r="C1455" s="292"/>
      <c r="D1455" s="304"/>
      <c r="E1455" s="304"/>
      <c r="F1455" s="48">
        <f t="shared" si="37"/>
        <v>245904</v>
      </c>
      <c r="G1455" s="397" t="s">
        <v>10757</v>
      </c>
    </row>
    <row r="1456" spans="1:7" x14ac:dyDescent="0.25">
      <c r="A1456" s="292"/>
      <c r="B1456" s="391"/>
      <c r="C1456" s="292"/>
      <c r="D1456" s="304"/>
      <c r="E1456" s="304"/>
      <c r="F1456" s="48">
        <f t="shared" si="37"/>
        <v>245904</v>
      </c>
      <c r="G1456" s="397" t="s">
        <v>10757</v>
      </c>
    </row>
    <row r="1457" spans="1:7" x14ac:dyDescent="0.25">
      <c r="A1457" s="292"/>
      <c r="B1457" s="391"/>
      <c r="C1457" s="292"/>
      <c r="D1457" s="304"/>
      <c r="E1457" s="304"/>
      <c r="F1457" s="48">
        <f t="shared" si="37"/>
        <v>245904</v>
      </c>
      <c r="G1457" s="397" t="s">
        <v>10757</v>
      </c>
    </row>
    <row r="1458" spans="1:7" x14ac:dyDescent="0.25">
      <c r="A1458" s="292"/>
      <c r="B1458" s="391"/>
      <c r="C1458" s="292"/>
      <c r="D1458" s="304"/>
      <c r="E1458" s="304"/>
      <c r="F1458" s="48">
        <f t="shared" si="37"/>
        <v>245904</v>
      </c>
      <c r="G1458" s="397" t="s">
        <v>10757</v>
      </c>
    </row>
    <row r="1459" spans="1:7" x14ac:dyDescent="0.25">
      <c r="A1459" s="292"/>
      <c r="B1459" s="391"/>
      <c r="C1459" s="292"/>
      <c r="D1459" s="304"/>
      <c r="E1459" s="304"/>
      <c r="F1459" s="48">
        <f t="shared" si="37"/>
        <v>245904</v>
      </c>
      <c r="G1459" s="397" t="s">
        <v>10757</v>
      </c>
    </row>
    <row r="1460" spans="1:7" x14ac:dyDescent="0.25">
      <c r="A1460" s="292"/>
      <c r="B1460" s="391"/>
      <c r="C1460" s="292"/>
      <c r="D1460" s="304"/>
      <c r="E1460" s="304"/>
      <c r="F1460" s="48">
        <f t="shared" si="37"/>
        <v>245904</v>
      </c>
      <c r="G1460" s="397" t="s">
        <v>10757</v>
      </c>
    </row>
    <row r="1461" spans="1:7" x14ac:dyDescent="0.25">
      <c r="A1461" s="292"/>
      <c r="B1461" s="391"/>
      <c r="C1461" s="292"/>
      <c r="D1461" s="304"/>
      <c r="E1461" s="304"/>
      <c r="F1461" s="48">
        <f t="shared" si="37"/>
        <v>245904</v>
      </c>
      <c r="G1461" s="397" t="s">
        <v>10757</v>
      </c>
    </row>
    <row r="1462" spans="1:7" x14ac:dyDescent="0.25">
      <c r="A1462" s="292"/>
      <c r="B1462" s="391"/>
      <c r="C1462" s="292"/>
      <c r="D1462" s="304"/>
      <c r="E1462" s="304"/>
      <c r="F1462" s="48">
        <f t="shared" si="37"/>
        <v>245904</v>
      </c>
      <c r="G1462" s="397" t="s">
        <v>10757</v>
      </c>
    </row>
    <row r="1463" spans="1:7" x14ac:dyDescent="0.25">
      <c r="A1463" s="292"/>
      <c r="B1463" s="391"/>
      <c r="C1463" s="292"/>
      <c r="D1463" s="304"/>
      <c r="E1463" s="304"/>
      <c r="F1463" s="48">
        <f t="shared" si="37"/>
        <v>245904</v>
      </c>
      <c r="G1463" s="397" t="s">
        <v>10757</v>
      </c>
    </row>
    <row r="1464" spans="1:7" x14ac:dyDescent="0.25">
      <c r="A1464" s="292"/>
      <c r="B1464" s="391"/>
      <c r="C1464" s="292"/>
      <c r="D1464" s="304"/>
      <c r="E1464" s="304"/>
      <c r="F1464" s="48">
        <f t="shared" si="37"/>
        <v>245904</v>
      </c>
      <c r="G1464" s="397" t="s">
        <v>10757</v>
      </c>
    </row>
    <row r="1465" spans="1:7" x14ac:dyDescent="0.25">
      <c r="A1465" s="292"/>
      <c r="B1465" s="391"/>
      <c r="C1465" s="292"/>
      <c r="D1465" s="304"/>
      <c r="E1465" s="304"/>
      <c r="F1465" s="48">
        <f t="shared" si="37"/>
        <v>245904</v>
      </c>
      <c r="G1465" s="397" t="s">
        <v>10757</v>
      </c>
    </row>
    <row r="1466" spans="1:7" x14ac:dyDescent="0.25">
      <c r="A1466" s="292"/>
      <c r="B1466" s="391"/>
      <c r="C1466" s="292"/>
      <c r="D1466" s="304"/>
      <c r="E1466" s="304"/>
      <c r="F1466" s="48">
        <f t="shared" si="37"/>
        <v>245904</v>
      </c>
      <c r="G1466" s="397" t="s">
        <v>10757</v>
      </c>
    </row>
    <row r="1467" spans="1:7" x14ac:dyDescent="0.25">
      <c r="A1467" s="292"/>
      <c r="B1467" s="391"/>
      <c r="C1467" s="292"/>
      <c r="D1467" s="304"/>
      <c r="E1467" s="304"/>
      <c r="F1467" s="48">
        <f t="shared" si="37"/>
        <v>245904</v>
      </c>
      <c r="G1467" s="397" t="s">
        <v>10757</v>
      </c>
    </row>
    <row r="1468" spans="1:7" x14ac:dyDescent="0.25">
      <c r="A1468" s="292"/>
      <c r="B1468" s="391"/>
      <c r="C1468" s="292"/>
      <c r="D1468" s="304"/>
      <c r="E1468" s="304"/>
      <c r="F1468" s="48">
        <f t="shared" si="37"/>
        <v>245904</v>
      </c>
      <c r="G1468" s="397" t="s">
        <v>10757</v>
      </c>
    </row>
    <row r="1469" spans="1:7" x14ac:dyDescent="0.25">
      <c r="A1469" s="292"/>
      <c r="B1469" s="391"/>
      <c r="C1469" s="292"/>
      <c r="D1469" s="304"/>
      <c r="E1469" s="304"/>
      <c r="F1469" s="48">
        <f t="shared" si="37"/>
        <v>245904</v>
      </c>
      <c r="G1469" s="397" t="s">
        <v>10757</v>
      </c>
    </row>
    <row r="1470" spans="1:7" x14ac:dyDescent="0.25">
      <c r="A1470" s="292"/>
      <c r="B1470" s="391"/>
      <c r="C1470" s="292"/>
      <c r="D1470" s="304"/>
      <c r="E1470" s="304"/>
      <c r="F1470" s="48">
        <f t="shared" si="37"/>
        <v>245904</v>
      </c>
      <c r="G1470" s="397" t="s">
        <v>10757</v>
      </c>
    </row>
    <row r="1471" spans="1:7" x14ac:dyDescent="0.25">
      <c r="A1471" s="292"/>
      <c r="B1471" s="391"/>
      <c r="C1471" s="292"/>
      <c r="D1471" s="304"/>
      <c r="E1471" s="304"/>
      <c r="F1471" s="48">
        <f t="shared" si="37"/>
        <v>245904</v>
      </c>
      <c r="G1471" s="397" t="s">
        <v>10757</v>
      </c>
    </row>
    <row r="1472" spans="1:7" x14ac:dyDescent="0.25">
      <c r="A1472" s="292"/>
      <c r="B1472" s="391"/>
      <c r="C1472" s="292"/>
      <c r="D1472" s="304"/>
      <c r="E1472" s="304"/>
      <c r="F1472" s="48">
        <f t="shared" si="37"/>
        <v>245904</v>
      </c>
      <c r="G1472" s="397" t="s">
        <v>10757</v>
      </c>
    </row>
    <row r="1473" spans="1:7" x14ac:dyDescent="0.25">
      <c r="A1473" s="292"/>
      <c r="B1473" s="391"/>
      <c r="C1473" s="292"/>
      <c r="D1473" s="304"/>
      <c r="E1473" s="304"/>
      <c r="F1473" s="48">
        <f t="shared" si="37"/>
        <v>245904</v>
      </c>
      <c r="G1473" s="397" t="s">
        <v>10757</v>
      </c>
    </row>
    <row r="1474" spans="1:7" x14ac:dyDescent="0.25">
      <c r="A1474" s="292"/>
      <c r="B1474" s="391"/>
      <c r="C1474" s="292"/>
      <c r="D1474" s="304"/>
      <c r="E1474" s="304"/>
      <c r="F1474" s="48">
        <f t="shared" si="37"/>
        <v>245904</v>
      </c>
      <c r="G1474" s="397" t="s">
        <v>10757</v>
      </c>
    </row>
    <row r="1475" spans="1:7" x14ac:dyDescent="0.25">
      <c r="A1475" s="292"/>
      <c r="B1475" s="391"/>
      <c r="C1475" s="292"/>
      <c r="D1475" s="304"/>
      <c r="E1475" s="304"/>
      <c r="F1475" s="48">
        <f t="shared" si="37"/>
        <v>245904</v>
      </c>
      <c r="G1475" s="397" t="s">
        <v>10757</v>
      </c>
    </row>
    <row r="1476" spans="1:7" x14ac:dyDescent="0.25">
      <c r="A1476" s="292"/>
      <c r="B1476" s="391"/>
      <c r="C1476" s="292"/>
      <c r="D1476" s="304"/>
      <c r="E1476" s="304"/>
      <c r="F1476" s="48">
        <f t="shared" si="37"/>
        <v>245904</v>
      </c>
      <c r="G1476" s="397" t="s">
        <v>10757</v>
      </c>
    </row>
    <row r="1477" spans="1:7" x14ac:dyDescent="0.25">
      <c r="A1477" s="292"/>
      <c r="B1477" s="391"/>
      <c r="C1477" s="292"/>
      <c r="D1477" s="304"/>
      <c r="E1477" s="304"/>
      <c r="F1477" s="48">
        <f t="shared" si="37"/>
        <v>245904</v>
      </c>
      <c r="G1477" s="397" t="s">
        <v>10757</v>
      </c>
    </row>
    <row r="1478" spans="1:7" x14ac:dyDescent="0.25">
      <c r="A1478" s="292"/>
      <c r="B1478" s="391"/>
      <c r="C1478" s="292"/>
      <c r="D1478" s="304"/>
      <c r="E1478" s="304"/>
      <c r="F1478" s="48">
        <f t="shared" si="37"/>
        <v>245904</v>
      </c>
      <c r="G1478" s="397" t="s">
        <v>10757</v>
      </c>
    </row>
    <row r="1479" spans="1:7" x14ac:dyDescent="0.25">
      <c r="A1479" s="292"/>
      <c r="B1479" s="391"/>
      <c r="C1479" s="292"/>
      <c r="D1479" s="304"/>
      <c r="E1479" s="304"/>
      <c r="F1479" s="48">
        <f t="shared" si="37"/>
        <v>245904</v>
      </c>
      <c r="G1479" s="397" t="s">
        <v>10757</v>
      </c>
    </row>
    <row r="1480" spans="1:7" x14ac:dyDescent="0.25">
      <c r="A1480" s="292"/>
      <c r="B1480" s="391"/>
      <c r="C1480" s="292"/>
      <c r="D1480" s="304"/>
      <c r="E1480" s="304"/>
      <c r="F1480" s="48">
        <f t="shared" si="37"/>
        <v>245904</v>
      </c>
      <c r="G1480" s="397" t="s">
        <v>10757</v>
      </c>
    </row>
    <row r="1481" spans="1:7" x14ac:dyDescent="0.25">
      <c r="A1481" s="292"/>
      <c r="B1481" s="391"/>
      <c r="C1481" s="292"/>
      <c r="D1481" s="304"/>
      <c r="E1481" s="304"/>
      <c r="F1481" s="48">
        <f t="shared" si="37"/>
        <v>245904</v>
      </c>
      <c r="G1481" s="397" t="s">
        <v>10757</v>
      </c>
    </row>
    <row r="1482" spans="1:7" x14ac:dyDescent="0.25">
      <c r="A1482" s="292"/>
      <c r="B1482" s="391"/>
      <c r="C1482" s="292"/>
      <c r="D1482" s="304"/>
      <c r="E1482" s="304"/>
      <c r="F1482" s="48">
        <f t="shared" si="37"/>
        <v>245904</v>
      </c>
      <c r="G1482" s="397" t="s">
        <v>10757</v>
      </c>
    </row>
    <row r="1483" spans="1:7" x14ac:dyDescent="0.25">
      <c r="A1483" s="292"/>
      <c r="B1483" s="391"/>
      <c r="C1483" s="292"/>
      <c r="D1483" s="304"/>
      <c r="E1483" s="304"/>
      <c r="F1483" s="48">
        <f t="shared" si="37"/>
        <v>245904</v>
      </c>
      <c r="G1483" s="397" t="s">
        <v>10757</v>
      </c>
    </row>
    <row r="1484" spans="1:7" x14ac:dyDescent="0.25">
      <c r="A1484" s="292"/>
      <c r="B1484" s="391"/>
      <c r="C1484" s="292"/>
      <c r="D1484" s="304"/>
      <c r="E1484" s="304"/>
      <c r="F1484" s="48">
        <f t="shared" si="37"/>
        <v>245904</v>
      </c>
      <c r="G1484" s="397" t="s">
        <v>10757</v>
      </c>
    </row>
    <row r="1485" spans="1:7" x14ac:dyDescent="0.25">
      <c r="A1485" s="292"/>
      <c r="B1485" s="391"/>
      <c r="C1485" s="292"/>
      <c r="D1485" s="304"/>
      <c r="E1485" s="304"/>
      <c r="F1485" s="48">
        <f t="shared" si="37"/>
        <v>245904</v>
      </c>
      <c r="G1485" s="397" t="s">
        <v>10757</v>
      </c>
    </row>
    <row r="1486" spans="1:7" x14ac:dyDescent="0.25">
      <c r="A1486" s="292"/>
      <c r="B1486" s="391"/>
      <c r="C1486" s="292"/>
      <c r="D1486" s="304"/>
      <c r="E1486" s="304"/>
      <c r="F1486" s="48">
        <f t="shared" si="37"/>
        <v>245904</v>
      </c>
      <c r="G1486" s="397" t="s">
        <v>10757</v>
      </c>
    </row>
    <row r="1487" spans="1:7" x14ac:dyDescent="0.25">
      <c r="A1487" s="292"/>
      <c r="B1487" s="391"/>
      <c r="C1487" s="292"/>
      <c r="D1487" s="304"/>
      <c r="E1487" s="304"/>
      <c r="F1487" s="48">
        <f t="shared" si="37"/>
        <v>245904</v>
      </c>
      <c r="G1487" s="397" t="s">
        <v>10757</v>
      </c>
    </row>
    <row r="1488" spans="1:7" x14ac:dyDescent="0.25">
      <c r="A1488" s="292"/>
      <c r="B1488" s="391"/>
      <c r="C1488" s="292"/>
      <c r="D1488" s="304"/>
      <c r="E1488" s="304"/>
      <c r="F1488" s="48">
        <f t="shared" si="37"/>
        <v>245904</v>
      </c>
      <c r="G1488" s="397" t="s">
        <v>10757</v>
      </c>
    </row>
    <row r="1489" spans="1:7" x14ac:dyDescent="0.25">
      <c r="A1489" s="292"/>
      <c r="B1489" s="391"/>
      <c r="C1489" s="292"/>
      <c r="D1489" s="304"/>
      <c r="E1489" s="304"/>
      <c r="F1489" s="48">
        <f t="shared" si="37"/>
        <v>245904</v>
      </c>
      <c r="G1489" s="397" t="s">
        <v>10757</v>
      </c>
    </row>
    <row r="1490" spans="1:7" x14ac:dyDescent="0.25">
      <c r="A1490" s="292"/>
      <c r="B1490" s="391"/>
      <c r="C1490" s="292"/>
      <c r="D1490" s="304"/>
      <c r="E1490" s="304"/>
      <c r="F1490" s="48">
        <f t="shared" si="37"/>
        <v>245904</v>
      </c>
      <c r="G1490" s="397" t="s">
        <v>10757</v>
      </c>
    </row>
    <row r="1491" spans="1:7" x14ac:dyDescent="0.25">
      <c r="A1491" s="292"/>
      <c r="B1491" s="391"/>
      <c r="C1491" s="292"/>
      <c r="D1491" s="304"/>
      <c r="E1491" s="304"/>
      <c r="F1491" s="48">
        <f t="shared" si="37"/>
        <v>245904</v>
      </c>
      <c r="G1491" s="397" t="s">
        <v>10757</v>
      </c>
    </row>
    <row r="1492" spans="1:7" x14ac:dyDescent="0.25">
      <c r="A1492" s="292"/>
      <c r="B1492" s="391"/>
      <c r="C1492" s="292"/>
      <c r="D1492" s="304"/>
      <c r="E1492" s="304"/>
      <c r="F1492" s="48">
        <f t="shared" si="37"/>
        <v>245904</v>
      </c>
      <c r="G1492" s="397" t="s">
        <v>10757</v>
      </c>
    </row>
    <row r="1493" spans="1:7" x14ac:dyDescent="0.25">
      <c r="A1493" s="292"/>
      <c r="B1493" s="391"/>
      <c r="C1493" s="292"/>
      <c r="D1493" s="304"/>
      <c r="E1493" s="304"/>
      <c r="F1493" s="48">
        <f t="shared" si="37"/>
        <v>245904</v>
      </c>
      <c r="G1493" s="397" t="s">
        <v>10757</v>
      </c>
    </row>
    <row r="1494" spans="1:7" x14ac:dyDescent="0.25">
      <c r="A1494" s="292"/>
      <c r="B1494" s="391"/>
      <c r="C1494" s="292"/>
      <c r="D1494" s="304"/>
      <c r="E1494" s="304"/>
      <c r="F1494" s="48">
        <f t="shared" si="37"/>
        <v>245904</v>
      </c>
      <c r="G1494" s="397" t="s">
        <v>10757</v>
      </c>
    </row>
    <row r="1495" spans="1:7" x14ac:dyDescent="0.25">
      <c r="A1495" s="292"/>
      <c r="B1495" s="391"/>
      <c r="C1495" s="292"/>
      <c r="D1495" s="304"/>
      <c r="E1495" s="304"/>
      <c r="F1495" s="48">
        <f t="shared" si="37"/>
        <v>245904</v>
      </c>
      <c r="G1495" s="397" t="s">
        <v>10757</v>
      </c>
    </row>
    <row r="1496" spans="1:7" x14ac:dyDescent="0.25">
      <c r="A1496" s="292"/>
      <c r="B1496" s="391"/>
      <c r="C1496" s="292"/>
      <c r="D1496" s="304"/>
      <c r="E1496" s="304"/>
      <c r="F1496" s="48">
        <f t="shared" si="37"/>
        <v>245904</v>
      </c>
      <c r="G1496" s="397" t="s">
        <v>10757</v>
      </c>
    </row>
    <row r="1497" spans="1:7" x14ac:dyDescent="0.25">
      <c r="A1497" s="292"/>
      <c r="B1497" s="391"/>
      <c r="C1497" s="292"/>
      <c r="D1497" s="304"/>
      <c r="E1497" s="304"/>
      <c r="F1497" s="48">
        <f t="shared" si="37"/>
        <v>245904</v>
      </c>
      <c r="G1497" s="397" t="s">
        <v>10757</v>
      </c>
    </row>
    <row r="1498" spans="1:7" x14ac:dyDescent="0.25">
      <c r="A1498" s="292"/>
      <c r="B1498" s="391"/>
      <c r="C1498" s="292"/>
      <c r="D1498" s="304"/>
      <c r="E1498" s="304"/>
      <c r="F1498" s="48">
        <f t="shared" si="37"/>
        <v>245904</v>
      </c>
      <c r="G1498" s="397" t="s">
        <v>10757</v>
      </c>
    </row>
    <row r="1499" spans="1:7" x14ac:dyDescent="0.25">
      <c r="A1499" s="292"/>
      <c r="B1499" s="391"/>
      <c r="C1499" s="292"/>
      <c r="D1499" s="304"/>
      <c r="E1499" s="304"/>
      <c r="F1499" s="48">
        <f t="shared" si="37"/>
        <v>245904</v>
      </c>
      <c r="G1499" s="397" t="s">
        <v>10757</v>
      </c>
    </row>
    <row r="1500" spans="1:7" x14ac:dyDescent="0.25">
      <c r="A1500" s="292"/>
      <c r="B1500" s="391"/>
      <c r="C1500" s="292"/>
      <c r="D1500" s="304"/>
      <c r="E1500" s="304"/>
      <c r="F1500" s="48">
        <f t="shared" si="37"/>
        <v>245904</v>
      </c>
      <c r="G1500" s="397" t="s">
        <v>10757</v>
      </c>
    </row>
    <row r="1501" spans="1:7" x14ac:dyDescent="0.25">
      <c r="A1501" s="292"/>
      <c r="B1501" s="391"/>
      <c r="C1501" s="292"/>
      <c r="D1501" s="304"/>
      <c r="E1501" s="304"/>
      <c r="F1501" s="48">
        <f t="shared" si="37"/>
        <v>245904</v>
      </c>
      <c r="G1501" s="397" t="s">
        <v>10757</v>
      </c>
    </row>
    <row r="1502" spans="1:7" x14ac:dyDescent="0.25">
      <c r="A1502" s="292"/>
      <c r="B1502" s="391"/>
      <c r="C1502" s="292"/>
      <c r="D1502" s="304"/>
      <c r="E1502" s="304"/>
      <c r="F1502" s="48">
        <f t="shared" si="37"/>
        <v>245904</v>
      </c>
      <c r="G1502" s="397" t="s">
        <v>10757</v>
      </c>
    </row>
    <row r="1503" spans="1:7" x14ac:dyDescent="0.25">
      <c r="A1503" s="292"/>
      <c r="B1503" s="391"/>
      <c r="C1503" s="292"/>
      <c r="D1503" s="304"/>
      <c r="E1503" s="304"/>
      <c r="F1503" s="48">
        <f t="shared" si="37"/>
        <v>245904</v>
      </c>
      <c r="G1503" s="397" t="s">
        <v>10757</v>
      </c>
    </row>
    <row r="1504" spans="1:7" x14ac:dyDescent="0.25">
      <c r="A1504" s="292"/>
      <c r="B1504" s="391"/>
      <c r="C1504" s="292"/>
      <c r="D1504" s="304"/>
      <c r="E1504" s="304"/>
      <c r="F1504" s="48">
        <f t="shared" si="37"/>
        <v>245904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89" t="s">
        <v>6974</v>
      </c>
      <c r="B2" s="790"/>
      <c r="C2" s="790"/>
      <c r="D2" s="790"/>
      <c r="E2" s="791"/>
      <c r="I2" s="441"/>
      <c r="J2" s="441"/>
      <c r="K2" s="441"/>
      <c r="L2" s="442"/>
      <c r="M2" s="442"/>
      <c r="N2" s="442"/>
    </row>
    <row r="3" spans="1:19 16384:16384" ht="32.25" thickBot="1" x14ac:dyDescent="0.55000000000000004">
      <c r="A3" s="792" t="s">
        <v>862</v>
      </c>
      <c r="B3" s="793"/>
      <c r="C3" s="793"/>
      <c r="D3" s="793"/>
      <c r="E3" s="794"/>
      <c r="I3" s="443"/>
      <c r="J3" s="443">
        <f ca="1">SUM(J5:J479)</f>
        <v>156514094</v>
      </c>
      <c r="K3" s="443">
        <f>SUM(K5:K471)</f>
        <v>-6738266</v>
      </c>
      <c r="L3" s="444"/>
      <c r="M3" s="473">
        <v>44928</v>
      </c>
      <c r="N3" s="443">
        <f>SUM(N5:N473)</f>
        <v>-76839186.539999992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95" t="s">
        <v>8178</v>
      </c>
      <c r="B5" s="796"/>
      <c r="C5" s="797"/>
      <c r="D5" s="787">
        <f>DIB!H2</f>
        <v>-138802</v>
      </c>
      <c r="E5" s="788"/>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f>
        <v>151993904</v>
      </c>
      <c r="K5" s="434">
        <f>100289+65000+3000+127718+100000+220+5000+50000+50000+50000+10174+50000+100000+100000+50000+101855+259683+29250+300000+499378+1500+150000-10000000+100000+67000+50000+500000+41000+300667</f>
        <v>-6738266</v>
      </c>
      <c r="L5" s="446"/>
      <c r="M5" s="443">
        <f ca="1">'[3]Main Summary'!$G$21+'[3]Main Summary'!$K$21+'[3]Main Summary'!$O$21-D17-J3+K3-N3+O3+'[3]Main Summary'!$C$21</f>
        <v>693829.6756029129</v>
      </c>
      <c r="N5" s="445"/>
      <c r="O5" s="445"/>
      <c r="Q5" s="449"/>
      <c r="R5" s="308"/>
      <c r="S5" s="308"/>
    </row>
    <row r="6" spans="1:19 16384:16384" ht="26.25" x14ac:dyDescent="0.25">
      <c r="A6" s="785" t="s">
        <v>8179</v>
      </c>
      <c r="B6" s="786"/>
      <c r="C6" s="786"/>
      <c r="D6" s="787">
        <f>MCB!H2</f>
        <v>37586847.75120002</v>
      </c>
      <c r="E6" s="788"/>
      <c r="I6" s="769" t="s">
        <v>9892</v>
      </c>
      <c r="J6" s="769"/>
      <c r="K6" s="769"/>
      <c r="L6" s="450"/>
      <c r="M6" s="769" t="s">
        <v>9892</v>
      </c>
      <c r="N6" s="769"/>
      <c r="O6" s="769"/>
      <c r="Q6" s="449"/>
      <c r="R6" s="308"/>
      <c r="S6" s="308"/>
    </row>
    <row r="7" spans="1:19 16384:16384" ht="26.25" x14ac:dyDescent="0.25">
      <c r="A7" s="785" t="s">
        <v>8180</v>
      </c>
      <c r="B7" s="786"/>
      <c r="C7" s="786"/>
      <c r="D7" s="787">
        <f>'PES MCB'!H2</f>
        <v>1043202</v>
      </c>
      <c r="E7" s="788"/>
      <c r="I7" s="770" t="s">
        <v>9750</v>
      </c>
      <c r="J7" s="771"/>
      <c r="K7" s="772"/>
      <c r="L7" s="450"/>
      <c r="M7" s="770" t="s">
        <v>6977</v>
      </c>
      <c r="N7" s="771"/>
      <c r="O7" s="772"/>
      <c r="Q7" s="304"/>
      <c r="R7" s="304"/>
      <c r="S7" s="304"/>
    </row>
    <row r="8" spans="1:19 16384:16384" ht="30" x14ac:dyDescent="0.25">
      <c r="A8" s="785" t="s">
        <v>14787</v>
      </c>
      <c r="B8" s="786"/>
      <c r="C8" s="786"/>
      <c r="D8" s="787">
        <f>Meezan!H2</f>
        <v>4019600</v>
      </c>
      <c r="E8" s="788"/>
      <c r="I8" s="447" t="s">
        <v>3</v>
      </c>
      <c r="J8" s="448" t="s">
        <v>9893</v>
      </c>
      <c r="K8" s="448" t="s">
        <v>10131</v>
      </c>
      <c r="L8" s="451"/>
      <c r="M8" s="447" t="s">
        <v>3</v>
      </c>
      <c r="N8" s="448" t="s">
        <v>10132</v>
      </c>
      <c r="O8" s="448" t="s">
        <v>10133</v>
      </c>
      <c r="Q8" s="304"/>
      <c r="R8" s="304"/>
      <c r="S8" s="304"/>
    </row>
    <row r="9" spans="1:19 16384:16384" ht="26.25" x14ac:dyDescent="0.25">
      <c r="A9" s="785" t="s">
        <v>15018</v>
      </c>
      <c r="B9" s="786"/>
      <c r="C9" s="786"/>
      <c r="D9" s="787">
        <f>BAHL!H2</f>
        <v>2117343.9380000001</v>
      </c>
      <c r="E9" s="788"/>
      <c r="I9" s="449" t="s">
        <v>9566</v>
      </c>
      <c r="J9" s="504">
        <f ca="1">SUMIF(Cash!H:H,cb!I9,Cash!E1:E35986)</f>
        <v>77165</v>
      </c>
      <c r="K9" s="449"/>
      <c r="L9" s="450"/>
      <c r="M9" s="449" t="s">
        <v>12188</v>
      </c>
      <c r="N9" s="449">
        <f>S54</f>
        <v>-76839186.539999992</v>
      </c>
      <c r="O9" s="449"/>
      <c r="Q9" s="304"/>
      <c r="R9" s="304"/>
      <c r="S9" s="304"/>
    </row>
    <row r="10" spans="1:19 16384:16384" ht="26.25" x14ac:dyDescent="0.25">
      <c r="A10" s="778" t="s">
        <v>9221</v>
      </c>
      <c r="B10" s="779"/>
      <c r="C10" s="779"/>
      <c r="D10" s="780">
        <f>'Bilal bhai'!F1504</f>
        <v>245904</v>
      </c>
      <c r="E10" s="781"/>
      <c r="I10" s="449" t="s">
        <v>4989</v>
      </c>
      <c r="J10" s="504"/>
      <c r="K10" s="449"/>
      <c r="L10" s="450"/>
      <c r="M10" s="449"/>
      <c r="N10" s="308"/>
      <c r="O10" s="304">
        <v>78000</v>
      </c>
      <c r="Q10" s="304"/>
      <c r="R10" s="304"/>
      <c r="S10" s="304"/>
    </row>
    <row r="11" spans="1:19 16384:16384" ht="26.25" x14ac:dyDescent="0.25">
      <c r="A11" s="778" t="s">
        <v>9222</v>
      </c>
      <c r="B11" s="779"/>
      <c r="C11" s="779"/>
      <c r="D11" s="780">
        <f>'Nadeem bhai'!F2012</f>
        <v>1051367</v>
      </c>
      <c r="E11" s="781"/>
      <c r="I11" s="449" t="s">
        <v>1449</v>
      </c>
      <c r="J11" s="504">
        <f>SUMIF(Cash!C5392:C35988,cb!I11,Cash!E5392:E35988)+2000+1000+16500+1000+1000+7500+5000+10500+4000+5000+2000+2000+2000+500-60000+1000+500+30000+15000+1000+9000+40000+5000+6000+19000+500+2000+3000+5000+10000+1000+500+10000+7000</f>
        <v>2888000</v>
      </c>
      <c r="K11" s="449"/>
      <c r="L11" s="450"/>
      <c r="M11" s="449"/>
      <c r="N11" s="308"/>
      <c r="O11" s="304">
        <v>12000</v>
      </c>
      <c r="Q11" s="304"/>
      <c r="R11" s="304"/>
      <c r="S11" s="304"/>
    </row>
    <row r="12" spans="1:19 16384:16384" ht="26.25" x14ac:dyDescent="0.25">
      <c r="A12" s="763" t="s">
        <v>9223</v>
      </c>
      <c r="B12" s="764"/>
      <c r="C12" s="764"/>
      <c r="D12" s="765">
        <f>Cash!G11872</f>
        <v>82865.120411568321</v>
      </c>
      <c r="E12" s="766"/>
      <c r="I12" s="449" t="s">
        <v>12540</v>
      </c>
      <c r="J12" s="504">
        <f>SUM(H21:H1000)</f>
        <v>635370</v>
      </c>
      <c r="K12" s="449"/>
      <c r="L12" s="450"/>
      <c r="M12" s="304"/>
      <c r="N12" s="304"/>
      <c r="O12" s="304">
        <v>13300</v>
      </c>
      <c r="Q12" s="304"/>
      <c r="R12" s="304"/>
      <c r="S12" s="304"/>
    </row>
    <row r="13" spans="1:19 16384:16384" ht="26.25" x14ac:dyDescent="0.25">
      <c r="A13" s="763" t="s">
        <v>9293</v>
      </c>
      <c r="B13" s="764"/>
      <c r="C13" s="764"/>
      <c r="D13" s="765">
        <f ca="1">staff!M568</f>
        <v>192711</v>
      </c>
      <c r="E13" s="766"/>
      <c r="I13" s="304" t="s">
        <v>10972</v>
      </c>
      <c r="J13" s="504">
        <f>'[4]Zakat 2020-21'!$L$23+'[4]Zakat 2020-21'!$C$23</f>
        <v>919655</v>
      </c>
      <c r="K13" s="449"/>
      <c r="L13" s="450"/>
      <c r="M13" s="304"/>
      <c r="N13" s="304"/>
      <c r="O13" s="449">
        <v>14000</v>
      </c>
      <c r="P13" s="277"/>
      <c r="Q13" s="449"/>
      <c r="R13" s="308"/>
      <c r="S13" s="308"/>
    </row>
    <row r="14" spans="1:19 16384:16384" ht="26.25" x14ac:dyDescent="0.25">
      <c r="A14" s="763" t="s">
        <v>10899</v>
      </c>
      <c r="B14" s="764"/>
      <c r="C14" s="764"/>
      <c r="D14" s="765">
        <v>300000</v>
      </c>
      <c r="E14" s="766"/>
      <c r="I14" s="449"/>
      <c r="J14" s="449"/>
      <c r="K14" s="449"/>
      <c r="L14" s="451"/>
      <c r="M14" s="304"/>
      <c r="N14" s="304"/>
      <c r="O14" s="449"/>
      <c r="Q14" s="304"/>
      <c r="R14" s="308"/>
      <c r="S14" s="308"/>
      <c r="XFD14" s="277">
        <f>SUM(F14:XFC14)</f>
        <v>0</v>
      </c>
    </row>
    <row r="15" spans="1:19 16384:16384" ht="23.25" x14ac:dyDescent="0.25">
      <c r="A15" s="782" t="s">
        <v>12895</v>
      </c>
      <c r="B15" s="783"/>
      <c r="C15" s="783"/>
      <c r="D15" s="765">
        <v>100000</v>
      </c>
      <c r="E15" s="766"/>
      <c r="I15" s="449"/>
      <c r="J15" s="449"/>
      <c r="K15" s="449"/>
      <c r="L15" s="451"/>
      <c r="M15" s="304"/>
      <c r="N15" s="304"/>
      <c r="O15" s="449"/>
      <c r="P15" s="277"/>
      <c r="Q15" s="304"/>
      <c r="R15" s="308"/>
      <c r="S15" s="308"/>
    </row>
    <row r="16" spans="1:19 16384:16384" ht="33.75" customHeight="1" x14ac:dyDescent="0.25">
      <c r="A16" s="784" t="s">
        <v>15188</v>
      </c>
      <c r="B16" s="783"/>
      <c r="C16" s="783"/>
      <c r="D16" s="765">
        <v>2500000</v>
      </c>
      <c r="E16" s="766"/>
      <c r="I16" s="449"/>
      <c r="J16" s="449"/>
      <c r="K16" s="304"/>
      <c r="L16" s="450"/>
      <c r="M16" s="449"/>
      <c r="N16" s="308"/>
      <c r="O16" s="449"/>
      <c r="Q16" s="304"/>
      <c r="R16" s="308"/>
      <c r="S16" s="308"/>
    </row>
    <row r="17" spans="1:21" ht="29.25" thickBot="1" x14ac:dyDescent="0.5">
      <c r="A17" s="773" t="s">
        <v>6976</v>
      </c>
      <c r="B17" s="774"/>
      <c r="C17" s="775"/>
      <c r="D17" s="776">
        <f ca="1">SUM(D5:E16)</f>
        <v>49101038.809611589</v>
      </c>
      <c r="E17" s="777"/>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763" t="s">
        <v>14227</v>
      </c>
      <c r="B20" s="764"/>
      <c r="C20" s="764"/>
      <c r="D20" s="765">
        <f>E32</f>
        <v>-8.8499999940395355</v>
      </c>
      <c r="E20" s="766"/>
      <c r="G20" s="767" t="s">
        <v>12540</v>
      </c>
      <c r="H20" s="768"/>
      <c r="I20" s="449"/>
      <c r="J20" s="449"/>
      <c r="K20" s="304"/>
      <c r="L20" s="452"/>
      <c r="M20" s="304"/>
      <c r="N20" s="304"/>
      <c r="O20" s="304"/>
      <c r="P20" s="2"/>
      <c r="Q20" s="304"/>
      <c r="R20" s="308"/>
      <c r="S20" s="308"/>
    </row>
    <row r="21" spans="1:21" ht="26.25" x14ac:dyDescent="0.25">
      <c r="A21" s="763" t="s">
        <v>14228</v>
      </c>
      <c r="B21" s="764"/>
      <c r="C21" s="764"/>
      <c r="D21" s="765">
        <f>E33</f>
        <v>1334349.9800000191</v>
      </c>
      <c r="E21" s="766"/>
      <c r="G21" t="s">
        <v>12626</v>
      </c>
      <c r="H21" s="2">
        <v>7000</v>
      </c>
      <c r="I21" s="449"/>
      <c r="J21" s="449"/>
      <c r="K21" s="304"/>
      <c r="L21" s="452"/>
      <c r="M21" s="304"/>
      <c r="N21" s="304"/>
      <c r="O21" s="304"/>
      <c r="Q21" s="304"/>
      <c r="R21" s="308"/>
      <c r="S21" s="308"/>
      <c r="U21" s="277"/>
    </row>
    <row r="22" spans="1:21" ht="26.25" x14ac:dyDescent="0.25">
      <c r="A22" s="763" t="s">
        <v>14229</v>
      </c>
      <c r="B22" s="764"/>
      <c r="C22" s="764"/>
      <c r="D22" s="765">
        <f>'PES MCB'!J21</f>
        <v>2393849</v>
      </c>
      <c r="E22" s="766"/>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759" t="s">
        <v>6976</v>
      </c>
      <c r="B24" s="760"/>
      <c r="C24" s="760"/>
      <c r="D24" s="761">
        <f ca="1">D22+D21+D20+D17</f>
        <v>52829228.939611614</v>
      </c>
      <c r="E24" s="762"/>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49101038.809611589</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1334349.9800000191</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52829228.939611614</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[3]Profit!$J$29+[3]Profit!$I$29+[3]Profit!$H$29+[3]Profit!$E$29+[3]Profit!$D$29+[3]Profit!$C$29</f>
        <v>51806262.098643839</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1022966.8409677744</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15490</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R55-S53-'[6]Al madina'!$Q$4</f>
        <v>-76839186.539999992</v>
      </c>
    </row>
    <row r="55" spans="7:19" ht="18.75" x14ac:dyDescent="0.25">
      <c r="G55" t="s">
        <v>13772</v>
      </c>
      <c r="H55">
        <v>5000</v>
      </c>
      <c r="I55" s="302"/>
      <c r="J55" s="302"/>
      <c r="K55" s="302"/>
      <c r="L55" s="433"/>
      <c r="M55" s="302"/>
      <c r="N55" s="302"/>
      <c r="O55" s="302"/>
      <c r="Q55" s="28" t="s">
        <v>9746</v>
      </c>
      <c r="R55" s="28">
        <f>'[6]Al madina'!$P$15</f>
        <v>146620130</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15314</v>
      </c>
      <c r="H79">
        <v>2000</v>
      </c>
      <c r="I79" s="302"/>
      <c r="J79" s="302"/>
      <c r="K79" s="302"/>
      <c r="L79" s="433"/>
      <c r="M79" s="302"/>
      <c r="N79" s="302"/>
      <c r="O79" s="302"/>
    </row>
    <row r="80" spans="3:15" x14ac:dyDescent="0.25">
      <c r="G80" t="s">
        <v>15315</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2"/>
  <sheetViews>
    <sheetView topLeftCell="A19" workbookViewId="0">
      <selection activeCell="C31" sqref="C31"/>
    </sheetView>
  </sheetViews>
  <sheetFormatPr defaultRowHeight="15" x14ac:dyDescent="0.25"/>
  <cols>
    <col min="1" max="1" width="41" customWidth="1"/>
    <col min="2" max="2" width="21.140625" customWidth="1"/>
    <col min="3" max="3" width="21.28515625" customWidth="1"/>
  </cols>
  <sheetData>
    <row r="1" spans="1:8" ht="36" x14ac:dyDescent="0.55000000000000004">
      <c r="A1" s="798" t="s">
        <v>12118</v>
      </c>
      <c r="B1" s="798"/>
      <c r="C1" s="798"/>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57"/>
      <c r="G4" s="757"/>
      <c r="H4" s="640"/>
    </row>
    <row r="5" spans="1:8" s="354" customFormat="1" ht="26.25" x14ac:dyDescent="0.25">
      <c r="A5" s="654" t="s">
        <v>12070</v>
      </c>
      <c r="B5" s="653" t="s">
        <v>55</v>
      </c>
      <c r="C5" s="656">
        <v>10000</v>
      </c>
      <c r="E5" s="639"/>
      <c r="F5" s="757"/>
      <c r="G5" s="757"/>
      <c r="H5" s="640"/>
    </row>
    <row r="6" spans="1:8" s="354" customFormat="1" ht="26.25" x14ac:dyDescent="0.25">
      <c r="A6" s="654" t="s">
        <v>13209</v>
      </c>
      <c r="B6" s="653" t="s">
        <v>55</v>
      </c>
      <c r="C6" s="656">
        <v>5000</v>
      </c>
      <c r="E6" s="639"/>
      <c r="F6" s="757"/>
      <c r="G6" s="757"/>
      <c r="H6" s="640"/>
    </row>
    <row r="7" spans="1:8" s="354" customFormat="1" ht="26.25" x14ac:dyDescent="0.25">
      <c r="A7" s="654" t="s">
        <v>13400</v>
      </c>
      <c r="B7" s="653" t="s">
        <v>55</v>
      </c>
      <c r="C7" s="656">
        <v>5000</v>
      </c>
      <c r="E7" s="639"/>
      <c r="F7" s="757"/>
      <c r="G7" s="757"/>
      <c r="H7" s="640"/>
    </row>
    <row r="8" spans="1:8" s="354" customFormat="1" ht="26.25" x14ac:dyDescent="0.25">
      <c r="A8" s="654" t="s">
        <v>13406</v>
      </c>
      <c r="B8" s="653" t="s">
        <v>55</v>
      </c>
      <c r="C8" s="656">
        <v>5000</v>
      </c>
      <c r="E8" s="639"/>
      <c r="F8" s="757"/>
      <c r="G8" s="757"/>
      <c r="H8" s="640"/>
    </row>
    <row r="9" spans="1:8" s="354" customFormat="1" ht="26.25" x14ac:dyDescent="0.25">
      <c r="A9" s="654" t="s">
        <v>13479</v>
      </c>
      <c r="B9" s="653" t="s">
        <v>55</v>
      </c>
      <c r="C9" s="656">
        <v>5000</v>
      </c>
      <c r="E9" s="639"/>
      <c r="F9" s="757"/>
      <c r="G9" s="757"/>
      <c r="H9" s="640"/>
    </row>
    <row r="10" spans="1:8" s="354" customFormat="1" ht="26.25" x14ac:dyDescent="0.25">
      <c r="A10" s="654" t="s">
        <v>13475</v>
      </c>
      <c r="B10" s="653" t="s">
        <v>55</v>
      </c>
      <c r="C10" s="656">
        <v>5000</v>
      </c>
      <c r="E10" s="639"/>
      <c r="F10" s="757"/>
      <c r="G10" s="757"/>
      <c r="H10" s="640"/>
    </row>
    <row r="11" spans="1:8" s="354" customFormat="1" ht="26.25" x14ac:dyDescent="0.25">
      <c r="A11" s="654" t="s">
        <v>13737</v>
      </c>
      <c r="B11" s="653" t="s">
        <v>55</v>
      </c>
      <c r="C11" s="656">
        <v>10000</v>
      </c>
      <c r="E11" s="639"/>
      <c r="F11" s="757"/>
      <c r="G11" s="757"/>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58"/>
      <c r="F13" s="758"/>
      <c r="G13" s="758"/>
      <c r="H13" s="641"/>
    </row>
    <row r="14" spans="1:8" s="354" customFormat="1" ht="26.25" x14ac:dyDescent="0.25">
      <c r="A14" s="654" t="s">
        <v>13847</v>
      </c>
      <c r="B14" s="653" t="s">
        <v>55</v>
      </c>
      <c r="C14" s="656">
        <v>10000</v>
      </c>
      <c r="E14" s="639"/>
      <c r="F14" s="757"/>
      <c r="G14" s="757"/>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15609</v>
      </c>
      <c r="B31" s="653"/>
      <c r="C31" s="656">
        <v>10000</v>
      </c>
    </row>
    <row r="32" spans="1:7" ht="26.25" x14ac:dyDescent="0.25">
      <c r="A32" s="654" t="s">
        <v>15380</v>
      </c>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row r="332" spans="1:3" ht="26.25" x14ac:dyDescent="0.25">
      <c r="A332" s="654"/>
      <c r="B332" s="653"/>
      <c r="C332"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4">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15350</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99" t="s">
        <v>11426</v>
      </c>
      <c r="B1" s="799"/>
      <c r="C1" s="799"/>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57"/>
      <c r="G4" s="757"/>
      <c r="H4" s="640"/>
    </row>
    <row r="5" spans="1:8" s="354" customFormat="1" x14ac:dyDescent="0.25">
      <c r="A5" s="440">
        <v>45405</v>
      </c>
      <c r="B5" s="307" t="s">
        <v>13616</v>
      </c>
      <c r="C5" s="308">
        <v>800000</v>
      </c>
      <c r="E5" s="639"/>
      <c r="F5" s="757"/>
      <c r="G5" s="757"/>
      <c r="H5" s="640"/>
    </row>
    <row r="6" spans="1:8" s="354" customFormat="1" x14ac:dyDescent="0.25">
      <c r="A6" s="440">
        <v>45405</v>
      </c>
      <c r="B6" s="307" t="s">
        <v>13617</v>
      </c>
      <c r="C6" s="308">
        <v>463000</v>
      </c>
      <c r="E6" s="639"/>
      <c r="F6" s="757"/>
      <c r="G6" s="757"/>
      <c r="H6" s="640"/>
    </row>
    <row r="7" spans="1:8" s="354" customFormat="1" x14ac:dyDescent="0.25">
      <c r="A7" s="440">
        <v>45405</v>
      </c>
      <c r="B7" s="307" t="s">
        <v>13616</v>
      </c>
      <c r="C7" s="308">
        <v>537000</v>
      </c>
      <c r="E7" s="639"/>
      <c r="F7" s="757"/>
      <c r="G7" s="757"/>
      <c r="H7" s="640"/>
    </row>
    <row r="8" spans="1:8" s="354" customFormat="1" x14ac:dyDescent="0.25">
      <c r="A8" s="440">
        <v>45406</v>
      </c>
      <c r="B8" s="307" t="s">
        <v>13620</v>
      </c>
      <c r="C8" s="308">
        <v>800000</v>
      </c>
      <c r="E8" s="639"/>
      <c r="F8" s="757"/>
      <c r="G8" s="757"/>
      <c r="H8" s="640"/>
    </row>
    <row r="9" spans="1:8" s="354" customFormat="1" x14ac:dyDescent="0.25">
      <c r="A9" s="440">
        <v>45406</v>
      </c>
      <c r="B9" s="307" t="s">
        <v>13620</v>
      </c>
      <c r="C9" s="308">
        <v>700000</v>
      </c>
      <c r="E9" s="639"/>
      <c r="F9" s="757"/>
      <c r="G9" s="757"/>
      <c r="H9" s="640"/>
    </row>
    <row r="10" spans="1:8" s="354" customFormat="1" x14ac:dyDescent="0.25">
      <c r="A10" s="440">
        <v>45411</v>
      </c>
      <c r="B10" s="307" t="s">
        <v>13616</v>
      </c>
      <c r="C10" s="308">
        <v>300000</v>
      </c>
      <c r="E10" s="639"/>
      <c r="F10" s="757"/>
      <c r="G10" s="757"/>
      <c r="H10" s="640"/>
    </row>
    <row r="11" spans="1:8" s="354" customFormat="1" x14ac:dyDescent="0.25">
      <c r="A11" s="440">
        <v>45408</v>
      </c>
      <c r="B11" s="307" t="s">
        <v>13621</v>
      </c>
      <c r="C11" s="304">
        <v>250000</v>
      </c>
      <c r="E11" s="639"/>
      <c r="F11" s="757"/>
      <c r="G11" s="757"/>
      <c r="H11" s="640"/>
    </row>
    <row r="12" spans="1:8" s="354" customFormat="1" ht="15.75" x14ac:dyDescent="0.25">
      <c r="A12" s="440">
        <v>45406</v>
      </c>
      <c r="B12" s="307" t="s">
        <v>13619</v>
      </c>
      <c r="C12" s="304">
        <v>355000</v>
      </c>
      <c r="E12" s="758"/>
      <c r="F12" s="758"/>
      <c r="G12" s="75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03" t="s">
        <v>15069</v>
      </c>
      <c r="B1" s="803"/>
      <c r="C1" s="803"/>
      <c r="D1" s="803"/>
      <c r="E1" s="803"/>
      <c r="F1" s="803"/>
      <c r="G1" s="803"/>
      <c r="H1" s="803"/>
      <c r="I1" s="803"/>
      <c r="J1" s="803"/>
      <c r="K1" s="803"/>
      <c r="L1" s="803"/>
      <c r="M1" s="803"/>
      <c r="N1" s="803"/>
      <c r="O1" s="803"/>
    </row>
    <row r="2" spans="1:15" ht="22.9" customHeight="1" x14ac:dyDescent="0.25">
      <c r="A2" s="802" t="s">
        <v>15067</v>
      </c>
      <c r="B2" s="802" t="s">
        <v>9551</v>
      </c>
      <c r="C2" s="802"/>
      <c r="D2" s="802" t="s">
        <v>354</v>
      </c>
      <c r="E2" s="802"/>
      <c r="F2" s="802" t="s">
        <v>11159</v>
      </c>
      <c r="G2" s="802"/>
      <c r="H2" s="802" t="s">
        <v>53</v>
      </c>
      <c r="I2" s="802"/>
      <c r="J2" s="802" t="s">
        <v>9552</v>
      </c>
      <c r="K2" s="802"/>
      <c r="L2" s="802" t="s">
        <v>14130</v>
      </c>
      <c r="M2" s="802"/>
      <c r="N2" s="802" t="s">
        <v>15068</v>
      </c>
      <c r="O2" s="802"/>
    </row>
    <row r="3" spans="1:15" ht="22.9" customHeight="1" x14ac:dyDescent="0.25">
      <c r="A3" s="802"/>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00" t="s">
        <v>15070</v>
      </c>
      <c r="C4" s="801"/>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00" t="s">
        <v>15070</v>
      </c>
      <c r="C11" s="801"/>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00" t="s">
        <v>15070</v>
      </c>
      <c r="C18" s="801"/>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00" t="s">
        <v>15070</v>
      </c>
      <c r="C25" s="801"/>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00" t="s">
        <v>15070</v>
      </c>
      <c r="C32" s="801"/>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09" t="s">
        <v>7053</v>
      </c>
      <c r="B1" s="809"/>
      <c r="C1" s="30" t="s">
        <v>7054</v>
      </c>
      <c r="D1" s="3"/>
      <c r="E1" s="3"/>
      <c r="F1" s="3"/>
      <c r="G1" s="279" t="s">
        <v>7047</v>
      </c>
      <c r="H1" s="31">
        <f ca="1">TODAY()</f>
        <v>45703</v>
      </c>
    </row>
    <row r="2" spans="1:10" ht="21" x14ac:dyDescent="0.3">
      <c r="A2" s="810" t="s">
        <v>4329</v>
      </c>
      <c r="B2" s="811"/>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04" t="s">
        <v>6975</v>
      </c>
      <c r="F4" s="804"/>
      <c r="G4" s="804"/>
      <c r="H4" s="80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15428</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15464</v>
      </c>
      <c r="G221" s="261" t="s">
        <v>15463</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06" t="s">
        <v>7001</v>
      </c>
      <c r="F224" s="807"/>
      <c r="G224" s="808"/>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0"/>
  <sheetViews>
    <sheetView workbookViewId="0">
      <pane ySplit="2" topLeftCell="A795" activePane="bottomLeft" state="frozen"/>
      <selection pane="bottomLeft" activeCell="C827" sqref="C82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09" t="s">
        <v>7053</v>
      </c>
      <c r="B1" s="809"/>
      <c r="C1" s="30" t="s">
        <v>7054</v>
      </c>
      <c r="D1" s="3"/>
      <c r="E1" s="3"/>
      <c r="F1" s="3"/>
      <c r="G1" s="279" t="s">
        <v>7047</v>
      </c>
      <c r="H1" s="31">
        <f ca="1">TODAY()</f>
        <v>45703</v>
      </c>
    </row>
    <row r="2" spans="1:8" ht="21" x14ac:dyDescent="0.25">
      <c r="A2" s="810" t="s">
        <v>861</v>
      </c>
      <c r="B2" s="811"/>
      <c r="C2" s="28">
        <v>3551000</v>
      </c>
      <c r="D2" s="3"/>
      <c r="E2" s="3"/>
      <c r="F2" s="3"/>
      <c r="G2" s="27" t="s">
        <v>861</v>
      </c>
      <c r="H2" s="288">
        <f>C2+C827-H825</f>
        <v>37586847.75120002</v>
      </c>
    </row>
    <row r="3" spans="1:8" ht="8.25" customHeight="1" thickBot="1" x14ac:dyDescent="0.3">
      <c r="B3" s="3"/>
      <c r="C3" s="3"/>
      <c r="D3" s="3"/>
      <c r="E3" s="3"/>
      <c r="F3" s="3"/>
      <c r="G3" s="3"/>
      <c r="H3" s="3"/>
    </row>
    <row r="4" spans="1:8" ht="26.25" x14ac:dyDescent="0.4">
      <c r="A4" s="814" t="s">
        <v>5057</v>
      </c>
      <c r="B4" s="804"/>
      <c r="C4" s="804"/>
      <c r="D4" s="20"/>
      <c r="E4" s="804" t="s">
        <v>6975</v>
      </c>
      <c r="F4" s="804"/>
      <c r="G4" s="804"/>
      <c r="H4" s="80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38066847.75120002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15298</v>
      </c>
      <c r="C688" s="19">
        <v>1261745</v>
      </c>
      <c r="D688" s="34"/>
      <c r="E688" s="13">
        <v>45451</v>
      </c>
      <c r="F688" s="352">
        <v>1973738906</v>
      </c>
      <c r="G688" s="261" t="s">
        <v>13844</v>
      </c>
      <c r="H688" s="8"/>
      <c r="J688" s="322">
        <v>1000000</v>
      </c>
    </row>
    <row r="689" spans="1:10" s="18" customFormat="1" ht="15.75" x14ac:dyDescent="0.25">
      <c r="A689" s="13">
        <v>45664</v>
      </c>
      <c r="B689" s="260" t="s">
        <v>15346</v>
      </c>
      <c r="C689" s="19">
        <v>401676</v>
      </c>
      <c r="D689" s="34"/>
      <c r="E689" s="13">
        <v>45453</v>
      </c>
      <c r="F689" s="352">
        <v>1973738907</v>
      </c>
      <c r="G689" s="261" t="s">
        <v>13853</v>
      </c>
      <c r="H689" s="8">
        <v>40000</v>
      </c>
      <c r="J689" s="322"/>
    </row>
    <row r="690" spans="1:10" s="18" customFormat="1" ht="15.75" x14ac:dyDescent="0.25">
      <c r="A690" s="13">
        <v>45671</v>
      </c>
      <c r="B690" s="260" t="s">
        <v>15384</v>
      </c>
      <c r="C690" s="19">
        <v>1931558</v>
      </c>
      <c r="D690" s="34"/>
      <c r="E690" s="13">
        <v>45453</v>
      </c>
      <c r="F690" s="352">
        <v>1973738908</v>
      </c>
      <c r="G690" s="261" t="s">
        <v>13854</v>
      </c>
      <c r="H690" s="8">
        <v>247325</v>
      </c>
      <c r="J690" s="322"/>
    </row>
    <row r="691" spans="1:10" s="18" customFormat="1" ht="15.75" x14ac:dyDescent="0.25">
      <c r="A691" s="13">
        <v>45692</v>
      </c>
      <c r="B691" s="260" t="s">
        <v>15543</v>
      </c>
      <c r="C691" s="19">
        <v>401676</v>
      </c>
      <c r="D691" s="34"/>
      <c r="E691" s="13">
        <v>45453</v>
      </c>
      <c r="F691" s="352">
        <v>1973738909</v>
      </c>
      <c r="G691" s="261" t="s">
        <v>13854</v>
      </c>
      <c r="H691" s="8">
        <v>288500</v>
      </c>
      <c r="J691" s="322"/>
    </row>
    <row r="692" spans="1:10" s="18" customFormat="1" ht="15.75" x14ac:dyDescent="0.25">
      <c r="A692" s="13">
        <v>45692</v>
      </c>
      <c r="B692" s="260" t="s">
        <v>15553</v>
      </c>
      <c r="C692" s="19">
        <v>1422198</v>
      </c>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15373</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15373</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15415</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15469</v>
      </c>
      <c r="H804" s="8">
        <v>311440</v>
      </c>
      <c r="J804" s="322"/>
    </row>
    <row r="805" spans="1:10" s="18" customFormat="1" ht="15.75" x14ac:dyDescent="0.25">
      <c r="A805" s="259"/>
      <c r="B805" s="260"/>
      <c r="C805" s="19"/>
      <c r="D805" s="34"/>
      <c r="E805" s="13">
        <v>45686</v>
      </c>
      <c r="F805" s="352">
        <v>2007570429</v>
      </c>
      <c r="G805" s="261" t="s">
        <v>15510</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15516</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15580</v>
      </c>
      <c r="H822" s="8">
        <v>100000</v>
      </c>
      <c r="J822" s="322"/>
    </row>
    <row r="823" spans="1:10" s="18" customFormat="1" ht="15.75" x14ac:dyDescent="0.25">
      <c r="A823" s="259"/>
      <c r="B823" s="260"/>
      <c r="C823" s="19"/>
      <c r="D823" s="34"/>
      <c r="E823" s="262"/>
      <c r="F823" s="352"/>
      <c r="G823" s="261"/>
      <c r="H823" s="8"/>
      <c r="J823" s="322"/>
    </row>
    <row r="824" spans="1:10" s="18" customFormat="1" ht="15.75" x14ac:dyDescent="0.25">
      <c r="A824" s="259"/>
      <c r="B824" s="260"/>
      <c r="C824" s="19"/>
      <c r="D824" s="34"/>
      <c r="E824" s="262"/>
      <c r="F824" s="352">
        <v>2007570445</v>
      </c>
      <c r="G824" s="261"/>
      <c r="H824" s="8"/>
      <c r="J824" s="322"/>
    </row>
    <row r="825" spans="1:10" s="18" customFormat="1" ht="18.75" x14ac:dyDescent="0.3">
      <c r="A825" s="259"/>
      <c r="B825" s="260"/>
      <c r="C825" s="19"/>
      <c r="D825" s="34"/>
      <c r="E825" s="806" t="s">
        <v>7001</v>
      </c>
      <c r="F825" s="807"/>
      <c r="G825" s="808"/>
      <c r="H825" s="26">
        <f>SUM(H6:H824)</f>
        <v>217212095</v>
      </c>
      <c r="J825" s="18">
        <v>1500000</v>
      </c>
    </row>
    <row r="826" spans="1:10" s="18" customFormat="1" ht="15.75" x14ac:dyDescent="0.25">
      <c r="A826" s="259"/>
      <c r="B826" s="260"/>
      <c r="C826" s="19"/>
      <c r="D826" s="34"/>
      <c r="E826" s="2"/>
      <c r="F826" s="2"/>
      <c r="G826" s="2"/>
      <c r="H826" s="2"/>
      <c r="J826" s="322">
        <f>J825+J421</f>
        <v>39566847.75120002</v>
      </c>
    </row>
    <row r="827" spans="1:10" s="18" customFormat="1" ht="17.25" x14ac:dyDescent="0.3">
      <c r="A827" s="812" t="s">
        <v>7001</v>
      </c>
      <c r="B827" s="813"/>
      <c r="C827" s="26">
        <f>SUM(C6:C759)</f>
        <v>251247942.75120002</v>
      </c>
      <c r="D827" s="34"/>
      <c r="E827" s="2"/>
      <c r="F827" s="2"/>
      <c r="G827" s="2"/>
      <c r="H827" s="2"/>
    </row>
    <row r="828" spans="1:10" s="18" customFormat="1" ht="15.75" x14ac:dyDescent="0.25">
      <c r="A828"/>
      <c r="B828" s="2"/>
      <c r="C828" s="2"/>
      <c r="D828" s="34"/>
      <c r="E828" s="2"/>
      <c r="F828" s="2"/>
      <c r="G828" s="2"/>
      <c r="H828" s="2"/>
    </row>
    <row r="829" spans="1:10" s="18" customFormat="1" ht="15.75" x14ac:dyDescent="0.25">
      <c r="A829"/>
      <c r="B829" s="2"/>
      <c r="C829" s="2"/>
      <c r="D829" s="34"/>
      <c r="E829" s="2"/>
      <c r="F829" s="2"/>
      <c r="G829" s="2"/>
      <c r="H829" s="2"/>
    </row>
    <row r="830" spans="1:10" s="18" customFormat="1" ht="15.75" x14ac:dyDescent="0.25">
      <c r="A830"/>
      <c r="B830" s="2"/>
      <c r="C830" s="2"/>
      <c r="D830" s="25"/>
      <c r="E830" s="2"/>
      <c r="F830" s="2"/>
      <c r="G830" s="2"/>
      <c r="H830" s="2"/>
    </row>
  </sheetData>
  <mergeCells count="6">
    <mergeCell ref="A827:B827"/>
    <mergeCell ref="A4:C4"/>
    <mergeCell ref="E4:H4"/>
    <mergeCell ref="E825:G82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09" t="s">
        <v>7053</v>
      </c>
      <c r="B1" s="809"/>
      <c r="C1" s="30" t="s">
        <v>8284</v>
      </c>
      <c r="D1" s="3"/>
      <c r="E1" s="3"/>
      <c r="F1" s="3"/>
      <c r="G1" s="279" t="s">
        <v>7047</v>
      </c>
      <c r="H1" s="31">
        <f ca="1">TODAY()</f>
        <v>45703</v>
      </c>
      <c r="J1" s="387" t="s">
        <v>15044</v>
      </c>
      <c r="K1" s="817" t="s">
        <v>15045</v>
      </c>
      <c r="L1" s="817"/>
      <c r="M1" s="817"/>
      <c r="N1" s="817"/>
      <c r="O1" s="817"/>
    </row>
    <row r="2" spans="1:15" ht="21" x14ac:dyDescent="0.3">
      <c r="A2" s="810" t="s">
        <v>15039</v>
      </c>
      <c r="B2" s="811"/>
      <c r="C2" s="28">
        <f>C6</f>
        <v>10000</v>
      </c>
      <c r="D2" s="3"/>
      <c r="E2" s="3"/>
      <c r="F2" s="3"/>
      <c r="G2" s="27" t="s">
        <v>15039</v>
      </c>
      <c r="H2" s="278">
        <f>C15-H15</f>
        <v>4019600</v>
      </c>
      <c r="J2" s="387" t="s">
        <v>15041</v>
      </c>
      <c r="K2" s="815" t="s">
        <v>15042</v>
      </c>
      <c r="L2" s="816"/>
    </row>
    <row r="3" spans="1:15" ht="8.25" customHeight="1" thickBot="1" x14ac:dyDescent="0.3">
      <c r="B3" s="3"/>
      <c r="C3" s="3"/>
      <c r="D3" s="3"/>
      <c r="E3" s="3"/>
      <c r="F3" s="3"/>
      <c r="G3" s="3"/>
      <c r="H3" s="3"/>
    </row>
    <row r="4" spans="1:15" ht="26.25" x14ac:dyDescent="0.4">
      <c r="A4" s="282" t="s">
        <v>5057</v>
      </c>
      <c r="B4" s="283"/>
      <c r="C4" s="283"/>
      <c r="D4" s="20"/>
      <c r="E4" s="804" t="s">
        <v>6975</v>
      </c>
      <c r="F4" s="804"/>
      <c r="G4" s="804"/>
      <c r="H4" s="805"/>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06" t="s">
        <v>7001</v>
      </c>
      <c r="F15" s="807"/>
      <c r="G15" s="808"/>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09" t="s">
        <v>7053</v>
      </c>
      <c r="B1" s="809"/>
      <c r="C1" s="30" t="s">
        <v>8284</v>
      </c>
      <c r="D1" s="3"/>
      <c r="E1" s="3"/>
      <c r="F1" s="3"/>
      <c r="G1" s="279" t="s">
        <v>7047</v>
      </c>
      <c r="H1" s="31">
        <f ca="1">TODAY()</f>
        <v>45703</v>
      </c>
    </row>
    <row r="2" spans="1:12" ht="21" x14ac:dyDescent="0.3">
      <c r="A2" s="810" t="s">
        <v>15040</v>
      </c>
      <c r="B2" s="811"/>
      <c r="C2" s="28">
        <f>C6</f>
        <v>369216</v>
      </c>
      <c r="D2" s="3"/>
      <c r="E2" s="3"/>
      <c r="F2" s="3"/>
      <c r="G2" s="27" t="s">
        <v>15040</v>
      </c>
      <c r="H2" s="278">
        <f>C15-H15</f>
        <v>2117343.9380000001</v>
      </c>
      <c r="J2" s="387" t="s">
        <v>15041</v>
      </c>
      <c r="K2" s="815" t="s">
        <v>15043</v>
      </c>
      <c r="L2" s="816"/>
    </row>
    <row r="3" spans="1:12" ht="8.25" customHeight="1" thickBot="1" x14ac:dyDescent="0.3">
      <c r="B3" s="3"/>
      <c r="C3" s="3"/>
      <c r="D3" s="3"/>
      <c r="E3" s="3"/>
      <c r="F3" s="3"/>
      <c r="G3" s="3"/>
      <c r="H3" s="3"/>
    </row>
    <row r="4" spans="1:12" ht="26.25" x14ac:dyDescent="0.4">
      <c r="A4" s="282" t="s">
        <v>5057</v>
      </c>
      <c r="B4" s="283"/>
      <c r="C4" s="283"/>
      <c r="D4" s="20"/>
      <c r="E4" s="804" t="s">
        <v>6975</v>
      </c>
      <c r="F4" s="804"/>
      <c r="G4" s="804"/>
      <c r="H4" s="805"/>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06" t="s">
        <v>7001</v>
      </c>
      <c r="F15" s="807"/>
      <c r="G15" s="808"/>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09" t="s">
        <v>7053</v>
      </c>
      <c r="B1" s="809"/>
      <c r="C1" s="30" t="s">
        <v>8284</v>
      </c>
      <c r="D1" s="3"/>
      <c r="E1" s="3"/>
      <c r="F1" s="3"/>
      <c r="G1" s="279" t="s">
        <v>7047</v>
      </c>
      <c r="H1" s="31">
        <f ca="1">TODAY()</f>
        <v>45703</v>
      </c>
    </row>
    <row r="2" spans="1:10" ht="21" x14ac:dyDescent="0.3">
      <c r="A2" s="810" t="s">
        <v>861</v>
      </c>
      <c r="B2" s="81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04" t="s">
        <v>6975</v>
      </c>
      <c r="F4" s="804"/>
      <c r="G4" s="804"/>
      <c r="H4" s="80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06" t="s">
        <v>7001</v>
      </c>
      <c r="F15" s="807"/>
      <c r="G15" s="80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21" t="s">
        <v>2</v>
      </c>
      <c r="B2" s="822"/>
      <c r="C2" s="822"/>
      <c r="D2" s="822"/>
      <c r="E2" s="82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24" t="s">
        <v>148</v>
      </c>
      <c r="C44" s="82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24" t="s">
        <v>339</v>
      </c>
      <c r="C169" s="825"/>
      <c r="D169" s="71"/>
      <c r="E169" s="72">
        <v>200000</v>
      </c>
      <c r="F169" s="43" t="e">
        <f t="shared" si="2"/>
        <v>#N/A</v>
      </c>
      <c r="G169" s="65"/>
    </row>
    <row r="170" spans="1:7" x14ac:dyDescent="0.3">
      <c r="A170" s="70">
        <v>42577</v>
      </c>
      <c r="B170" s="824" t="s">
        <v>237</v>
      </c>
      <c r="C170" s="82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24" t="s">
        <v>271</v>
      </c>
      <c r="C214" s="82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24" t="s">
        <v>271</v>
      </c>
      <c r="C280" s="82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99"/>
      <c r="J309" s="799"/>
      <c r="K309" s="799"/>
    </row>
    <row r="310" spans="1:11" x14ac:dyDescent="0.3">
      <c r="A310" s="79">
        <v>42593</v>
      </c>
      <c r="B310" s="5" t="s">
        <v>120</v>
      </c>
      <c r="C310" s="5" t="s">
        <v>377</v>
      </c>
      <c r="D310" s="43">
        <v>1000</v>
      </c>
      <c r="E310" s="43"/>
      <c r="F310" s="43" t="e">
        <f t="shared" si="4"/>
        <v>#N/A</v>
      </c>
      <c r="G310" s="43"/>
      <c r="I310" s="818"/>
      <c r="J310" s="819"/>
      <c r="K310" s="5"/>
    </row>
    <row r="311" spans="1:11" x14ac:dyDescent="0.3">
      <c r="A311" s="79">
        <v>42593</v>
      </c>
      <c r="B311" s="5" t="s">
        <v>53</v>
      </c>
      <c r="C311" s="5" t="s">
        <v>376</v>
      </c>
      <c r="D311" s="43">
        <v>2030</v>
      </c>
      <c r="E311" s="43"/>
      <c r="F311" s="43" t="e">
        <f t="shared" si="4"/>
        <v>#N/A</v>
      </c>
      <c r="G311" s="43"/>
      <c r="I311" s="818"/>
      <c r="J311" s="819"/>
      <c r="K311" s="43"/>
    </row>
    <row r="312" spans="1:11" ht="37.5" x14ac:dyDescent="0.3">
      <c r="A312" s="79">
        <v>42593</v>
      </c>
      <c r="B312" s="5" t="s">
        <v>120</v>
      </c>
      <c r="C312" s="92" t="s">
        <v>365</v>
      </c>
      <c r="D312" s="43">
        <v>1500</v>
      </c>
      <c r="E312" s="43"/>
      <c r="F312" s="43" t="e">
        <f t="shared" si="4"/>
        <v>#N/A</v>
      </c>
      <c r="G312" s="43"/>
      <c r="I312" s="820"/>
      <c r="J312" s="820"/>
      <c r="K312" s="43"/>
    </row>
    <row r="313" spans="1:11" x14ac:dyDescent="0.3">
      <c r="A313" s="79">
        <v>42593</v>
      </c>
      <c r="B313" s="5" t="s">
        <v>25</v>
      </c>
      <c r="C313" s="5" t="s">
        <v>366</v>
      </c>
      <c r="D313" s="43">
        <v>120</v>
      </c>
      <c r="E313" s="43"/>
      <c r="F313" s="43" t="e">
        <f t="shared" si="4"/>
        <v>#N/A</v>
      </c>
      <c r="G313" s="43"/>
      <c r="I313" s="820"/>
      <c r="J313" s="82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20"/>
      <c r="J319" s="82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24" t="s">
        <v>413</v>
      </c>
      <c r="C359" s="82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24" t="s">
        <v>448</v>
      </c>
      <c r="C386" s="82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24" t="s">
        <v>457</v>
      </c>
      <c r="C407" s="82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24" t="s">
        <v>464</v>
      </c>
      <c r="C431" s="82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24" t="s">
        <v>498</v>
      </c>
      <c r="C444" s="82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24" t="s">
        <v>503</v>
      </c>
      <c r="C476" s="82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24" t="s">
        <v>522</v>
      </c>
      <c r="C503" s="82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24" t="s">
        <v>503</v>
      </c>
      <c r="C509" s="82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24" t="s">
        <v>535</v>
      </c>
      <c r="C519" s="82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24" t="s">
        <v>545</v>
      </c>
      <c r="C539" s="82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24" t="s">
        <v>559</v>
      </c>
      <c r="C552" s="82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24" t="s">
        <v>570</v>
      </c>
      <c r="C566" s="82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24" t="s">
        <v>657</v>
      </c>
      <c r="C588" s="82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24" t="s">
        <v>597</v>
      </c>
      <c r="C602" s="82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24" t="s">
        <v>592</v>
      </c>
      <c r="C607" s="82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24" t="s">
        <v>630</v>
      </c>
      <c r="C662" s="82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24" t="s">
        <v>663</v>
      </c>
      <c r="C710" s="82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24" t="s">
        <v>687</v>
      </c>
      <c r="C727" s="82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24" t="s">
        <v>688</v>
      </c>
      <c r="C748" s="82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24" t="s">
        <v>724</v>
      </c>
      <c r="C760" s="82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24" t="s">
        <v>723</v>
      </c>
      <c r="C786" s="82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24" t="s">
        <v>752</v>
      </c>
      <c r="C818" s="82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24" t="s">
        <v>751</v>
      </c>
      <c r="C844" s="82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24" t="s">
        <v>755</v>
      </c>
      <c r="C851" s="82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24" t="s">
        <v>778</v>
      </c>
      <c r="C860" s="82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24" t="s">
        <v>779</v>
      </c>
      <c r="C880" s="82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24" t="s">
        <v>779</v>
      </c>
      <c r="C892" s="82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24" t="s">
        <v>788</v>
      </c>
      <c r="C912" s="82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24" t="s">
        <v>818</v>
      </c>
      <c r="C942" s="82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24" t="s">
        <v>820</v>
      </c>
      <c r="C944" s="82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24" t="s">
        <v>841</v>
      </c>
      <c r="C957" s="82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24" t="s">
        <v>830</v>
      </c>
      <c r="C964" s="82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24" t="s">
        <v>838</v>
      </c>
      <c r="C975" s="82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24" t="s">
        <v>841</v>
      </c>
      <c r="C984" s="82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24" t="s">
        <v>997</v>
      </c>
      <c r="C1001" s="82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24" t="s">
        <v>841</v>
      </c>
      <c r="C1009" s="825"/>
      <c r="D1009" s="71"/>
      <c r="E1009" s="72">
        <v>25000</v>
      </c>
      <c r="F1009" s="43" t="e">
        <f t="shared" si="15"/>
        <v>#N/A</v>
      </c>
      <c r="G1009" s="43"/>
      <c r="I1009" s="113"/>
    </row>
    <row r="1010" spans="1:10" x14ac:dyDescent="0.3">
      <c r="A1010" s="79">
        <v>42692</v>
      </c>
      <c r="B1010" s="824" t="s">
        <v>841</v>
      </c>
      <c r="C1010" s="82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24" t="s">
        <v>882</v>
      </c>
      <c r="C1021" s="82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24" t="s">
        <v>895</v>
      </c>
      <c r="C1060" s="82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24" t="s">
        <v>919</v>
      </c>
      <c r="C1075" s="82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24" t="s">
        <v>918</v>
      </c>
      <c r="C1090" s="82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24" t="s">
        <v>935</v>
      </c>
      <c r="C1121" s="82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24" t="s">
        <v>950</v>
      </c>
      <c r="C1131" s="82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24" t="s">
        <v>968</v>
      </c>
      <c r="C1158" s="82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24" t="s">
        <v>967</v>
      </c>
      <c r="C1169" s="82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24" t="s">
        <v>998</v>
      </c>
      <c r="C1195" s="82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24" t="s">
        <v>1021</v>
      </c>
      <c r="C1210" s="82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24" t="s">
        <v>1013</v>
      </c>
      <c r="C1218" s="82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24" t="s">
        <v>1139</v>
      </c>
      <c r="C1229" s="82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24" t="s">
        <v>1025</v>
      </c>
      <c r="C1234" s="82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24" t="s">
        <v>1025</v>
      </c>
      <c r="C1258" s="82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24" t="s">
        <v>1025</v>
      </c>
      <c r="C1273" s="82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24" t="s">
        <v>1025</v>
      </c>
      <c r="C1285" s="82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24" t="s">
        <v>1025</v>
      </c>
      <c r="C1297" s="82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24" t="s">
        <v>1025</v>
      </c>
      <c r="C1312" s="82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24" t="s">
        <v>1097</v>
      </c>
      <c r="C1321" s="82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24" t="s">
        <v>1098</v>
      </c>
      <c r="C1345" s="82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24" t="s">
        <v>1119</v>
      </c>
      <c r="C1366" s="82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24" t="s">
        <v>1127</v>
      </c>
      <c r="C1379" s="82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24" t="s">
        <v>1127</v>
      </c>
      <c r="C1389" s="82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24" t="s">
        <v>1143</v>
      </c>
      <c r="C1404" s="82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24" t="s">
        <v>1150</v>
      </c>
      <c r="C1414" s="82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24" t="s">
        <v>1179</v>
      </c>
      <c r="C1432" s="82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24" t="s">
        <v>1180</v>
      </c>
      <c r="C1453" s="82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26" t="s">
        <v>1194</v>
      </c>
      <c r="C1463" s="82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24" t="s">
        <v>1188</v>
      </c>
      <c r="C1467" s="82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24" t="s">
        <v>1188</v>
      </c>
      <c r="C1483" s="82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24" t="s">
        <v>1188</v>
      </c>
      <c r="C1492" s="82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24" t="s">
        <v>1188</v>
      </c>
      <c r="C1500" s="82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26" t="s">
        <v>1215</v>
      </c>
      <c r="C1510" s="82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24" t="s">
        <v>1188</v>
      </c>
      <c r="C1519" s="82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24" t="s">
        <v>1188</v>
      </c>
      <c r="C1534" s="82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24" t="s">
        <v>1188</v>
      </c>
      <c r="C1551" s="82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24" t="s">
        <v>1188</v>
      </c>
      <c r="C1570" s="82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24" t="s">
        <v>1188</v>
      </c>
      <c r="C1584" s="82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24" t="s">
        <v>1285</v>
      </c>
      <c r="C1598" s="82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24" t="s">
        <v>1289</v>
      </c>
      <c r="C1612" s="82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24" t="s">
        <v>1295</v>
      </c>
      <c r="C1618" s="82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24" t="s">
        <v>1295</v>
      </c>
      <c r="C1630" s="825"/>
      <c r="D1630" s="71"/>
      <c r="E1630" s="72">
        <v>25000</v>
      </c>
      <c r="F1630" s="43" t="e">
        <f t="shared" si="25"/>
        <v>#N/A</v>
      </c>
      <c r="G1630" s="43"/>
    </row>
    <row r="1631" spans="1:7" x14ac:dyDescent="0.3">
      <c r="A1631" s="79">
        <v>42783</v>
      </c>
      <c r="B1631" s="824" t="s">
        <v>1295</v>
      </c>
      <c r="C1631" s="82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24" t="s">
        <v>1295</v>
      </c>
      <c r="C1642" s="82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24" t="s">
        <v>1310</v>
      </c>
      <c r="C1650" s="82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24" t="s">
        <v>1295</v>
      </c>
      <c r="C1666" s="82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24" t="s">
        <v>1295</v>
      </c>
      <c r="C1675" s="82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24" t="s">
        <v>1295</v>
      </c>
      <c r="C1683" s="82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24" t="s">
        <v>1295</v>
      </c>
      <c r="C1695" s="82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24" t="s">
        <v>1295</v>
      </c>
      <c r="C1708" s="82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24" t="s">
        <v>1295</v>
      </c>
      <c r="C1718" s="82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24" t="s">
        <v>1295</v>
      </c>
      <c r="C1742" s="82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24" t="s">
        <v>1295</v>
      </c>
      <c r="C1746" s="82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24" t="s">
        <v>1295</v>
      </c>
      <c r="C1756" s="82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24" t="s">
        <v>1295</v>
      </c>
      <c r="C1766" s="82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24" t="s">
        <v>1295</v>
      </c>
      <c r="C1777" s="825"/>
      <c r="D1777" s="71"/>
      <c r="E1777" s="72">
        <v>50000</v>
      </c>
      <c r="F1777" s="43" t="e">
        <f t="shared" si="27"/>
        <v>#N/A</v>
      </c>
      <c r="G1777" s="43"/>
    </row>
    <row r="1778" spans="1:7" x14ac:dyDescent="0.3">
      <c r="A1778" s="45">
        <v>42802</v>
      </c>
      <c r="B1778" s="824" t="s">
        <v>1295</v>
      </c>
      <c r="C1778" s="82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24" t="s">
        <v>1295</v>
      </c>
      <c r="C1798" s="82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24" t="s">
        <v>1422</v>
      </c>
      <c r="C1807" s="82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24" t="s">
        <v>1295</v>
      </c>
      <c r="C1827" s="82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24" t="s">
        <v>1441</v>
      </c>
      <c r="C1836" s="82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24" t="s">
        <v>1446</v>
      </c>
      <c r="C1842" s="82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24" t="s">
        <v>1481</v>
      </c>
      <c r="C1871" s="82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24" t="s">
        <v>1482</v>
      </c>
      <c r="C1882" s="82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24" t="s">
        <v>1483</v>
      </c>
      <c r="C1891" s="82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24" t="s">
        <v>1484</v>
      </c>
      <c r="C1904" s="82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24" t="s">
        <v>1487</v>
      </c>
      <c r="C1912" s="82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24" t="s">
        <v>1500</v>
      </c>
      <c r="C1924" s="82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24" t="s">
        <v>1511</v>
      </c>
      <c r="C1932" s="82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24" t="s">
        <v>1516</v>
      </c>
      <c r="C1944" s="82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24" t="s">
        <v>1521</v>
      </c>
      <c r="C1953" s="82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24" t="s">
        <v>1534</v>
      </c>
      <c r="C1962" s="82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24" t="s">
        <v>1484</v>
      </c>
      <c r="C1965" s="82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24" t="s">
        <v>1536</v>
      </c>
      <c r="C1974" s="82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24" t="s">
        <v>1565</v>
      </c>
      <c r="C2005" s="82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24" t="s">
        <v>1565</v>
      </c>
      <c r="C2016" s="82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24" t="s">
        <v>1588</v>
      </c>
      <c r="C2019" s="82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24" t="s">
        <v>1577</v>
      </c>
      <c r="C2025" s="82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24" t="s">
        <v>1597</v>
      </c>
      <c r="C2043" s="82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24" t="s">
        <v>1601</v>
      </c>
      <c r="C2048" s="82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24" t="s">
        <v>1605</v>
      </c>
      <c r="C2053" s="82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24" t="s">
        <v>1597</v>
      </c>
      <c r="C2069" s="82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24" t="s">
        <v>1623</v>
      </c>
      <c r="C2084" s="82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24" t="s">
        <v>1640</v>
      </c>
      <c r="C2111" s="82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24" t="s">
        <v>1651</v>
      </c>
      <c r="C2120" s="82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24" t="s">
        <v>1670</v>
      </c>
      <c r="C2141" s="82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24" t="s">
        <v>1678</v>
      </c>
      <c r="C2155" s="82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24" t="s">
        <v>1696</v>
      </c>
      <c r="C2172" s="82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24" t="s">
        <v>1706</v>
      </c>
      <c r="C2192" s="82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24" t="s">
        <v>1696</v>
      </c>
      <c r="C2200" s="82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24" t="s">
        <v>1696</v>
      </c>
      <c r="C2220" s="82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24" t="s">
        <v>1696</v>
      </c>
      <c r="C2232" s="82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24" t="s">
        <v>1767</v>
      </c>
      <c r="C2286" s="82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24" t="s">
        <v>1818</v>
      </c>
      <c r="C2307" s="82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24" t="s">
        <v>1817</v>
      </c>
      <c r="C2322" s="82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24" t="s">
        <v>1800</v>
      </c>
      <c r="C2331" s="82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24" t="s">
        <v>1696</v>
      </c>
      <c r="C2361" s="82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24" t="s">
        <v>1696</v>
      </c>
      <c r="C2377" s="82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24" t="s">
        <v>1851</v>
      </c>
      <c r="C2396" s="82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24" t="s">
        <v>1851</v>
      </c>
      <c r="C2408" s="825"/>
      <c r="D2408" s="71"/>
      <c r="E2408" s="72">
        <v>50000</v>
      </c>
      <c r="F2408" s="43" t="e">
        <f t="shared" si="37"/>
        <v>#N/A</v>
      </c>
      <c r="G2408" s="43"/>
    </row>
    <row r="2409" spans="1:7" x14ac:dyDescent="0.3">
      <c r="A2409" s="45">
        <v>42886</v>
      </c>
      <c r="B2409" s="824" t="s">
        <v>1859</v>
      </c>
      <c r="C2409" s="82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24" t="s">
        <v>1851</v>
      </c>
      <c r="C2422" s="82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24" t="s">
        <v>1877</v>
      </c>
      <c r="C2426" s="82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24" t="s">
        <v>1899</v>
      </c>
      <c r="C2451" s="825"/>
      <c r="D2451" s="71"/>
      <c r="E2451" s="72">
        <v>27500</v>
      </c>
      <c r="F2451" s="43" t="e">
        <f t="shared" si="38"/>
        <v>#N/A</v>
      </c>
      <c r="G2451" s="65"/>
      <c r="H2451" s="102"/>
      <c r="I2451" s="102"/>
      <c r="J2451" s="102"/>
    </row>
    <row r="2452" spans="1:10" x14ac:dyDescent="0.3">
      <c r="A2452" s="45">
        <v>42892</v>
      </c>
      <c r="B2452" s="824" t="s">
        <v>1900</v>
      </c>
      <c r="C2452" s="82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28" t="s">
        <v>1859</v>
      </c>
      <c r="C2475" s="82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28" t="s">
        <v>1926</v>
      </c>
      <c r="C2495" s="82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30" t="s">
        <v>1961</v>
      </c>
      <c r="C2527" s="83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24" t="s">
        <v>1966</v>
      </c>
      <c r="C2560" s="82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26" t="s">
        <v>1979</v>
      </c>
      <c r="C2570" s="827"/>
      <c r="D2570" s="71"/>
      <c r="E2570" s="72">
        <v>14968</v>
      </c>
      <c r="F2570" s="43" t="e">
        <f t="shared" si="40"/>
        <v>#N/A</v>
      </c>
      <c r="G2570" s="43"/>
    </row>
    <row r="2571" spans="1:7" ht="24.75" customHeight="1" x14ac:dyDescent="0.3">
      <c r="A2571" s="45">
        <v>42908</v>
      </c>
      <c r="B2571" s="824" t="s">
        <v>1981</v>
      </c>
      <c r="C2571" s="82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24" t="s">
        <v>1998</v>
      </c>
      <c r="C2583" s="82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24" t="s">
        <v>1981</v>
      </c>
      <c r="C2593" s="82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29" t="s">
        <v>2015</v>
      </c>
      <c r="C2611" s="829"/>
      <c r="D2611" s="148"/>
      <c r="E2611" s="149">
        <v>200000</v>
      </c>
      <c r="F2611" s="77">
        <v>200000</v>
      </c>
      <c r="G2611" s="298"/>
    </row>
    <row r="2612" spans="1:9" x14ac:dyDescent="0.3">
      <c r="A2612" s="45">
        <v>42920</v>
      </c>
      <c r="B2612" s="828" t="s">
        <v>2016</v>
      </c>
      <c r="C2612" s="82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28" t="s">
        <v>94</v>
      </c>
      <c r="C2671" s="82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28" t="s">
        <v>2085</v>
      </c>
      <c r="C2703" s="82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28" t="s">
        <v>2101</v>
      </c>
      <c r="C2716" s="828"/>
      <c r="D2716" s="71"/>
      <c r="E2716" s="72">
        <v>8000</v>
      </c>
      <c r="F2716" s="43">
        <f t="shared" si="42"/>
        <v>13751</v>
      </c>
      <c r="G2716" s="43"/>
    </row>
    <row r="2717" spans="1:7" x14ac:dyDescent="0.3">
      <c r="A2717" s="45">
        <v>42933</v>
      </c>
      <c r="B2717" s="828" t="s">
        <v>2085</v>
      </c>
      <c r="C2717" s="82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28" t="s">
        <v>2085</v>
      </c>
      <c r="C2733" s="82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28" t="s">
        <v>2118</v>
      </c>
      <c r="C2747" s="82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28" t="s">
        <v>2123</v>
      </c>
      <c r="C2751" s="82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28" t="s">
        <v>2085</v>
      </c>
      <c r="C2768" s="82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28" t="s">
        <v>2085</v>
      </c>
      <c r="C2779" s="82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28" t="s">
        <v>2085</v>
      </c>
      <c r="C2798" s="82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28" t="s">
        <v>2162</v>
      </c>
      <c r="C2810" s="82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28" t="s">
        <v>2178</v>
      </c>
      <c r="C2827" s="82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28" t="s">
        <v>2192</v>
      </c>
      <c r="C2837" s="82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28" t="s">
        <v>2192</v>
      </c>
      <c r="C2855" s="82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28" t="s">
        <v>2216</v>
      </c>
      <c r="C2875" s="82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28" t="s">
        <v>2267</v>
      </c>
      <c r="C2879" s="82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28" t="s">
        <v>2192</v>
      </c>
      <c r="C2883" s="82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28" t="s">
        <v>2249</v>
      </c>
      <c r="C2917" s="82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28" t="s">
        <v>2192</v>
      </c>
      <c r="C2927" s="828"/>
      <c r="D2927" s="71"/>
      <c r="E2927" s="72">
        <v>200000</v>
      </c>
      <c r="F2927" s="28">
        <f t="shared" si="45"/>
        <v>207740</v>
      </c>
      <c r="G2927" s="43"/>
    </row>
    <row r="2928" spans="1:8" x14ac:dyDescent="0.3">
      <c r="A2928" s="45">
        <v>42965</v>
      </c>
      <c r="B2928" s="828" t="s">
        <v>2192</v>
      </c>
      <c r="C2928" s="82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28" t="s">
        <v>2192</v>
      </c>
      <c r="C2972" s="82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28" t="s">
        <v>2327</v>
      </c>
      <c r="C3027" s="82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28" t="s">
        <v>2085</v>
      </c>
      <c r="C3041" s="82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28" t="s">
        <v>2085</v>
      </c>
      <c r="C3050" s="82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28" t="s">
        <v>2354</v>
      </c>
      <c r="C3067" s="828"/>
      <c r="D3067" s="71"/>
      <c r="E3067" s="72">
        <v>10000</v>
      </c>
      <c r="F3067" s="28">
        <f t="shared" si="48"/>
        <v>24507</v>
      </c>
      <c r="G3067" s="43"/>
    </row>
    <row r="3068" spans="1:7" x14ac:dyDescent="0.3">
      <c r="A3068" s="45">
        <v>43005</v>
      </c>
      <c r="B3068" s="828" t="s">
        <v>2355</v>
      </c>
      <c r="C3068" s="82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28" t="s">
        <v>2085</v>
      </c>
      <c r="C3074" s="82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28" t="s">
        <v>2380</v>
      </c>
      <c r="C3092" s="82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28" t="s">
        <v>2085</v>
      </c>
      <c r="C3114" s="82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28" t="s">
        <v>2417</v>
      </c>
      <c r="C3128" s="82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28" t="s">
        <v>2418</v>
      </c>
      <c r="C3135" s="82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28" t="s">
        <v>2433</v>
      </c>
      <c r="C3145" s="82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28" t="s">
        <v>2432</v>
      </c>
      <c r="C3160" s="82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31" t="s">
        <v>2443</v>
      </c>
      <c r="C3170" s="83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28" t="s">
        <v>2445</v>
      </c>
      <c r="C3174" s="82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28" t="s">
        <v>2445</v>
      </c>
      <c r="C3186" s="82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28" t="s">
        <v>2432</v>
      </c>
      <c r="C3190" s="82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28" t="s">
        <v>2432</v>
      </c>
      <c r="C3201" s="82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28" t="s">
        <v>2471</v>
      </c>
      <c r="C3213" s="82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28" t="s">
        <v>2489</v>
      </c>
      <c r="C3233" s="82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28" t="s">
        <v>2494</v>
      </c>
      <c r="C3246" s="82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28" t="s">
        <v>32</v>
      </c>
      <c r="C3256" s="82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28" t="s">
        <v>2433</v>
      </c>
      <c r="C3261" s="82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28" t="s">
        <v>2512</v>
      </c>
      <c r="C3282" s="82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28" t="s">
        <v>2530</v>
      </c>
      <c r="C3289" s="82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28" t="s">
        <v>2546</v>
      </c>
      <c r="C3305" s="82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28" t="s">
        <v>2557</v>
      </c>
      <c r="C3322" s="82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28" t="s">
        <v>2583</v>
      </c>
      <c r="C3344" s="82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28" t="s">
        <v>2587</v>
      </c>
      <c r="C3347" s="82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28" t="s">
        <v>2617</v>
      </c>
      <c r="C3361" s="82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28" t="s">
        <v>2619</v>
      </c>
      <c r="C3377" s="82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28" t="s">
        <v>2641</v>
      </c>
      <c r="C3391" s="82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28" t="s">
        <v>2665</v>
      </c>
      <c r="C3420" s="82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28" t="s">
        <v>2713</v>
      </c>
      <c r="C3466" s="82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28" t="s">
        <v>2719</v>
      </c>
      <c r="C3484" s="82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28" t="s">
        <v>2733</v>
      </c>
      <c r="C3510" s="82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28" t="s">
        <v>2751</v>
      </c>
      <c r="C3521" s="82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28" t="s">
        <v>2760</v>
      </c>
      <c r="C3536" s="82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28" t="s">
        <v>2768</v>
      </c>
      <c r="C3545" s="82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28" t="s">
        <v>2779</v>
      </c>
      <c r="C3555" s="82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28" t="s">
        <v>2779</v>
      </c>
      <c r="C3567" s="82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28" t="s">
        <v>2665</v>
      </c>
      <c r="C3616" s="82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28" t="s">
        <v>2587</v>
      </c>
      <c r="C3635" s="82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28" t="s">
        <v>2857</v>
      </c>
      <c r="C3655" s="82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28" t="s">
        <v>2866</v>
      </c>
      <c r="C3669" s="82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28" t="s">
        <v>2665</v>
      </c>
      <c r="C3699" s="82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28" t="s">
        <v>2665</v>
      </c>
      <c r="C3717" s="82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28" t="s">
        <v>2433</v>
      </c>
      <c r="C3734" s="82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28" t="s">
        <v>2913</v>
      </c>
      <c r="C3743" s="82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28" t="s">
        <v>2433</v>
      </c>
      <c r="C3773" s="82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28" t="s">
        <v>2960</v>
      </c>
      <c r="C3784" s="82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28" t="s">
        <v>2960</v>
      </c>
      <c r="C3795" s="82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28" t="s">
        <v>2960</v>
      </c>
      <c r="C3811" s="82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28" t="s">
        <v>2665</v>
      </c>
      <c r="C3816" s="82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28" t="s">
        <v>2991</v>
      </c>
      <c r="C3825" s="82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28" t="s">
        <v>2960</v>
      </c>
      <c r="C3828" s="82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28" t="s">
        <v>2665</v>
      </c>
      <c r="C3842" s="82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28" t="s">
        <v>3010</v>
      </c>
      <c r="C3846" s="82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28" t="s">
        <v>3045</v>
      </c>
      <c r="C3879" s="82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28" t="s">
        <v>3046</v>
      </c>
      <c r="C3889" s="82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28" t="s">
        <v>94</v>
      </c>
      <c r="C3897" s="82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28" t="s">
        <v>1981</v>
      </c>
      <c r="C3918" s="82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28" t="s">
        <v>3084</v>
      </c>
      <c r="C3932" s="82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28" t="s">
        <v>3076</v>
      </c>
      <c r="C3942" s="82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28" t="s">
        <v>3084</v>
      </c>
      <c r="C3946" s="82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28" t="s">
        <v>2665</v>
      </c>
      <c r="C3955" s="82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28" t="s">
        <v>3101</v>
      </c>
      <c r="C3970" s="82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28" t="s">
        <v>2665</v>
      </c>
      <c r="C3972" s="82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28" t="s">
        <v>3103</v>
      </c>
      <c r="C3974" s="82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28" t="s">
        <v>1981</v>
      </c>
      <c r="C3991" s="82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28" t="s">
        <v>2665</v>
      </c>
      <c r="C3999" s="82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28" t="s">
        <v>2665</v>
      </c>
      <c r="C4012" s="82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28" t="s">
        <v>2665</v>
      </c>
      <c r="C4022" s="82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28" t="s">
        <v>2665</v>
      </c>
      <c r="C4036" s="82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28" t="s">
        <v>3159</v>
      </c>
      <c r="C4047" s="82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28" t="s">
        <v>2665</v>
      </c>
      <c r="C4064" s="82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28" t="s">
        <v>3185</v>
      </c>
      <c r="C4085" s="82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28" t="s">
        <v>3193</v>
      </c>
      <c r="C4090" s="82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28" t="s">
        <v>3206</v>
      </c>
      <c r="C4118" s="82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28" t="s">
        <v>2665</v>
      </c>
      <c r="C4132" s="82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28" t="s">
        <v>3228</v>
      </c>
      <c r="C4134" s="82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28" t="s">
        <v>3238</v>
      </c>
      <c r="C4154" s="828"/>
      <c r="D4154" s="71"/>
      <c r="E4154" s="72">
        <v>3648</v>
      </c>
      <c r="F4154" s="48">
        <v>3648</v>
      </c>
    </row>
    <row r="4155" spans="1:6" x14ac:dyDescent="0.3">
      <c r="A4155" s="171">
        <v>43143</v>
      </c>
      <c r="B4155" s="828" t="s">
        <v>3235</v>
      </c>
      <c r="C4155" s="82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28" t="s">
        <v>3239</v>
      </c>
      <c r="C4158" s="82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28" t="s">
        <v>1981</v>
      </c>
      <c r="C4160" s="82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28" t="s">
        <v>2665</v>
      </c>
      <c r="C4180" s="82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28" t="s">
        <v>3265</v>
      </c>
      <c r="C4199" s="82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28" t="s">
        <v>1981</v>
      </c>
      <c r="C4212" s="82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28" t="s">
        <v>1981</v>
      </c>
      <c r="C4225" s="82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28" t="s">
        <v>2665</v>
      </c>
      <c r="C4260" s="82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28" t="s">
        <v>2665</v>
      </c>
      <c r="C4270" s="82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28" t="s">
        <v>3321</v>
      </c>
      <c r="C4282" s="82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28" t="s">
        <v>1981</v>
      </c>
      <c r="C4294" s="82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28" t="s">
        <v>2665</v>
      </c>
      <c r="C4320" s="82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28" t="s">
        <v>94</v>
      </c>
      <c r="C4337" s="82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28" t="s">
        <v>3369</v>
      </c>
      <c r="C4340" s="82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28" t="s">
        <v>3368</v>
      </c>
      <c r="C4346" s="82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28" t="s">
        <v>3379</v>
      </c>
      <c r="C4359" s="82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28" t="s">
        <v>1981</v>
      </c>
      <c r="C4362" s="82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28" t="s">
        <v>3379</v>
      </c>
      <c r="C4381" s="82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28" t="s">
        <v>3404</v>
      </c>
      <c r="C4390" s="82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28" t="s">
        <v>2162</v>
      </c>
      <c r="C4396" s="82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28" t="s">
        <v>3421</v>
      </c>
      <c r="C4414" s="82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28" t="s">
        <v>3444</v>
      </c>
      <c r="C4447" s="82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28" t="s">
        <v>3444</v>
      </c>
      <c r="C4453" s="82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28" t="s">
        <v>3369</v>
      </c>
      <c r="C4456" s="82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28" t="s">
        <v>3450</v>
      </c>
      <c r="C4460" s="82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28" t="s">
        <v>3465</v>
      </c>
      <c r="C4474" s="82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28" t="s">
        <v>3444</v>
      </c>
      <c r="C4486" s="828"/>
      <c r="D4486" s="71"/>
      <c r="E4486" s="72">
        <v>50000</v>
      </c>
      <c r="F4486" s="48">
        <f t="shared" si="72"/>
        <v>50438</v>
      </c>
    </row>
    <row r="4487" spans="1:6" x14ac:dyDescent="0.3">
      <c r="A4487" s="171">
        <v>43204</v>
      </c>
      <c r="B4487" s="828" t="s">
        <v>3369</v>
      </c>
      <c r="C4487" s="82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28" t="s">
        <v>2162</v>
      </c>
      <c r="C4492" s="82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28" t="s">
        <v>3444</v>
      </c>
      <c r="C4499" s="82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28" t="s">
        <v>3444</v>
      </c>
      <c r="C4512" s="82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28" t="s">
        <v>3500</v>
      </c>
      <c r="C4519" s="82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28" t="s">
        <v>3502</v>
      </c>
      <c r="C4521" s="82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28" t="s">
        <v>3206</v>
      </c>
      <c r="C4525" s="82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28" t="s">
        <v>3516</v>
      </c>
      <c r="C4528" s="82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28" t="s">
        <v>3523</v>
      </c>
      <c r="C4530" s="828"/>
      <c r="D4530" s="71"/>
      <c r="E4530" s="72">
        <v>2000</v>
      </c>
      <c r="F4530" s="48">
        <f t="shared" si="73"/>
        <v>42193</v>
      </c>
    </row>
    <row r="4531" spans="1:8" x14ac:dyDescent="0.3">
      <c r="A4531" s="171">
        <v>43213</v>
      </c>
      <c r="B4531" s="828" t="s">
        <v>3524</v>
      </c>
      <c r="C4531" s="82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28" t="s">
        <v>3444</v>
      </c>
      <c r="C4533" s="82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28" t="s">
        <v>3533</v>
      </c>
      <c r="C4548" s="82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28" t="s">
        <v>3533</v>
      </c>
      <c r="C4570" s="82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24" t="s">
        <v>3569</v>
      </c>
      <c r="C4597" s="82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28" t="s">
        <v>3588</v>
      </c>
      <c r="C4619" s="82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28" t="s">
        <v>3590</v>
      </c>
      <c r="C4622" s="82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28" t="s">
        <v>3598</v>
      </c>
      <c r="C4630" s="82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28" t="s">
        <v>3444</v>
      </c>
      <c r="C4635" s="828"/>
      <c r="D4635" s="71"/>
      <c r="E4635" s="72">
        <v>50000</v>
      </c>
      <c r="F4635" s="48">
        <f t="shared" si="75"/>
        <v>50678</v>
      </c>
    </row>
    <row r="4636" spans="1:6" x14ac:dyDescent="0.3">
      <c r="A4636" s="171">
        <v>43227</v>
      </c>
      <c r="B4636" s="828" t="s">
        <v>3444</v>
      </c>
      <c r="C4636" s="82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28" t="s">
        <v>3614</v>
      </c>
      <c r="C4655" s="82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28" t="s">
        <v>3444</v>
      </c>
      <c r="C4664" s="82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28" t="s">
        <v>3628</v>
      </c>
      <c r="C4674" s="82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28" t="s">
        <v>3642</v>
      </c>
      <c r="C4691" s="82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28" t="s">
        <v>3444</v>
      </c>
      <c r="C4712" s="82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28" t="s">
        <v>3673</v>
      </c>
      <c r="C4723" s="82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28" t="s">
        <v>3685</v>
      </c>
      <c r="C4738" s="82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28" t="s">
        <v>3444</v>
      </c>
      <c r="C4745" s="82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28" t="s">
        <v>3698</v>
      </c>
      <c r="C4756" s="82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28" t="s">
        <v>3710</v>
      </c>
      <c r="C4770" s="82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28" t="s">
        <v>3717</v>
      </c>
      <c r="C4783" s="82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28" t="s">
        <v>3614</v>
      </c>
      <c r="C4789" s="82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28" t="s">
        <v>3717</v>
      </c>
      <c r="C4799" s="82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28" t="s">
        <v>3740</v>
      </c>
      <c r="C4812" s="828"/>
      <c r="D4812" s="71"/>
      <c r="E4812" s="72">
        <v>12500</v>
      </c>
      <c r="F4812" s="48">
        <f t="shared" si="78"/>
        <v>12853</v>
      </c>
    </row>
    <row r="4813" spans="1:6" x14ac:dyDescent="0.3">
      <c r="A4813" s="45">
        <v>43264</v>
      </c>
      <c r="B4813" s="828" t="s">
        <v>3741</v>
      </c>
      <c r="C4813" s="828"/>
      <c r="D4813" s="71"/>
      <c r="E4813" s="72">
        <v>3000</v>
      </c>
      <c r="F4813" s="48">
        <f t="shared" si="78"/>
        <v>15853</v>
      </c>
    </row>
    <row r="4814" spans="1:6" x14ac:dyDescent="0.3">
      <c r="A4814" s="45">
        <v>43264</v>
      </c>
      <c r="B4814" s="828" t="s">
        <v>3742</v>
      </c>
      <c r="C4814" s="828"/>
      <c r="D4814" s="71"/>
      <c r="E4814" s="72">
        <v>10000</v>
      </c>
      <c r="F4814" s="48">
        <f t="shared" si="78"/>
        <v>25853</v>
      </c>
    </row>
    <row r="4815" spans="1:6" x14ac:dyDescent="0.3">
      <c r="A4815" s="45">
        <v>43264</v>
      </c>
      <c r="B4815" s="828" t="s">
        <v>3743</v>
      </c>
      <c r="C4815" s="82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28" t="s">
        <v>3717</v>
      </c>
      <c r="C4822" s="82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28" t="s">
        <v>3590</v>
      </c>
      <c r="C4843" s="82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28" t="s">
        <v>3717</v>
      </c>
      <c r="C4859" s="82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28" t="s">
        <v>3803</v>
      </c>
      <c r="C4868" s="82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28" t="s">
        <v>3717</v>
      </c>
      <c r="C4876" s="82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28" t="s">
        <v>3717</v>
      </c>
      <c r="C4905" s="82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28" t="s">
        <v>2910</v>
      </c>
      <c r="C4919" s="82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28" t="s">
        <v>1981</v>
      </c>
      <c r="C4924" s="82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28" t="s">
        <v>3717</v>
      </c>
      <c r="C4930" s="82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28" t="s">
        <v>3717</v>
      </c>
      <c r="C4951" s="82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28" t="s">
        <v>3416</v>
      </c>
      <c r="C4955" s="82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28" t="s">
        <v>3717</v>
      </c>
      <c r="C4979" s="82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28" t="s">
        <v>3948</v>
      </c>
      <c r="C4990" s="82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28" t="s">
        <v>3909</v>
      </c>
      <c r="C4996" s="82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28" t="s">
        <v>3960</v>
      </c>
      <c r="C5070" s="82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28" t="s">
        <v>3969</v>
      </c>
      <c r="C5079" s="82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28" t="s">
        <v>3717</v>
      </c>
      <c r="C5087" s="82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28" t="s">
        <v>3717</v>
      </c>
      <c r="C5142" s="82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28" t="s">
        <v>4063</v>
      </c>
      <c r="C5155" s="82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28" t="s">
        <v>4063</v>
      </c>
      <c r="C5168" s="82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28" t="s">
        <v>4064</v>
      </c>
      <c r="C5182" s="82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28" t="s">
        <v>4106</v>
      </c>
      <c r="C5223" s="82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28" t="s">
        <v>4106</v>
      </c>
      <c r="C5233" s="82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28" t="s">
        <v>3444</v>
      </c>
      <c r="C5249" s="82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28" t="s">
        <v>4294</v>
      </c>
      <c r="C5256" s="82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28" t="s">
        <v>4150</v>
      </c>
      <c r="C5266" s="82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28" t="s">
        <v>4163</v>
      </c>
      <c r="C5287" s="82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28" t="s">
        <v>3444</v>
      </c>
      <c r="C5316" s="82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28" t="s">
        <v>3444</v>
      </c>
      <c r="C5323" s="82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28" t="s">
        <v>3444</v>
      </c>
      <c r="C5332" s="82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28" t="s">
        <v>3444</v>
      </c>
      <c r="C5344" s="82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28" t="s">
        <v>4215</v>
      </c>
      <c r="C5360" s="82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24" t="s">
        <v>4223</v>
      </c>
      <c r="C5363" s="82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24" t="s">
        <v>3444</v>
      </c>
      <c r="C5384" s="82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24" t="s">
        <v>3444</v>
      </c>
      <c r="C5392" s="82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24" t="s">
        <v>3444</v>
      </c>
      <c r="C5403" s="82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28" t="s">
        <v>4267</v>
      </c>
      <c r="C5419" s="82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28" t="s">
        <v>4106</v>
      </c>
      <c r="C5421" s="82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28" t="s">
        <v>3590</v>
      </c>
      <c r="C5437" s="82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28" t="s">
        <v>4286</v>
      </c>
      <c r="C5446" s="82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28" t="s">
        <v>4286</v>
      </c>
      <c r="C5451" s="82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28" t="s">
        <v>4299</v>
      </c>
      <c r="C5460" s="828"/>
      <c r="D5460" s="71"/>
      <c r="E5460" s="72">
        <f>76800</f>
        <v>76800</v>
      </c>
      <c r="F5460" s="48">
        <f t="shared" si="88"/>
        <v>77390</v>
      </c>
    </row>
    <row r="5461" spans="1:9" x14ac:dyDescent="0.3">
      <c r="A5461" s="45">
        <v>43370</v>
      </c>
      <c r="B5461" s="828" t="s">
        <v>4300</v>
      </c>
      <c r="C5461" s="82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28" t="s">
        <v>4294</v>
      </c>
      <c r="C5481" s="82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28" t="s">
        <v>4267</v>
      </c>
      <c r="C5485" s="82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28" t="s">
        <v>17</v>
      </c>
      <c r="C5489" s="82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28" t="s">
        <v>4322</v>
      </c>
      <c r="C5496" s="82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28" t="s">
        <v>4329</v>
      </c>
      <c r="C5506" s="828"/>
      <c r="D5506" s="71"/>
      <c r="E5506" s="72">
        <v>40000</v>
      </c>
      <c r="F5506" s="48">
        <f t="shared" si="88"/>
        <v>40001</v>
      </c>
    </row>
    <row r="5507" spans="1:6" x14ac:dyDescent="0.3">
      <c r="A5507" s="45">
        <v>43390</v>
      </c>
      <c r="B5507" s="828" t="s">
        <v>4106</v>
      </c>
      <c r="C5507" s="82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28" t="s">
        <v>4329</v>
      </c>
      <c r="C5526" s="82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28" t="s">
        <v>4329</v>
      </c>
      <c r="C5545" s="82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28" t="s">
        <v>4353</v>
      </c>
      <c r="C5550" s="82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28" t="s">
        <v>3444</v>
      </c>
      <c r="C5554" s="82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28" t="s">
        <v>3444</v>
      </c>
      <c r="C5562" s="82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28" t="s">
        <v>2960</v>
      </c>
      <c r="C5578" s="82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28" t="s">
        <v>4106</v>
      </c>
      <c r="C5581" s="82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28" t="s">
        <v>3444</v>
      </c>
      <c r="C5593" s="82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28" t="s">
        <v>3444</v>
      </c>
      <c r="C5600" s="82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28" t="s">
        <v>3444</v>
      </c>
      <c r="C5609" s="82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28" t="s">
        <v>4415</v>
      </c>
      <c r="C5614" s="82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28" t="s">
        <v>4455</v>
      </c>
      <c r="C5651" s="828"/>
      <c r="D5651" s="71"/>
      <c r="E5651" s="72">
        <v>194</v>
      </c>
      <c r="F5651" s="48">
        <f t="shared" si="91"/>
        <v>842</v>
      </c>
    </row>
    <row r="5652" spans="1:6" x14ac:dyDescent="0.3">
      <c r="A5652" s="45">
        <v>43448</v>
      </c>
      <c r="B5652" s="828" t="s">
        <v>4329</v>
      </c>
      <c r="C5652" s="82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28" t="s">
        <v>4329</v>
      </c>
      <c r="C5657" s="82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28" t="s">
        <v>4329</v>
      </c>
      <c r="C5665" s="82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28" t="s">
        <v>4329</v>
      </c>
      <c r="C5677" s="82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28" t="s">
        <v>4472</v>
      </c>
      <c r="C5684" s="82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28" t="s">
        <v>3444</v>
      </c>
      <c r="C5706" s="82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28" t="s">
        <v>3444</v>
      </c>
      <c r="C5716" s="82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28" t="s">
        <v>4447</v>
      </c>
      <c r="C5729" s="82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28" t="s">
        <v>4106</v>
      </c>
      <c r="C5732" s="82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28" t="s">
        <v>4106</v>
      </c>
      <c r="C5744" s="82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28" t="s">
        <v>4406</v>
      </c>
      <c r="C5754" s="82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28" t="s">
        <v>4406</v>
      </c>
      <c r="C5765" s="82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28" t="s">
        <v>4406</v>
      </c>
      <c r="C5772" s="82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28" t="s">
        <v>4406</v>
      </c>
      <c r="C5780" s="82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28" t="s">
        <v>4406</v>
      </c>
      <c r="C5789" s="82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28" t="s">
        <v>4406</v>
      </c>
      <c r="C5794" s="82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28" t="s">
        <v>4406</v>
      </c>
      <c r="C5810" s="82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28" t="s">
        <v>4574</v>
      </c>
      <c r="C5815" s="82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28" t="s">
        <v>4406</v>
      </c>
      <c r="C5818" s="82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28" t="s">
        <v>2960</v>
      </c>
      <c r="C5827" s="82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28" t="s">
        <v>4406</v>
      </c>
      <c r="C5831" s="82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28" t="s">
        <v>4406</v>
      </c>
      <c r="C5834" s="82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28" t="s">
        <v>4406</v>
      </c>
      <c r="C5841" s="82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28" t="s">
        <v>4406</v>
      </c>
      <c r="C5848" s="82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28" t="s">
        <v>4406</v>
      </c>
      <c r="C5859" s="82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28" t="s">
        <v>4406</v>
      </c>
      <c r="C5865" s="82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28" t="s">
        <v>4627</v>
      </c>
      <c r="C5876" s="82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28" t="s">
        <v>4631</v>
      </c>
      <c r="C5883" s="82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28" t="s">
        <v>4406</v>
      </c>
      <c r="C5886" s="82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28" t="s">
        <v>4632</v>
      </c>
      <c r="C5899" s="82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28" t="s">
        <v>4811</v>
      </c>
      <c r="C5933" s="82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28" t="s">
        <v>2960</v>
      </c>
      <c r="C5948" s="82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28" t="s">
        <v>4675</v>
      </c>
      <c r="C5950" s="82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28" t="s">
        <v>4810</v>
      </c>
      <c r="C5955" s="82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28" t="s">
        <v>4809</v>
      </c>
      <c r="C5965" s="82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28" t="s">
        <v>3444</v>
      </c>
      <c r="C5973" s="82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28" t="s">
        <v>3444</v>
      </c>
      <c r="C5982" s="82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28" t="s">
        <v>3444</v>
      </c>
      <c r="C5988" s="82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28" t="s">
        <v>4809</v>
      </c>
      <c r="C5997" s="82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28" t="s">
        <v>3444</v>
      </c>
      <c r="C6001" s="82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28" t="s">
        <v>4455</v>
      </c>
      <c r="C6026" s="82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28" t="s">
        <v>3444</v>
      </c>
      <c r="C6029" s="82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28" t="s">
        <v>3444</v>
      </c>
      <c r="C6032" s="82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28" t="s">
        <v>4753</v>
      </c>
      <c r="C6045" s="82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28" t="s">
        <v>3444</v>
      </c>
      <c r="C6050" s="82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28" t="s">
        <v>3444</v>
      </c>
      <c r="C6058" s="82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28" t="s">
        <v>3444</v>
      </c>
      <c r="C6072" s="82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28" t="s">
        <v>4808</v>
      </c>
      <c r="C6089" s="82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28" t="s">
        <v>4364</v>
      </c>
      <c r="C6112" s="82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28" t="s">
        <v>4809</v>
      </c>
      <c r="C6123" s="82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28" t="s">
        <v>4846</v>
      </c>
      <c r="C6160" s="82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28" t="s">
        <v>4364</v>
      </c>
      <c r="C6169" s="82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32" t="s">
        <v>5335</v>
      </c>
      <c r="C6795" s="83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34" t="s">
        <v>5229</v>
      </c>
      <c r="C6827" s="834"/>
      <c r="D6827" s="835"/>
      <c r="E6827" s="199">
        <v>500000</v>
      </c>
      <c r="F6827" s="48">
        <f t="shared" si="111"/>
        <v>675437</v>
      </c>
    </row>
    <row r="6828" spans="1:6" x14ac:dyDescent="0.3">
      <c r="A6828" s="45">
        <v>43720</v>
      </c>
      <c r="B6828" s="839" t="s">
        <v>5368</v>
      </c>
      <c r="C6828" s="839"/>
      <c r="D6828" s="840"/>
      <c r="E6828" s="200">
        <v>500000</v>
      </c>
      <c r="F6828" s="48">
        <f t="shared" si="111"/>
        <v>1175437</v>
      </c>
    </row>
    <row r="6829" spans="1:6" x14ac:dyDescent="0.3">
      <c r="A6829" s="45">
        <v>43720</v>
      </c>
      <c r="B6829" s="841" t="s">
        <v>5367</v>
      </c>
      <c r="C6829" s="841"/>
      <c r="D6829" s="84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36" t="s">
        <v>5371</v>
      </c>
      <c r="C6834" s="837"/>
      <c r="D6834" s="83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36" t="s">
        <v>5379</v>
      </c>
      <c r="C6854" s="837"/>
      <c r="D6854" s="838"/>
      <c r="E6854" s="141">
        <v>100000</v>
      </c>
      <c r="F6854" s="48">
        <f t="shared" si="112"/>
        <v>114779</v>
      </c>
    </row>
    <row r="6855" spans="1:6" x14ac:dyDescent="0.3">
      <c r="A6855" s="45">
        <v>43724</v>
      </c>
      <c r="B6855" s="836" t="s">
        <v>5379</v>
      </c>
      <c r="C6855" s="837"/>
      <c r="D6855" s="83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36" t="s">
        <v>5379</v>
      </c>
      <c r="C6860" s="837"/>
      <c r="D6860" s="83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36" t="s">
        <v>5385</v>
      </c>
      <c r="C6862" s="837"/>
      <c r="D6862" s="83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36" t="s">
        <v>5379</v>
      </c>
      <c r="C6868" s="837"/>
      <c r="D6868" s="83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36" t="s">
        <v>5399</v>
      </c>
      <c r="C6875" s="837"/>
      <c r="D6875" s="83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36" t="s">
        <v>3717</v>
      </c>
      <c r="C6877" s="837"/>
      <c r="D6877" s="83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36" t="s">
        <v>3717</v>
      </c>
      <c r="C6886" s="837"/>
      <c r="D6886" s="83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36" t="s">
        <v>861</v>
      </c>
      <c r="C6907" s="837"/>
      <c r="D6907" s="83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36" t="s">
        <v>4329</v>
      </c>
      <c r="C6911" s="837"/>
      <c r="D6911" s="83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36" t="s">
        <v>4329</v>
      </c>
      <c r="C6919" s="837"/>
      <c r="D6919" s="83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44" t="s">
        <v>4329</v>
      </c>
      <c r="C6932" s="844"/>
      <c r="D6932" s="844"/>
      <c r="E6932" s="141">
        <v>75000</v>
      </c>
      <c r="F6932" s="48">
        <f>F6930-D6932+E6932</f>
        <v>94826</v>
      </c>
    </row>
    <row r="6933" spans="1:6" x14ac:dyDescent="0.3">
      <c r="A6933" s="45">
        <v>43739</v>
      </c>
      <c r="B6933" s="844" t="s">
        <v>861</v>
      </c>
      <c r="C6933" s="844"/>
      <c r="D6933" s="84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44" t="s">
        <v>4329</v>
      </c>
      <c r="C6946" s="844"/>
      <c r="D6946" s="84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43" t="s">
        <v>5431</v>
      </c>
      <c r="C6951" s="843"/>
      <c r="D6951" s="84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43" t="s">
        <v>5444</v>
      </c>
      <c r="C6965" s="843"/>
      <c r="D6965" s="84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43" t="s">
        <v>5448</v>
      </c>
      <c r="C6967" s="843"/>
      <c r="D6967" s="84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44" t="s">
        <v>5462</v>
      </c>
      <c r="C6974" s="844"/>
      <c r="D6974" s="84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44" t="s">
        <v>861</v>
      </c>
      <c r="C6977" s="844"/>
      <c r="D6977" s="84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44" t="s">
        <v>861</v>
      </c>
      <c r="C6982" s="844"/>
      <c r="D6982" s="84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44" t="s">
        <v>861</v>
      </c>
      <c r="C6988" s="844"/>
      <c r="D6988" s="84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44" t="s">
        <v>4362</v>
      </c>
      <c r="C6997" s="844"/>
      <c r="D6997" s="84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44" t="s">
        <v>861</v>
      </c>
      <c r="C7000" s="844"/>
      <c r="D7000" s="84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44" t="s">
        <v>4329</v>
      </c>
      <c r="C7004" s="844"/>
      <c r="D7004" s="84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44" t="s">
        <v>4329</v>
      </c>
      <c r="C7015" s="844"/>
      <c r="D7015" s="84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44"/>
      <c r="C7021" s="844"/>
      <c r="D7021" s="84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44" t="s">
        <v>861</v>
      </c>
      <c r="C7024" s="844"/>
      <c r="D7024" s="84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44" t="s">
        <v>861</v>
      </c>
      <c r="C7030" s="844"/>
      <c r="D7030" s="84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44" t="s">
        <v>4329</v>
      </c>
      <c r="C7033" s="844"/>
      <c r="D7033" s="84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44" t="s">
        <v>5499</v>
      </c>
      <c r="C7044" s="844"/>
      <c r="D7044" s="84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44" t="s">
        <v>5511</v>
      </c>
      <c r="C7058" s="844"/>
      <c r="D7058" s="84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44" t="s">
        <v>5527</v>
      </c>
      <c r="C7077" s="844"/>
      <c r="D7077" s="84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44" t="s">
        <v>5527</v>
      </c>
      <c r="C7103" s="844"/>
      <c r="D7103" s="84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44" t="s">
        <v>5559</v>
      </c>
      <c r="C7111" s="844"/>
      <c r="D7111" s="84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44" t="s">
        <v>4329</v>
      </c>
      <c r="C7124" s="844"/>
      <c r="D7124" s="844"/>
      <c r="E7124" s="141">
        <v>30000</v>
      </c>
      <c r="F7124" s="48">
        <f t="shared" si="116"/>
        <v>34780</v>
      </c>
    </row>
    <row r="7125" spans="1:6" x14ac:dyDescent="0.3">
      <c r="A7125" s="45">
        <v>43773</v>
      </c>
      <c r="B7125" s="844" t="s">
        <v>4329</v>
      </c>
      <c r="C7125" s="844"/>
      <c r="D7125" s="84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44" t="s">
        <v>5579</v>
      </c>
      <c r="C7129" s="844"/>
      <c r="D7129" s="844"/>
      <c r="E7129" s="141">
        <v>800000</v>
      </c>
      <c r="F7129" s="48">
        <f t="shared" si="116"/>
        <v>804270</v>
      </c>
    </row>
    <row r="7130" spans="1:6" x14ac:dyDescent="0.3">
      <c r="A7130" s="45">
        <v>43774</v>
      </c>
      <c r="B7130" s="844" t="s">
        <v>5579</v>
      </c>
      <c r="C7130" s="844"/>
      <c r="D7130" s="844"/>
      <c r="E7130" s="141">
        <v>300000</v>
      </c>
      <c r="F7130" s="48">
        <f t="shared" si="116"/>
        <v>1104270</v>
      </c>
    </row>
    <row r="7131" spans="1:6" x14ac:dyDescent="0.3">
      <c r="A7131" s="45">
        <v>43774</v>
      </c>
      <c r="B7131" s="844" t="s">
        <v>5579</v>
      </c>
      <c r="C7131" s="844"/>
      <c r="D7131" s="84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36" t="s">
        <v>5592</v>
      </c>
      <c r="C7137" s="837"/>
      <c r="D7137" s="83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36" t="s">
        <v>5602</v>
      </c>
      <c r="C7168" s="837"/>
      <c r="D7168" s="83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44" t="s">
        <v>5602</v>
      </c>
      <c r="C7187" s="844"/>
      <c r="D7187" s="84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44" t="s">
        <v>5632</v>
      </c>
      <c r="C7200" s="844"/>
      <c r="D7200" s="844"/>
      <c r="E7200" s="43"/>
      <c r="F7200" s="48">
        <v>0</v>
      </c>
    </row>
    <row r="7201" spans="1:11" x14ac:dyDescent="0.3">
      <c r="A7201" s="45">
        <v>43788</v>
      </c>
      <c r="B7201" s="844" t="s">
        <v>5633</v>
      </c>
      <c r="C7201" s="844"/>
      <c r="D7201" s="844"/>
      <c r="E7201" s="43">
        <v>1000000</v>
      </c>
      <c r="F7201" s="48">
        <f>E7201</f>
        <v>1000000</v>
      </c>
    </row>
    <row r="7202" spans="1:11" x14ac:dyDescent="0.3">
      <c r="A7202" s="45">
        <v>43788</v>
      </c>
      <c r="B7202" s="844" t="s">
        <v>5634</v>
      </c>
      <c r="C7202" s="844"/>
      <c r="D7202" s="84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44" t="s">
        <v>5636</v>
      </c>
      <c r="C7209" s="844"/>
      <c r="D7209" s="84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44" t="s">
        <v>5634</v>
      </c>
      <c r="C7219" s="844"/>
      <c r="D7219" s="84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44" t="s">
        <v>5774</v>
      </c>
      <c r="C7229" s="844"/>
      <c r="D7229" s="844"/>
      <c r="E7229" s="43">
        <v>45000</v>
      </c>
      <c r="F7229" s="48">
        <f t="shared" si="118"/>
        <v>51516</v>
      </c>
    </row>
    <row r="7230" spans="1:6" x14ac:dyDescent="0.3">
      <c r="A7230" s="45">
        <v>43810</v>
      </c>
      <c r="B7230" s="844" t="s">
        <v>5653</v>
      </c>
      <c r="C7230" s="844"/>
      <c r="D7230" s="84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44" t="s">
        <v>3717</v>
      </c>
      <c r="C7243" s="844"/>
      <c r="D7243" s="84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44" t="s">
        <v>3717</v>
      </c>
      <c r="C7245" s="844"/>
      <c r="D7245" s="84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44" t="s">
        <v>3717</v>
      </c>
      <c r="C7248" s="844"/>
      <c r="D7248" s="84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44" t="s">
        <v>5672</v>
      </c>
      <c r="C7260" s="844"/>
      <c r="D7260" s="84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44" t="s">
        <v>5672</v>
      </c>
      <c r="C7265" s="844"/>
      <c r="D7265" s="84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44" t="s">
        <v>4329</v>
      </c>
      <c r="C7268" s="844"/>
      <c r="D7268" s="84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44" t="s">
        <v>4329</v>
      </c>
      <c r="C7272" s="844"/>
      <c r="D7272" s="84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44" t="s">
        <v>4329</v>
      </c>
      <c r="C7292" s="844"/>
      <c r="D7292" s="84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44" t="s">
        <v>5672</v>
      </c>
      <c r="C7308" s="844"/>
      <c r="D7308" s="844"/>
      <c r="E7308" s="43">
        <v>750000</v>
      </c>
      <c r="F7308" s="48">
        <f t="shared" si="119"/>
        <v>750678</v>
      </c>
      <c r="K7308" s="52"/>
      <c r="L7308" s="52"/>
    </row>
    <row r="7309" spans="1:12" x14ac:dyDescent="0.3">
      <c r="A7309" s="45">
        <v>43837</v>
      </c>
      <c r="B7309" s="844" t="s">
        <v>5672</v>
      </c>
      <c r="C7309" s="844"/>
      <c r="D7309" s="844"/>
      <c r="E7309" s="43">
        <v>200000</v>
      </c>
      <c r="F7309" s="48">
        <f t="shared" ref="F7309:F7372" si="120">F7308+E7309-D7309</f>
        <v>950678</v>
      </c>
      <c r="K7309" s="52"/>
      <c r="L7309" s="52"/>
    </row>
    <row r="7310" spans="1:12" x14ac:dyDescent="0.3">
      <c r="A7310" s="45">
        <v>43837</v>
      </c>
      <c r="B7310" s="844" t="s">
        <v>5672</v>
      </c>
      <c r="C7310" s="844"/>
      <c r="D7310" s="844"/>
      <c r="E7310" s="43">
        <v>496000</v>
      </c>
      <c r="F7310" s="48">
        <f t="shared" si="120"/>
        <v>1446678</v>
      </c>
      <c r="K7310" s="52"/>
      <c r="L7310" s="52"/>
    </row>
    <row r="7311" spans="1:12" x14ac:dyDescent="0.3">
      <c r="A7311" s="45">
        <v>43837</v>
      </c>
      <c r="B7311" s="844" t="s">
        <v>4329</v>
      </c>
      <c r="C7311" s="844"/>
      <c r="D7311" s="84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44" t="s">
        <v>5717</v>
      </c>
      <c r="C7327" s="844"/>
      <c r="D7327" s="84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44" t="s">
        <v>5672</v>
      </c>
      <c r="C7331" s="844"/>
      <c r="D7331" s="84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44" t="s">
        <v>5672</v>
      </c>
      <c r="C7336" s="844"/>
      <c r="D7336" s="84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44" t="s">
        <v>2960</v>
      </c>
      <c r="C7354" s="844"/>
      <c r="D7354" s="84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44" t="s">
        <v>2960</v>
      </c>
      <c r="C7357" s="844"/>
      <c r="D7357" s="84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44" t="s">
        <v>5745</v>
      </c>
      <c r="C7360" s="844"/>
      <c r="D7360" s="84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44" t="s">
        <v>2960</v>
      </c>
      <c r="C7367" s="844"/>
      <c r="D7367" s="84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44" t="s">
        <v>4329</v>
      </c>
      <c r="C7374" s="844"/>
      <c r="D7374" s="84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44" t="s">
        <v>5755</v>
      </c>
      <c r="C7386" s="844"/>
      <c r="D7386" s="84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44" t="s">
        <v>2960</v>
      </c>
      <c r="C7416" s="844"/>
      <c r="D7416" s="84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44" t="s">
        <v>5786</v>
      </c>
      <c r="C7419" s="844"/>
      <c r="D7419" s="84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44" t="s">
        <v>5786</v>
      </c>
      <c r="C7422" s="844"/>
      <c r="D7422" s="84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44" t="s">
        <v>5809</v>
      </c>
      <c r="C7453" s="844"/>
      <c r="D7453" s="844"/>
      <c r="E7453" s="43">
        <v>500000</v>
      </c>
      <c r="F7453" s="48">
        <f t="shared" si="122"/>
        <v>1425522</v>
      </c>
    </row>
    <row r="7454" spans="1:6" x14ac:dyDescent="0.3">
      <c r="A7454" s="45">
        <v>43875</v>
      </c>
      <c r="B7454" s="844" t="s">
        <v>5836</v>
      </c>
      <c r="C7454" s="844"/>
      <c r="D7454" s="84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44" t="s">
        <v>5818</v>
      </c>
      <c r="C7462" s="844"/>
      <c r="D7462" s="84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44" t="s">
        <v>5809</v>
      </c>
      <c r="C7485" s="844"/>
      <c r="D7485" s="84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44" t="s">
        <v>5809</v>
      </c>
      <c r="C7498" s="844"/>
      <c r="D7498" s="84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44" t="s">
        <v>5809</v>
      </c>
      <c r="C7508" s="844"/>
      <c r="D7508" s="84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44" t="s">
        <v>5809</v>
      </c>
      <c r="C7514" s="844"/>
      <c r="D7514" s="84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44" t="s">
        <v>5809</v>
      </c>
      <c r="C7519" s="844"/>
      <c r="D7519" s="84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44" t="s">
        <v>5809</v>
      </c>
      <c r="C7524" s="844"/>
      <c r="D7524" s="84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44" t="s">
        <v>5809</v>
      </c>
      <c r="C7533" s="844"/>
      <c r="D7533" s="844"/>
      <c r="E7533" s="43">
        <v>35000</v>
      </c>
      <c r="F7533" s="48">
        <f t="shared" si="123"/>
        <v>45802</v>
      </c>
    </row>
    <row r="7534" spans="1:6" ht="15" customHeight="1" x14ac:dyDescent="0.3">
      <c r="A7534" s="45">
        <v>43888</v>
      </c>
      <c r="B7534" s="844" t="s">
        <v>5809</v>
      </c>
      <c r="C7534" s="844"/>
      <c r="D7534" s="84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44" t="s">
        <v>5809</v>
      </c>
      <c r="C7536" s="844"/>
      <c r="D7536" s="84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44" t="s">
        <v>5906</v>
      </c>
      <c r="C7548" s="844"/>
      <c r="D7548" s="84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44" t="s">
        <v>5921</v>
      </c>
      <c r="C7595" s="844"/>
      <c r="D7595" s="84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44" t="s">
        <v>5926</v>
      </c>
      <c r="C7599" s="844"/>
      <c r="D7599" s="84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44" t="s">
        <v>5952</v>
      </c>
      <c r="C7624" s="844"/>
      <c r="D7624" s="84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44" t="s">
        <v>5980</v>
      </c>
      <c r="C7642" s="844"/>
      <c r="D7642" s="84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44" t="s">
        <v>5986</v>
      </c>
      <c r="C7658" s="844"/>
      <c r="D7658" s="84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44" t="s">
        <v>2960</v>
      </c>
      <c r="C7661" s="844"/>
      <c r="D7661" s="84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44" t="s">
        <v>3444</v>
      </c>
      <c r="C7664" s="844"/>
      <c r="D7664" s="84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44" t="s">
        <v>2960</v>
      </c>
      <c r="C7667" s="844"/>
      <c r="D7667" s="84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44" t="s">
        <v>2960</v>
      </c>
      <c r="C7671" s="844"/>
      <c r="D7671" s="84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44" t="s">
        <v>2960</v>
      </c>
      <c r="C7678" s="844"/>
      <c r="D7678" s="84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44" t="s">
        <v>6000</v>
      </c>
      <c r="C7682" s="844"/>
      <c r="D7682" s="84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44" t="s">
        <v>2960</v>
      </c>
      <c r="C7684" s="844"/>
      <c r="D7684" s="84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44" t="s">
        <v>2960</v>
      </c>
      <c r="C7688" s="844"/>
      <c r="D7688" s="84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44" t="s">
        <v>2960</v>
      </c>
      <c r="C7691" s="844"/>
      <c r="D7691" s="84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44" t="s">
        <v>2960</v>
      </c>
      <c r="C7701" s="844"/>
      <c r="D7701" s="84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44" t="s">
        <v>2960</v>
      </c>
      <c r="C7712" s="844"/>
      <c r="D7712" s="84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44" t="s">
        <v>2960</v>
      </c>
      <c r="C7717" s="844"/>
      <c r="D7717" s="84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44" t="s">
        <v>2960</v>
      </c>
      <c r="C7720" s="844"/>
      <c r="D7720" s="84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44" t="s">
        <v>6039</v>
      </c>
      <c r="C7730" s="844"/>
      <c r="D7730" s="84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44" t="s">
        <v>6000</v>
      </c>
      <c r="C7741" s="844"/>
      <c r="D7741" s="84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44" t="s">
        <v>6055</v>
      </c>
      <c r="C7745" s="844"/>
      <c r="D7745" s="84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44" t="s">
        <v>6000</v>
      </c>
      <c r="C7754" s="844"/>
      <c r="D7754" s="84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44" t="s">
        <v>6055</v>
      </c>
      <c r="C7759" s="844"/>
      <c r="D7759" s="84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44" t="s">
        <v>6069</v>
      </c>
      <c r="C7766" s="844"/>
      <c r="D7766" s="84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44" t="s">
        <v>6079</v>
      </c>
      <c r="C7772" s="844"/>
      <c r="D7772" s="84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44" t="s">
        <v>6055</v>
      </c>
      <c r="C7774" s="844"/>
      <c r="D7774" s="84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44" t="s">
        <v>6000</v>
      </c>
      <c r="C7776" s="844"/>
      <c r="D7776" s="84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44" t="s">
        <v>6090</v>
      </c>
      <c r="C7780" s="844"/>
      <c r="D7780" s="84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44" t="s">
        <v>6095</v>
      </c>
      <c r="C7784" s="844"/>
      <c r="D7784" s="84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44" t="s">
        <v>6098</v>
      </c>
      <c r="C7789" s="844"/>
      <c r="D7789" s="84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44" t="s">
        <v>6055</v>
      </c>
      <c r="C7804" s="844"/>
      <c r="D7804" s="84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44" t="s">
        <v>6055</v>
      </c>
      <c r="C7809" s="844"/>
      <c r="D7809" s="84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44" t="s">
        <v>6162</v>
      </c>
      <c r="C7820" s="844"/>
      <c r="D7820" s="84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44" t="s">
        <v>6055</v>
      </c>
      <c r="C7823" s="844"/>
      <c r="D7823" s="84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44" t="s">
        <v>6137</v>
      </c>
      <c r="C7833" s="844"/>
      <c r="D7833" s="84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44" t="s">
        <v>6166</v>
      </c>
      <c r="C7836" s="844"/>
      <c r="D7836" s="84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44" t="s">
        <v>6166</v>
      </c>
      <c r="C7839" s="844"/>
      <c r="D7839" s="84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44" t="s">
        <v>6157</v>
      </c>
      <c r="C7853" s="844"/>
      <c r="D7853" s="84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44" t="s">
        <v>6187</v>
      </c>
      <c r="C7874" s="844"/>
      <c r="D7874" s="84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44" t="s">
        <v>6196</v>
      </c>
      <c r="C7886" s="844"/>
      <c r="D7886" s="84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44" t="s">
        <v>6204</v>
      </c>
      <c r="C7896" s="844"/>
      <c r="D7896" s="84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44" t="s">
        <v>6207</v>
      </c>
      <c r="C7898" s="844"/>
      <c r="D7898" s="84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44" t="s">
        <v>6210</v>
      </c>
      <c r="C7905" s="844"/>
      <c r="D7905" s="84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44" t="s">
        <v>6210</v>
      </c>
      <c r="C7923" s="844"/>
      <c r="D7923" s="84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44" t="s">
        <v>6210</v>
      </c>
      <c r="C7925" s="844"/>
      <c r="D7925" s="84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44" t="s">
        <v>6210</v>
      </c>
      <c r="C7935" s="844"/>
      <c r="D7935" s="84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44" t="s">
        <v>6210</v>
      </c>
      <c r="C7941" s="844"/>
      <c r="D7941" s="84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44" t="s">
        <v>6241</v>
      </c>
      <c r="C7950" s="844"/>
      <c r="D7950" s="84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44" t="s">
        <v>6249</v>
      </c>
      <c r="C7961" s="844"/>
      <c r="D7961" s="84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44" t="s">
        <v>6260</v>
      </c>
      <c r="C7968" s="844"/>
      <c r="D7968" s="84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44" t="s">
        <v>6257</v>
      </c>
      <c r="C7976" s="844"/>
      <c r="D7976" s="84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44" t="s">
        <v>6276</v>
      </c>
      <c r="C7985" s="844"/>
      <c r="D7985" s="84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44" t="s">
        <v>6257</v>
      </c>
      <c r="C8001" s="844"/>
      <c r="D8001" s="84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44" t="s">
        <v>6257</v>
      </c>
      <c r="C8020" s="844"/>
      <c r="D8020" s="84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44" t="s">
        <v>6257</v>
      </c>
      <c r="C8037" s="844"/>
      <c r="D8037" s="84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44" t="s">
        <v>6276</v>
      </c>
      <c r="C8054" s="844"/>
      <c r="D8054" s="84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44" t="s">
        <v>6339</v>
      </c>
      <c r="C8068" s="844"/>
      <c r="D8068" s="844"/>
      <c r="E8068" s="43">
        <v>288750</v>
      </c>
      <c r="F8068" s="48">
        <f t="shared" si="132"/>
        <v>317325</v>
      </c>
    </row>
    <row r="8069" spans="1:6" x14ac:dyDescent="0.3">
      <c r="A8069" s="45">
        <v>44053</v>
      </c>
      <c r="B8069" s="844" t="s">
        <v>6340</v>
      </c>
      <c r="C8069" s="844"/>
      <c r="D8069" s="84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44" t="s">
        <v>6257</v>
      </c>
      <c r="C8074" s="844"/>
      <c r="D8074" s="84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44" t="s">
        <v>6357</v>
      </c>
      <c r="C8097" s="844"/>
      <c r="D8097" s="84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44" t="s">
        <v>6257</v>
      </c>
      <c r="C8122" s="844"/>
      <c r="D8122" s="84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44" t="s">
        <v>6249</v>
      </c>
      <c r="C8132" s="844"/>
      <c r="D8132" s="84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44" t="s">
        <v>6409</v>
      </c>
      <c r="C8140" s="844"/>
      <c r="D8140" s="84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44" t="s">
        <v>6408</v>
      </c>
      <c r="C8144" s="844"/>
      <c r="D8144" s="84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44" t="s">
        <v>6407</v>
      </c>
      <c r="C8176" s="844"/>
      <c r="D8176" s="84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44" t="s">
        <v>6423</v>
      </c>
      <c r="C8182" s="844"/>
      <c r="D8182" s="84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44" t="s">
        <v>6438</v>
      </c>
      <c r="C8203" s="844"/>
      <c r="D8203" s="84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44" t="s">
        <v>5653</v>
      </c>
      <c r="C8206" s="844"/>
      <c r="D8206" s="84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44" t="s">
        <v>6438</v>
      </c>
      <c r="C8215" s="844"/>
      <c r="D8215" s="84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44" t="s">
        <v>6407</v>
      </c>
      <c r="C8219" s="844"/>
      <c r="D8219" s="84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44" t="s">
        <v>5653</v>
      </c>
      <c r="C8244" s="844"/>
      <c r="D8244" s="844"/>
      <c r="E8244" s="43">
        <v>50000</v>
      </c>
      <c r="F8244" s="48">
        <f t="shared" si="135"/>
        <v>66921.870967742056</v>
      </c>
    </row>
    <row r="8245" spans="1:10" x14ac:dyDescent="0.3">
      <c r="A8245" s="45">
        <v>44095</v>
      </c>
      <c r="B8245" s="844" t="s">
        <v>5653</v>
      </c>
      <c r="C8245" s="844"/>
      <c r="D8245" s="844"/>
      <c r="E8245" s="43">
        <v>25000</v>
      </c>
      <c r="F8245" s="48">
        <f t="shared" si="135"/>
        <v>91921.870967742056</v>
      </c>
    </row>
    <row r="8246" spans="1:10" x14ac:dyDescent="0.3">
      <c r="A8246" s="45">
        <v>44095</v>
      </c>
      <c r="B8246" s="844" t="s">
        <v>5653</v>
      </c>
      <c r="C8246" s="844"/>
      <c r="D8246" s="84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44" t="s">
        <v>5653</v>
      </c>
      <c r="C8253" s="844"/>
      <c r="D8253" s="84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44" t="s">
        <v>6490</v>
      </c>
      <c r="C8267" s="844"/>
      <c r="D8267" s="84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44" t="s">
        <v>5653</v>
      </c>
      <c r="C8269" s="844"/>
      <c r="D8269" s="84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44" t="s">
        <v>3444</v>
      </c>
      <c r="C8277" s="844"/>
      <c r="D8277" s="84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44" t="s">
        <v>6503</v>
      </c>
      <c r="C8289" s="844"/>
      <c r="D8289" s="844"/>
      <c r="E8289" s="43">
        <v>20000</v>
      </c>
      <c r="F8289" s="48">
        <f t="shared" ref="F8289:F8352" si="136">F8288+E8289-D8289</f>
        <v>30278.870967742056</v>
      </c>
    </row>
    <row r="8290" spans="1:8" x14ac:dyDescent="0.3">
      <c r="A8290" s="45">
        <v>44102</v>
      </c>
      <c r="B8290" s="844" t="s">
        <v>6503</v>
      </c>
      <c r="C8290" s="844"/>
      <c r="D8290" s="84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44" t="s">
        <v>5653</v>
      </c>
      <c r="C8293" s="844"/>
      <c r="D8293" s="84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44" t="s">
        <v>5653</v>
      </c>
      <c r="C8306" s="844"/>
      <c r="D8306" s="84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44" t="s">
        <v>5653</v>
      </c>
      <c r="C8321" s="844"/>
      <c r="D8321" s="84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44" t="s">
        <v>5653</v>
      </c>
      <c r="C8348" s="844"/>
      <c r="D8348" s="844"/>
      <c r="E8348" s="43">
        <v>299000</v>
      </c>
      <c r="F8348" s="48">
        <f t="shared" si="136"/>
        <v>308262.87096774206</v>
      </c>
    </row>
    <row r="8349" spans="1:6" x14ac:dyDescent="0.3">
      <c r="A8349" s="45">
        <v>44112</v>
      </c>
      <c r="B8349" s="844" t="s">
        <v>5653</v>
      </c>
      <c r="C8349" s="844"/>
      <c r="D8349" s="84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44" t="s">
        <v>5653</v>
      </c>
      <c r="C8371" s="844"/>
      <c r="D8371" s="84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36" t="s">
        <v>6566</v>
      </c>
      <c r="C8374" s="837"/>
      <c r="D8374" s="83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44" t="s">
        <v>6575</v>
      </c>
      <c r="C8381" s="844"/>
      <c r="D8381" s="84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44" t="s">
        <v>6582</v>
      </c>
      <c r="C8391" s="844"/>
      <c r="D8391" s="84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44" t="s">
        <v>3444</v>
      </c>
      <c r="C8437" s="844"/>
      <c r="D8437" s="84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44" t="s">
        <v>5653</v>
      </c>
      <c r="C8452" s="844"/>
      <c r="D8452" s="84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44" t="s">
        <v>5653</v>
      </c>
      <c r="C8476" s="844"/>
      <c r="D8476" s="84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44" t="s">
        <v>6672</v>
      </c>
      <c r="C8494" s="844"/>
      <c r="D8494" s="84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44" t="s">
        <v>2960</v>
      </c>
      <c r="C8501" s="844"/>
      <c r="D8501" s="84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44" t="s">
        <v>2960</v>
      </c>
      <c r="C8510" s="844"/>
      <c r="D8510" s="84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44" t="s">
        <v>2960</v>
      </c>
      <c r="C8513" s="844"/>
      <c r="D8513" s="84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44" t="s">
        <v>6688</v>
      </c>
      <c r="C8519" s="844"/>
      <c r="D8519" s="84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44" t="s">
        <v>6688</v>
      </c>
      <c r="C8529" s="844"/>
      <c r="D8529" s="84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44" t="s">
        <v>2960</v>
      </c>
      <c r="C8540" s="844"/>
      <c r="D8540" s="84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44" t="s">
        <v>6688</v>
      </c>
      <c r="C8558" s="844"/>
      <c r="D8558" s="84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44" t="s">
        <v>6688</v>
      </c>
      <c r="C8570" s="844"/>
      <c r="D8570" s="84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44" t="s">
        <v>5653</v>
      </c>
      <c r="C8587" s="844"/>
      <c r="D8587" s="84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44" t="s">
        <v>5653</v>
      </c>
      <c r="C8596" s="844"/>
      <c r="D8596" s="84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44" t="s">
        <v>4106</v>
      </c>
      <c r="C8612" s="844"/>
      <c r="D8612" s="84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44" t="s">
        <v>5653</v>
      </c>
      <c r="C8630" s="844"/>
      <c r="D8630" s="84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44" t="s">
        <v>5653</v>
      </c>
      <c r="C8634" s="844"/>
      <c r="D8634" s="84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44" t="s">
        <v>4106</v>
      </c>
      <c r="C8636" s="844"/>
      <c r="D8636" s="84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44" t="s">
        <v>6786</v>
      </c>
      <c r="C8651" s="844"/>
      <c r="D8651" s="84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44" t="s">
        <v>6800</v>
      </c>
      <c r="C8663" s="844"/>
      <c r="D8663" s="84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44" t="s">
        <v>6802</v>
      </c>
      <c r="C8673" s="844"/>
      <c r="D8673" s="84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44" t="s">
        <v>4106</v>
      </c>
      <c r="C8687" s="844"/>
      <c r="D8687" s="84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44" t="s">
        <v>6823</v>
      </c>
      <c r="C8698" s="844"/>
      <c r="D8698" s="84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44" t="s">
        <v>4415</v>
      </c>
      <c r="C8705" s="844"/>
      <c r="D8705" s="84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44" t="s">
        <v>4415</v>
      </c>
      <c r="C8721" s="844"/>
      <c r="D8721" s="84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44" t="s">
        <v>4415</v>
      </c>
      <c r="C8736" s="844"/>
      <c r="D8736" s="84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44" t="s">
        <v>4415</v>
      </c>
      <c r="C8742" s="844"/>
      <c r="D8742" s="84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44" t="s">
        <v>6858</v>
      </c>
      <c r="C8749" s="844"/>
      <c r="D8749" s="84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44" t="s">
        <v>4415</v>
      </c>
      <c r="C8798" s="844"/>
      <c r="D8798" s="84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44" t="s">
        <v>4415</v>
      </c>
      <c r="C8805" s="844"/>
      <c r="D8805" s="84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44" t="s">
        <v>4415</v>
      </c>
      <c r="C8830" s="844"/>
      <c r="D8830" s="84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45"/>
      <c r="J8832" s="84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44" t="s">
        <v>4415</v>
      </c>
      <c r="C8836" s="844"/>
      <c r="D8836" s="84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44" t="s">
        <v>4415</v>
      </c>
      <c r="C8840" s="844"/>
      <c r="D8840" s="84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44" t="s">
        <v>4415</v>
      </c>
      <c r="C8859" s="844"/>
      <c r="D8859" s="84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44" t="s">
        <v>3444</v>
      </c>
      <c r="C8866" s="844"/>
      <c r="D8866" s="844"/>
      <c r="E8866" s="43">
        <v>100000</v>
      </c>
      <c r="F8866" s="48">
        <f t="shared" si="145"/>
        <v>102511</v>
      </c>
    </row>
    <row r="8867" spans="1:6" x14ac:dyDescent="0.3">
      <c r="A8867" s="45">
        <v>43839</v>
      </c>
      <c r="B8867" s="844" t="s">
        <v>3444</v>
      </c>
      <c r="C8867" s="844"/>
      <c r="D8867" s="844"/>
      <c r="E8867" s="43">
        <v>35000</v>
      </c>
      <c r="F8867" s="48">
        <f t="shared" si="145"/>
        <v>137511</v>
      </c>
    </row>
    <row r="8868" spans="1:6" x14ac:dyDescent="0.3">
      <c r="A8868" s="45">
        <v>43839</v>
      </c>
      <c r="B8868" s="844" t="s">
        <v>4415</v>
      </c>
      <c r="C8868" s="844"/>
      <c r="D8868" s="84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44" t="s">
        <v>3444</v>
      </c>
      <c r="C8884" s="844"/>
      <c r="D8884" s="84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44" t="s">
        <v>3444</v>
      </c>
      <c r="C8894" s="844"/>
      <c r="D8894" s="84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44" t="s">
        <v>3444</v>
      </c>
      <c r="C8901" s="844"/>
      <c r="D8901" s="84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44" t="s">
        <v>3444</v>
      </c>
      <c r="C8907" s="844"/>
      <c r="D8907" s="84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44" t="s">
        <v>5379</v>
      </c>
      <c r="C8930" s="844"/>
      <c r="D8930" s="84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36" t="s">
        <v>5431</v>
      </c>
      <c r="C8940" s="837"/>
      <c r="D8940" s="83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36" t="s">
        <v>5379</v>
      </c>
      <c r="C8947" s="837"/>
      <c r="D8947" s="83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36" t="s">
        <v>7048</v>
      </c>
      <c r="C8975" s="837"/>
      <c r="D8975" s="838"/>
      <c r="E8975" s="43">
        <v>100000</v>
      </c>
      <c r="F8975" s="48">
        <f t="shared" si="146"/>
        <v>109464</v>
      </c>
    </row>
    <row r="8976" spans="1:6" x14ac:dyDescent="0.3">
      <c r="A8976" s="45">
        <v>44256</v>
      </c>
      <c r="B8976" s="836" t="s">
        <v>7048</v>
      </c>
      <c r="C8976" s="837"/>
      <c r="D8976" s="83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36" t="s">
        <v>7088</v>
      </c>
      <c r="C8992" s="837"/>
      <c r="D8992" s="838"/>
      <c r="E8992" s="43">
        <v>100000</v>
      </c>
      <c r="F8992" s="48">
        <f>F8991+E8992-D8992</f>
        <v>108416</v>
      </c>
    </row>
    <row r="8993" spans="1:6" x14ac:dyDescent="0.3">
      <c r="A8993" s="45">
        <v>44258</v>
      </c>
      <c r="B8993" s="836" t="s">
        <v>7088</v>
      </c>
      <c r="C8993" s="837"/>
      <c r="D8993" s="83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36" t="s">
        <v>7100</v>
      </c>
      <c r="C9003" s="837"/>
      <c r="D9003" s="83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36" t="s">
        <v>4415</v>
      </c>
      <c r="C9013" s="837"/>
      <c r="D9013" s="83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36" t="s">
        <v>7048</v>
      </c>
      <c r="C9019" s="837"/>
      <c r="D9019" s="83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36" t="s">
        <v>7106</v>
      </c>
      <c r="C9021" s="837"/>
      <c r="D9021" s="83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36" t="s">
        <v>7048</v>
      </c>
      <c r="C9036" s="837"/>
      <c r="D9036" s="83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36" t="s">
        <v>4415</v>
      </c>
      <c r="C9044" s="837"/>
      <c r="D9044" s="83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36" t="s">
        <v>7048</v>
      </c>
      <c r="C9061" s="837"/>
      <c r="D9061" s="83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36" t="s">
        <v>7048</v>
      </c>
      <c r="C9063" s="837"/>
      <c r="D9063" s="83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36" t="s">
        <v>4415</v>
      </c>
      <c r="C9065" s="837"/>
      <c r="D9065" s="83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36" t="s">
        <v>4415</v>
      </c>
      <c r="C9073" s="837"/>
      <c r="D9073" s="83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36" t="s">
        <v>7161</v>
      </c>
      <c r="C9080" s="837"/>
      <c r="D9080" s="83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36" t="s">
        <v>861</v>
      </c>
      <c r="C9094" s="837"/>
      <c r="D9094" s="83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36" t="s">
        <v>7195</v>
      </c>
      <c r="C9102" s="837"/>
      <c r="D9102" s="83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36" t="s">
        <v>7196</v>
      </c>
      <c r="C9109" s="837"/>
      <c r="D9109" s="83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36" t="s">
        <v>7088</v>
      </c>
      <c r="C9119" s="837"/>
      <c r="D9119" s="83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36" t="s">
        <v>3444</v>
      </c>
      <c r="C9135" s="837"/>
      <c r="D9135" s="83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36" t="s">
        <v>3444</v>
      </c>
      <c r="C9148" s="837"/>
      <c r="D9148" s="83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36" t="s">
        <v>861</v>
      </c>
      <c r="C9166" s="837"/>
      <c r="D9166" s="83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36" t="s">
        <v>5431</v>
      </c>
      <c r="C9179" s="837"/>
      <c r="D9179" s="83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36" t="s">
        <v>5431</v>
      </c>
      <c r="C9183" s="837"/>
      <c r="D9183" s="83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36" t="s">
        <v>7261</v>
      </c>
      <c r="C9197" s="837"/>
      <c r="D9197" s="83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36" t="s">
        <v>4415</v>
      </c>
      <c r="C9204" s="837"/>
      <c r="D9204" s="83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36" t="s">
        <v>4415</v>
      </c>
      <c r="C9211" s="837"/>
      <c r="D9211" s="83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36" t="s">
        <v>4329</v>
      </c>
      <c r="C9226" s="837"/>
      <c r="D9226" s="83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36" t="s">
        <v>5431</v>
      </c>
      <c r="C9235" s="837"/>
      <c r="D9235" s="838"/>
      <c r="E9235" s="43">
        <v>70000</v>
      </c>
      <c r="F9235" s="48">
        <f t="shared" si="151"/>
        <v>76563</v>
      </c>
    </row>
    <row r="9236" spans="1:6" x14ac:dyDescent="0.3">
      <c r="A9236" s="45">
        <v>44298</v>
      </c>
      <c r="B9236" s="836" t="s">
        <v>5431</v>
      </c>
      <c r="C9236" s="837"/>
      <c r="D9236" s="838"/>
      <c r="E9236" s="43">
        <v>45000</v>
      </c>
      <c r="F9236" s="48">
        <f t="shared" si="151"/>
        <v>121563</v>
      </c>
    </row>
    <row r="9237" spans="1:6" x14ac:dyDescent="0.3">
      <c r="A9237" s="45">
        <v>44298</v>
      </c>
      <c r="B9237" s="836" t="s">
        <v>5431</v>
      </c>
      <c r="C9237" s="837"/>
      <c r="D9237" s="83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36" t="s">
        <v>7310</v>
      </c>
      <c r="C9242" s="837"/>
      <c r="D9242" s="83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36" t="s">
        <v>5431</v>
      </c>
      <c r="C9249" s="837"/>
      <c r="D9249" s="83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36" t="s">
        <v>3444</v>
      </c>
      <c r="C9258" s="837"/>
      <c r="D9258" s="83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44" t="s">
        <v>5431</v>
      </c>
      <c r="C9263" s="844"/>
      <c r="D9263" s="84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44" t="s">
        <v>5431</v>
      </c>
      <c r="C9274" s="844"/>
      <c r="D9274" s="84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44" t="s">
        <v>7343</v>
      </c>
      <c r="C9283" s="844"/>
      <c r="D9283" s="84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44" t="s">
        <v>7348</v>
      </c>
      <c r="C9287" s="844"/>
      <c r="D9287" s="84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44" t="s">
        <v>5431</v>
      </c>
      <c r="C9289" s="844"/>
      <c r="D9289" s="84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44" t="s">
        <v>5431</v>
      </c>
      <c r="C9300" s="844"/>
      <c r="D9300" s="84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44" t="s">
        <v>5431</v>
      </c>
      <c r="C9306" s="844"/>
      <c r="D9306" s="84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44" t="s">
        <v>5431</v>
      </c>
      <c r="C9310" s="844"/>
      <c r="D9310" s="84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44" t="s">
        <v>7374</v>
      </c>
      <c r="C9314" s="844"/>
      <c r="D9314" s="84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44" t="s">
        <v>4329</v>
      </c>
      <c r="C9340" s="844"/>
      <c r="D9340" s="844"/>
      <c r="E9340" s="43">
        <v>500000</v>
      </c>
      <c r="F9340" s="48">
        <f>F9339+E9340-D9340</f>
        <v>503165</v>
      </c>
    </row>
    <row r="9341" spans="1:13" x14ac:dyDescent="0.3">
      <c r="A9341" s="45">
        <v>44321</v>
      </c>
      <c r="B9341" s="844" t="s">
        <v>861</v>
      </c>
      <c r="C9341" s="844"/>
      <c r="D9341" s="84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44" t="s">
        <v>7422</v>
      </c>
      <c r="C9353" s="844"/>
      <c r="D9353" s="84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44" t="s">
        <v>4415</v>
      </c>
      <c r="C9365" s="844"/>
      <c r="D9365" s="84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44" t="s">
        <v>4415</v>
      </c>
      <c r="C9368" s="844"/>
      <c r="D9368" s="84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44" t="s">
        <v>861</v>
      </c>
      <c r="C9380" s="844"/>
      <c r="D9380" s="84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44" t="s">
        <v>7440</v>
      </c>
      <c r="C9387" s="844"/>
      <c r="D9387" s="84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46" t="s">
        <v>7448</v>
      </c>
      <c r="I9396" s="846"/>
      <c r="J9396" s="846"/>
    </row>
    <row r="9397" spans="1:12" x14ac:dyDescent="0.3">
      <c r="A9397" s="45">
        <v>44336</v>
      </c>
      <c r="B9397" s="844" t="s">
        <v>7440</v>
      </c>
      <c r="C9397" s="844"/>
      <c r="D9397" s="844"/>
      <c r="E9397" s="43">
        <v>50000</v>
      </c>
      <c r="F9397" s="48">
        <f t="shared" si="153"/>
        <v>68195</v>
      </c>
      <c r="H9397" s="847" t="s">
        <v>7527</v>
      </c>
      <c r="I9397" s="847"/>
      <c r="J9397" s="43">
        <v>25000</v>
      </c>
    </row>
    <row r="9398" spans="1:12" x14ac:dyDescent="0.3">
      <c r="A9398" s="45">
        <v>44336</v>
      </c>
      <c r="B9398" s="5" t="s">
        <v>4055</v>
      </c>
      <c r="C9398" s="5" t="s">
        <v>7456</v>
      </c>
      <c r="D9398" s="43">
        <v>40000</v>
      </c>
      <c r="E9398" s="43"/>
      <c r="F9398" s="48">
        <f t="shared" si="153"/>
        <v>28195</v>
      </c>
      <c r="H9398" s="847" t="s">
        <v>7449</v>
      </c>
      <c r="I9398" s="847"/>
      <c r="J9398" s="43">
        <v>201000</v>
      </c>
    </row>
    <row r="9399" spans="1:12" x14ac:dyDescent="0.3">
      <c r="A9399" s="45">
        <v>44336</v>
      </c>
      <c r="B9399" s="5" t="s">
        <v>7457</v>
      </c>
      <c r="C9399" s="5" t="s">
        <v>7458</v>
      </c>
      <c r="D9399" s="43">
        <v>16000</v>
      </c>
      <c r="E9399" s="43"/>
      <c r="F9399" s="48">
        <f t="shared" si="153"/>
        <v>12195</v>
      </c>
      <c r="H9399" s="847" t="s">
        <v>7450</v>
      </c>
      <c r="I9399" s="847"/>
      <c r="J9399" s="43">
        <v>201000</v>
      </c>
    </row>
    <row r="9400" spans="1:12" x14ac:dyDescent="0.3">
      <c r="A9400" s="45">
        <v>44336</v>
      </c>
      <c r="B9400" s="5" t="s">
        <v>7214</v>
      </c>
      <c r="C9400" s="5" t="s">
        <v>7460</v>
      </c>
      <c r="D9400" s="43">
        <v>2500</v>
      </c>
      <c r="E9400" s="43"/>
      <c r="F9400" s="48">
        <f t="shared" si="153"/>
        <v>9695</v>
      </c>
      <c r="H9400" s="847" t="s">
        <v>7452</v>
      </c>
      <c r="I9400" s="847"/>
      <c r="J9400" s="43">
        <v>4000</v>
      </c>
    </row>
    <row r="9401" spans="1:12" x14ac:dyDescent="0.3">
      <c r="A9401" s="45">
        <v>44336</v>
      </c>
      <c r="B9401" s="844" t="s">
        <v>7440</v>
      </c>
      <c r="C9401" s="844"/>
      <c r="D9401" s="844"/>
      <c r="E9401" s="43">
        <v>50000</v>
      </c>
      <c r="F9401" s="48">
        <f t="shared" si="153"/>
        <v>59695</v>
      </c>
      <c r="H9401" s="847" t="s">
        <v>7464</v>
      </c>
      <c r="I9401" s="847"/>
      <c r="J9401" s="43">
        <f>SUM(J9397:J9400)</f>
        <v>431000</v>
      </c>
    </row>
    <row r="9402" spans="1:12" x14ac:dyDescent="0.3">
      <c r="A9402" s="45">
        <v>44336</v>
      </c>
      <c r="B9402" s="5" t="s">
        <v>4550</v>
      </c>
      <c r="C9402" s="5" t="s">
        <v>7462</v>
      </c>
      <c r="D9402" s="43">
        <v>20000</v>
      </c>
      <c r="E9402" s="43"/>
      <c r="F9402" s="48">
        <f t="shared" si="153"/>
        <v>39695</v>
      </c>
      <c r="H9402" s="847" t="s">
        <v>7463</v>
      </c>
      <c r="I9402" s="847"/>
      <c r="J9402" s="43">
        <v>67000</v>
      </c>
    </row>
    <row r="9403" spans="1:12" x14ac:dyDescent="0.3">
      <c r="A9403" s="45">
        <v>44337</v>
      </c>
      <c r="B9403" s="5" t="s">
        <v>5156</v>
      </c>
      <c r="C9403" s="5" t="s">
        <v>7466</v>
      </c>
      <c r="D9403" s="43">
        <v>7260</v>
      </c>
      <c r="E9403" s="43"/>
      <c r="F9403" s="48">
        <f t="shared" si="153"/>
        <v>32435</v>
      </c>
      <c r="H9403" s="847" t="s">
        <v>7465</v>
      </c>
      <c r="I9403" s="8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44" t="s">
        <v>7440</v>
      </c>
      <c r="C9405" s="844"/>
      <c r="D9405" s="84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44" t="s">
        <v>7440</v>
      </c>
      <c r="C9410" s="844"/>
      <c r="D9410" s="84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44" t="s">
        <v>7440</v>
      </c>
      <c r="C9419" s="844"/>
      <c r="D9419" s="84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44" t="s">
        <v>7440</v>
      </c>
      <c r="C9439" s="844"/>
      <c r="D9439" s="84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44" t="s">
        <v>7440</v>
      </c>
      <c r="C9448" s="844"/>
      <c r="D9448" s="844"/>
      <c r="E9448" s="43">
        <v>720000</v>
      </c>
      <c r="F9448" s="48">
        <f t="shared" si="154"/>
        <v>743869</v>
      </c>
    </row>
    <row r="9449" spans="1:10" x14ac:dyDescent="0.3">
      <c r="A9449" s="45">
        <v>44349</v>
      </c>
      <c r="B9449" s="844" t="s">
        <v>7048</v>
      </c>
      <c r="C9449" s="844"/>
      <c r="D9449" s="84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44" t="s">
        <v>7088</v>
      </c>
      <c r="C9469" s="844"/>
      <c r="D9469" s="84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44" t="s">
        <v>7088</v>
      </c>
      <c r="C9475" s="844"/>
      <c r="D9475" s="844"/>
      <c r="E9475" s="43">
        <v>250000</v>
      </c>
      <c r="F9475" s="48">
        <f t="shared" si="155"/>
        <v>373893</v>
      </c>
      <c r="H9475" s="254"/>
    </row>
    <row r="9476" spans="1:12" x14ac:dyDescent="0.3">
      <c r="A9476" s="45">
        <v>44356</v>
      </c>
      <c r="B9476" s="844" t="s">
        <v>7088</v>
      </c>
      <c r="C9476" s="844"/>
      <c r="D9476" s="84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44" t="s">
        <v>7536</v>
      </c>
      <c r="C9483" s="844"/>
      <c r="D9483" s="84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44" t="s">
        <v>861</v>
      </c>
      <c r="C9486" s="844"/>
      <c r="D9486" s="84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44" t="s">
        <v>861</v>
      </c>
      <c r="C9496" s="844"/>
      <c r="D9496" s="84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44" t="s">
        <v>4362</v>
      </c>
      <c r="C9520" s="844"/>
      <c r="D9520" s="84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44" t="s">
        <v>7348</v>
      </c>
      <c r="C9523" s="844"/>
      <c r="D9523" s="84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44" t="s">
        <v>861</v>
      </c>
      <c r="C9525" s="844"/>
      <c r="D9525" s="84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44" t="s">
        <v>7577</v>
      </c>
      <c r="C9534" s="844"/>
      <c r="D9534" s="844"/>
      <c r="E9534" s="43">
        <v>700</v>
      </c>
      <c r="F9534" s="48">
        <f t="shared" si="156"/>
        <v>14488</v>
      </c>
      <c r="L9534" s="93"/>
    </row>
    <row r="9535" spans="1:12" x14ac:dyDescent="0.3">
      <c r="A9535" s="45">
        <v>44364</v>
      </c>
      <c r="B9535" s="5" t="s">
        <v>6341</v>
      </c>
      <c r="C9535" s="5" t="s">
        <v>6555</v>
      </c>
      <c r="D9535" s="43">
        <v>2500</v>
      </c>
      <c r="E9535" s="43"/>
      <c r="F9535" s="48">
        <f t="shared" si="156"/>
        <v>11988</v>
      </c>
      <c r="H9535" s="848"/>
      <c r="I9535" s="84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44" t="s">
        <v>7440</v>
      </c>
      <c r="C9538" s="844"/>
      <c r="D9538" s="84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44" t="s">
        <v>7048</v>
      </c>
      <c r="C9544" s="844"/>
      <c r="D9544" s="84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44" t="s">
        <v>4106</v>
      </c>
      <c r="C9556" s="844"/>
      <c r="D9556" s="84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44" t="s">
        <v>4106</v>
      </c>
      <c r="C9566" s="844"/>
      <c r="D9566" s="84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44" t="s">
        <v>7048</v>
      </c>
      <c r="C9579" s="844"/>
      <c r="D9579" s="84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44" t="s">
        <v>7617</v>
      </c>
      <c r="C9587" s="844"/>
      <c r="D9587" s="84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44" t="s">
        <v>7048</v>
      </c>
      <c r="C9591" s="844"/>
      <c r="D9591" s="84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44" t="s">
        <v>7440</v>
      </c>
      <c r="C9598" s="844"/>
      <c r="D9598" s="84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44" t="s">
        <v>7440</v>
      </c>
      <c r="C9606" s="844"/>
      <c r="D9606" s="84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44" t="s">
        <v>7650</v>
      </c>
      <c r="C9609" s="844"/>
      <c r="D9609" s="84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44" t="s">
        <v>861</v>
      </c>
      <c r="C9620" s="844"/>
      <c r="D9620" s="84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44" t="s">
        <v>7440</v>
      </c>
      <c r="C9657" s="844"/>
      <c r="D9657" s="84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44" t="s">
        <v>7440</v>
      </c>
      <c r="C9670" s="844"/>
      <c r="D9670" s="84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44" t="s">
        <v>7440</v>
      </c>
      <c r="C9680" s="844"/>
      <c r="D9680" s="84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44" t="s">
        <v>7440</v>
      </c>
      <c r="C9690" s="844"/>
      <c r="D9690" s="844"/>
      <c r="E9690" s="43">
        <v>10100</v>
      </c>
      <c r="F9690" s="48">
        <f t="shared" si="159"/>
        <v>33807</v>
      </c>
      <c r="J9690" s="52">
        <v>45249</v>
      </c>
      <c r="L9690" s="93"/>
    </row>
    <row r="9691" spans="1:12" x14ac:dyDescent="0.3">
      <c r="A9691" s="45">
        <v>44385</v>
      </c>
      <c r="B9691" s="844" t="s">
        <v>7440</v>
      </c>
      <c r="C9691" s="844"/>
      <c r="D9691" s="84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44" t="s">
        <v>7734</v>
      </c>
      <c r="C9709" s="844"/>
      <c r="D9709" s="84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44" t="s">
        <v>4106</v>
      </c>
      <c r="C9713" s="844"/>
      <c r="D9713" s="84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44" t="s">
        <v>7440</v>
      </c>
      <c r="C9725" s="844"/>
      <c r="D9725" s="84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44" t="s">
        <v>7793</v>
      </c>
      <c r="C9756" s="844"/>
      <c r="D9756" s="84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44" t="s">
        <v>4106</v>
      </c>
      <c r="C9778" s="844"/>
      <c r="D9778" s="84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44" t="s">
        <v>4106</v>
      </c>
      <c r="C9792" s="844"/>
      <c r="D9792" s="84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44" t="s">
        <v>7440</v>
      </c>
      <c r="C9811" s="844"/>
      <c r="D9811" s="84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44" t="s">
        <v>7440</v>
      </c>
      <c r="C9834" s="844"/>
      <c r="D9834" s="84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44" t="s">
        <v>7440</v>
      </c>
      <c r="C9837" s="844"/>
      <c r="D9837" s="84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44" t="s">
        <v>4106</v>
      </c>
      <c r="C9841" s="844"/>
      <c r="D9841" s="84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44" t="s">
        <v>7877</v>
      </c>
      <c r="C9850" s="844"/>
      <c r="D9850" s="84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44" t="s">
        <v>4406</v>
      </c>
      <c r="C9855" s="844"/>
      <c r="D9855" s="84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44" t="s">
        <v>7734</v>
      </c>
      <c r="C9866" s="844"/>
      <c r="D9866" s="844"/>
      <c r="E9866" s="43">
        <v>46210</v>
      </c>
      <c r="F9866" s="48">
        <f t="shared" si="162"/>
        <v>157181.66129032261</v>
      </c>
      <c r="H9866" s="52">
        <f>SUM(H9862:H9862)</f>
        <v>0</v>
      </c>
      <c r="J9866" s="52">
        <v>45249</v>
      </c>
      <c r="L9866" s="93"/>
    </row>
    <row r="9867" spans="1:12" x14ac:dyDescent="0.3">
      <c r="A9867" s="45">
        <v>44418</v>
      </c>
      <c r="B9867" s="844" t="s">
        <v>7891</v>
      </c>
      <c r="C9867" s="844"/>
      <c r="D9867" s="84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44" t="s">
        <v>7734</v>
      </c>
      <c r="C9874" s="844"/>
      <c r="D9874" s="84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44" t="s">
        <v>7891</v>
      </c>
      <c r="C9881" s="844"/>
      <c r="D9881" s="84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44" t="s">
        <v>7891</v>
      </c>
      <c r="C9896" s="844"/>
      <c r="D9896" s="844"/>
      <c r="E9896" s="43">
        <v>100000</v>
      </c>
      <c r="F9896" s="48">
        <f>F9895+E9896-D9896</f>
        <v>107262.66129032261</v>
      </c>
      <c r="I9896" s="52">
        <f>SUM(I9894:I9895)</f>
        <v>1160</v>
      </c>
      <c r="L9896" s="93"/>
    </row>
    <row r="9897" spans="1:12" x14ac:dyDescent="0.3">
      <c r="A9897" s="45">
        <v>44425</v>
      </c>
      <c r="B9897" s="844" t="s">
        <v>7891</v>
      </c>
      <c r="C9897" s="844"/>
      <c r="D9897" s="84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44" t="s">
        <v>7891</v>
      </c>
      <c r="C9904" s="844"/>
      <c r="D9904" s="844"/>
      <c r="E9904" s="43">
        <v>100000</v>
      </c>
      <c r="F9904" s="48">
        <f t="shared" si="163"/>
        <v>116924.66129032261</v>
      </c>
      <c r="I9904" s="52">
        <f>SUM(I9902:I9903)</f>
        <v>0</v>
      </c>
      <c r="L9904" s="93"/>
    </row>
    <row r="9905" spans="1:12" x14ac:dyDescent="0.3">
      <c r="A9905" s="45">
        <v>44428</v>
      </c>
      <c r="B9905" s="844" t="s">
        <v>7891</v>
      </c>
      <c r="C9905" s="844"/>
      <c r="D9905" s="84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44" t="s">
        <v>7891</v>
      </c>
      <c r="C9916" s="844"/>
      <c r="D9916" s="84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44" t="s">
        <v>7951</v>
      </c>
      <c r="C9940" s="844"/>
      <c r="D9940" s="84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44" t="s">
        <v>7953</v>
      </c>
      <c r="C9942" s="844"/>
      <c r="D9942" s="84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44" t="s">
        <v>4106</v>
      </c>
      <c r="C9944" s="844"/>
      <c r="D9944" s="84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44" t="s">
        <v>5431</v>
      </c>
      <c r="C9952" s="844"/>
      <c r="D9952" s="84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44" t="s">
        <v>7977</v>
      </c>
      <c r="C9973" s="844"/>
      <c r="D9973" s="84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44" t="s">
        <v>861</v>
      </c>
      <c r="C9984" s="844"/>
      <c r="D9984" s="84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44" t="s">
        <v>4329</v>
      </c>
      <c r="C9999" s="844"/>
      <c r="D9999" s="84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44" t="s">
        <v>8034</v>
      </c>
      <c r="C10015" s="844"/>
      <c r="D10015" s="84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44" t="s">
        <v>8035</v>
      </c>
      <c r="C10017" s="844"/>
      <c r="D10017" s="84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44" t="s">
        <v>4415</v>
      </c>
      <c r="C10024" s="844"/>
      <c r="D10024" s="84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44" t="s">
        <v>8049</v>
      </c>
      <c r="C10029" s="844"/>
      <c r="D10029" s="84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44" t="s">
        <v>861</v>
      </c>
      <c r="C10037" s="844"/>
      <c r="D10037" s="84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44" t="s">
        <v>4415</v>
      </c>
      <c r="C10049" s="844"/>
      <c r="D10049" s="84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44" t="s">
        <v>4106</v>
      </c>
      <c r="C10061" s="844"/>
      <c r="D10061" s="844"/>
      <c r="E10061" s="43">
        <v>100000</v>
      </c>
      <c r="F10061" s="48">
        <f t="shared" si="166"/>
        <v>111049.66129032266</v>
      </c>
      <c r="L10061" s="93"/>
    </row>
    <row r="10062" spans="1:12" x14ac:dyDescent="0.3">
      <c r="A10062" s="45">
        <v>44473</v>
      </c>
      <c r="B10062" s="844" t="s">
        <v>4106</v>
      </c>
      <c r="C10062" s="844"/>
      <c r="D10062" s="844"/>
      <c r="E10062" s="43">
        <v>100000</v>
      </c>
      <c r="F10062" s="48">
        <f t="shared" si="166"/>
        <v>211049.66129032266</v>
      </c>
      <c r="L10062" s="93"/>
    </row>
    <row r="10063" spans="1:12" x14ac:dyDescent="0.3">
      <c r="A10063" s="45">
        <v>44473</v>
      </c>
      <c r="B10063" s="844" t="s">
        <v>4106</v>
      </c>
      <c r="C10063" s="844"/>
      <c r="D10063" s="84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44" t="s">
        <v>8072</v>
      </c>
      <c r="C10066" s="844"/>
      <c r="D10066" s="84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44" t="s">
        <v>4106</v>
      </c>
      <c r="C10085" s="844"/>
      <c r="D10085" s="844"/>
      <c r="E10085" s="43">
        <v>150000</v>
      </c>
      <c r="F10085" s="48">
        <f t="shared" ref="F10085:F10148" si="167">F10084+E10085-D10085</f>
        <v>156347.66129032266</v>
      </c>
      <c r="L10085" s="93"/>
    </row>
    <row r="10086" spans="1:12" x14ac:dyDescent="0.3">
      <c r="A10086" s="45">
        <v>44474</v>
      </c>
      <c r="B10086" s="844" t="s">
        <v>4415</v>
      </c>
      <c r="C10086" s="844"/>
      <c r="D10086" s="844"/>
      <c r="E10086" s="43">
        <v>350000</v>
      </c>
      <c r="F10086" s="48">
        <f t="shared" si="167"/>
        <v>506347.66129032266</v>
      </c>
      <c r="L10086" s="93"/>
    </row>
    <row r="10087" spans="1:12" x14ac:dyDescent="0.3">
      <c r="A10087" s="45">
        <v>44474</v>
      </c>
      <c r="B10087" s="844" t="s">
        <v>4415</v>
      </c>
      <c r="C10087" s="844"/>
      <c r="D10087" s="844"/>
      <c r="E10087" s="43">
        <v>300000</v>
      </c>
      <c r="F10087" s="48">
        <f t="shared" si="167"/>
        <v>806347.66129032266</v>
      </c>
      <c r="L10087" s="93"/>
    </row>
    <row r="10088" spans="1:12" x14ac:dyDescent="0.3">
      <c r="A10088" s="45">
        <v>44474</v>
      </c>
      <c r="B10088" s="844" t="s">
        <v>4415</v>
      </c>
      <c r="C10088" s="844"/>
      <c r="D10088" s="84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44" t="s">
        <v>8093</v>
      </c>
      <c r="C10100" s="844"/>
      <c r="D10100" s="844"/>
      <c r="E10100" s="43">
        <v>62000</v>
      </c>
      <c r="F10100" s="48">
        <f t="shared" si="167"/>
        <v>93572.661290322663</v>
      </c>
    </row>
    <row r="10101" spans="1:6" x14ac:dyDescent="0.3">
      <c r="A10101" s="45">
        <v>44474</v>
      </c>
      <c r="B10101" s="844" t="s">
        <v>8094</v>
      </c>
      <c r="C10101" s="844"/>
      <c r="D10101" s="84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44" t="s">
        <v>4415</v>
      </c>
      <c r="C10114" s="844"/>
      <c r="D10114" s="84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44" t="s">
        <v>8112</v>
      </c>
      <c r="C10121" s="844"/>
      <c r="D10121" s="84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44" t="s">
        <v>4106</v>
      </c>
      <c r="C10127" s="844"/>
      <c r="D10127" s="84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44" t="s">
        <v>4106</v>
      </c>
      <c r="C10135" s="844"/>
      <c r="D10135" s="84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44" t="s">
        <v>8134</v>
      </c>
      <c r="C10150" s="844"/>
      <c r="D10150" s="84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44" t="s">
        <v>8034</v>
      </c>
      <c r="C10161" s="844"/>
      <c r="D10161" s="84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44" t="s">
        <v>3444</v>
      </c>
      <c r="C10169" s="844"/>
      <c r="D10169" s="84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44" t="s">
        <v>4106</v>
      </c>
      <c r="C10178" s="844"/>
      <c r="D10178" s="84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44" t="s">
        <v>4364</v>
      </c>
      <c r="C10186" s="844"/>
      <c r="D10186" s="84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44" t="s">
        <v>4364</v>
      </c>
      <c r="C10194" s="844"/>
      <c r="D10194" s="84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44" t="s">
        <v>4106</v>
      </c>
      <c r="C10201" s="844"/>
      <c r="D10201" s="84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44" t="s">
        <v>4106</v>
      </c>
      <c r="C10211" s="844"/>
      <c r="D10211" s="84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44" t="s">
        <v>7440</v>
      </c>
      <c r="C10237" s="844"/>
      <c r="D10237" s="84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44" t="s">
        <v>4106</v>
      </c>
      <c r="C10245" s="844"/>
      <c r="D10245" s="84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44" t="s">
        <v>3444</v>
      </c>
      <c r="C10247" s="844"/>
      <c r="D10247" s="84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44" t="s">
        <v>4106</v>
      </c>
      <c r="C10262" s="844"/>
      <c r="D10262" s="844"/>
      <c r="E10262" s="43">
        <v>250000</v>
      </c>
      <c r="F10262" s="48">
        <f t="shared" si="169"/>
        <v>250502.66129032266</v>
      </c>
      <c r="I10262" s="52">
        <v>24000</v>
      </c>
      <c r="L10262" s="93"/>
    </row>
    <row r="10263" spans="1:12" x14ac:dyDescent="0.3">
      <c r="A10263" s="45">
        <v>44508</v>
      </c>
      <c r="B10263" s="844" t="s">
        <v>4106</v>
      </c>
      <c r="C10263" s="844"/>
      <c r="D10263" s="84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44" t="s">
        <v>7440</v>
      </c>
      <c r="C10275" s="844"/>
      <c r="D10275" s="84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44" t="s">
        <v>7440</v>
      </c>
      <c r="C10277" s="844"/>
      <c r="D10277" s="84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44" t="s">
        <v>7440</v>
      </c>
      <c r="C10287" s="844"/>
      <c r="D10287" s="84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44" t="s">
        <v>8272</v>
      </c>
      <c r="C10293" s="844"/>
      <c r="D10293" s="844"/>
      <c r="E10293" s="43">
        <v>4000</v>
      </c>
      <c r="F10293" s="48">
        <f t="shared" si="170"/>
        <v>121667.66129032266</v>
      </c>
      <c r="I10293" s="52">
        <v>24000</v>
      </c>
      <c r="L10293" s="93"/>
    </row>
    <row r="10294" spans="1:12" x14ac:dyDescent="0.3">
      <c r="A10294" s="45">
        <v>44513</v>
      </c>
      <c r="B10294" s="844" t="s">
        <v>8260</v>
      </c>
      <c r="C10294" s="844"/>
      <c r="D10294" s="84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44" t="s">
        <v>7440</v>
      </c>
      <c r="C10307" s="844"/>
      <c r="D10307" s="84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44" t="s">
        <v>8290</v>
      </c>
      <c r="C10312" s="844"/>
      <c r="D10312" s="84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44" t="s">
        <v>7440</v>
      </c>
      <c r="C10317" s="844"/>
      <c r="D10317" s="84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44" t="s">
        <v>7440</v>
      </c>
      <c r="C10327" s="844"/>
      <c r="D10327" s="84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44" t="s">
        <v>7440</v>
      </c>
      <c r="C10339" s="844"/>
      <c r="D10339" s="84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44" t="s">
        <v>8290</v>
      </c>
      <c r="C10341" s="844"/>
      <c r="D10341" s="84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44" t="s">
        <v>4106</v>
      </c>
      <c r="C10344" s="844"/>
      <c r="D10344" s="84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44" t="s">
        <v>7440</v>
      </c>
      <c r="C10369" s="844"/>
      <c r="D10369" s="84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44" t="s">
        <v>4406</v>
      </c>
      <c r="C10378" s="844"/>
      <c r="D10378" s="84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44" t="s">
        <v>8290</v>
      </c>
      <c r="C10392" s="844"/>
      <c r="D10392" s="84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44" t="s">
        <v>7440</v>
      </c>
      <c r="C10404" s="844"/>
      <c r="D10404" s="84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44" t="s">
        <v>8626</v>
      </c>
      <c r="C10412" s="844"/>
      <c r="D10412" s="84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44" t="s">
        <v>4106</v>
      </c>
      <c r="C10416" s="844"/>
      <c r="D10416" s="84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44" t="s">
        <v>4106</v>
      </c>
      <c r="C10433" s="844"/>
      <c r="D10433" s="84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44" t="s">
        <v>7440</v>
      </c>
      <c r="C10443" s="844"/>
      <c r="D10443" s="84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44" t="s">
        <v>8290</v>
      </c>
      <c r="C10461" s="844"/>
      <c r="D10461" s="84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44" t="s">
        <v>4106</v>
      </c>
      <c r="C10467" s="844"/>
      <c r="D10467" s="84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44" t="s">
        <v>4106</v>
      </c>
      <c r="C10485" s="844"/>
      <c r="D10485" s="84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44" t="s">
        <v>4106</v>
      </c>
      <c r="C10515" s="844"/>
      <c r="D10515" s="84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44" t="s">
        <v>8290</v>
      </c>
      <c r="C10528" s="844"/>
      <c r="D10528" s="84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44" t="s">
        <v>4106</v>
      </c>
      <c r="C10540" s="844"/>
      <c r="D10540" s="84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44" t="s">
        <v>4106</v>
      </c>
      <c r="C10561" s="844"/>
      <c r="D10561" s="84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44" t="s">
        <v>4106</v>
      </c>
      <c r="C10586" s="844"/>
      <c r="D10586" s="84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44" t="s">
        <v>8801</v>
      </c>
      <c r="C10601" s="844"/>
      <c r="D10601" s="84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44" t="s">
        <v>7440</v>
      </c>
      <c r="C10609" s="844"/>
      <c r="D10609" s="84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44" t="s">
        <v>7440</v>
      </c>
      <c r="C10620" s="844"/>
      <c r="D10620" s="84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49" t="s">
        <v>4106</v>
      </c>
      <c r="C10637" s="839"/>
      <c r="D10637" s="840"/>
      <c r="E10637" s="249">
        <v>250000</v>
      </c>
      <c r="F10637" s="48">
        <f t="shared" si="175"/>
        <v>265979.66129032266</v>
      </c>
      <c r="I10637" s="52">
        <v>24000</v>
      </c>
      <c r="L10637" s="93"/>
    </row>
    <row r="10638" spans="1:12" x14ac:dyDescent="0.3">
      <c r="A10638" s="330">
        <v>44599</v>
      </c>
      <c r="B10638" s="849" t="s">
        <v>4106</v>
      </c>
      <c r="C10638" s="839"/>
      <c r="D10638" s="84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49" t="s">
        <v>8837</v>
      </c>
      <c r="C10647" s="839"/>
      <c r="D10647" s="84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49" t="s">
        <v>8839</v>
      </c>
      <c r="C10650" s="839"/>
      <c r="D10650" s="84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49" t="s">
        <v>4106</v>
      </c>
      <c r="C10653" s="839"/>
      <c r="D10653" s="84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49" t="s">
        <v>7440</v>
      </c>
      <c r="C10664" s="839"/>
      <c r="D10664" s="84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49" t="s">
        <v>8856</v>
      </c>
      <c r="C10672" s="839"/>
      <c r="D10672" s="84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49" t="s">
        <v>8290</v>
      </c>
      <c r="C10677" s="839"/>
      <c r="D10677" s="84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49" t="s">
        <v>7440</v>
      </c>
      <c r="C10679" s="839"/>
      <c r="D10679" s="84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49" t="s">
        <v>8290</v>
      </c>
      <c r="C10684" s="839"/>
      <c r="D10684" s="84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49" t="s">
        <v>3444</v>
      </c>
      <c r="C10687" s="839"/>
      <c r="D10687" s="84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49" t="s">
        <v>8290</v>
      </c>
      <c r="C10703" s="839"/>
      <c r="D10703" s="84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49" t="s">
        <v>4106</v>
      </c>
      <c r="C10709" s="839"/>
      <c r="D10709" s="840"/>
      <c r="E10709" s="249">
        <v>300000</v>
      </c>
      <c r="F10709" s="48">
        <f t="shared" si="176"/>
        <v>301863.66129032266</v>
      </c>
      <c r="G10709" s="4"/>
    </row>
    <row r="10710" spans="1:8" x14ac:dyDescent="0.3">
      <c r="A10710" s="45">
        <v>44620</v>
      </c>
      <c r="B10710" s="849" t="s">
        <v>4106</v>
      </c>
      <c r="C10710" s="839"/>
      <c r="D10710" s="84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50" t="s">
        <v>7440</v>
      </c>
      <c r="C10744" s="851"/>
      <c r="D10744" s="85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49" t="s">
        <v>4106</v>
      </c>
      <c r="C10754" s="839"/>
      <c r="D10754" s="840"/>
      <c r="E10754" s="43">
        <v>250000</v>
      </c>
      <c r="F10754" s="48">
        <f t="shared" si="177"/>
        <v>263832.66129032266</v>
      </c>
      <c r="G10754" s="4"/>
    </row>
    <row r="10755" spans="1:8" x14ac:dyDescent="0.3">
      <c r="A10755" s="45">
        <v>44628</v>
      </c>
      <c r="B10755" s="849" t="s">
        <v>4106</v>
      </c>
      <c r="C10755" s="839"/>
      <c r="D10755" s="840"/>
      <c r="E10755" s="43">
        <v>250000</v>
      </c>
      <c r="F10755" s="48">
        <f t="shared" si="177"/>
        <v>513832.66129032266</v>
      </c>
      <c r="G10755" s="4"/>
    </row>
    <row r="10756" spans="1:8" x14ac:dyDescent="0.3">
      <c r="A10756" s="45">
        <v>44628</v>
      </c>
      <c r="B10756" s="850" t="s">
        <v>7440</v>
      </c>
      <c r="C10756" s="851"/>
      <c r="D10756" s="85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50" t="s">
        <v>8938</v>
      </c>
      <c r="C10769" s="851"/>
      <c r="D10769" s="85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50" t="s">
        <v>8941</v>
      </c>
      <c r="C10771" s="851"/>
      <c r="D10771" s="852"/>
      <c r="E10771" s="335">
        <v>500</v>
      </c>
      <c r="F10771" s="48">
        <f t="shared" si="177"/>
        <v>28826.661290322663</v>
      </c>
      <c r="G10771" s="4"/>
    </row>
    <row r="10772" spans="1:8" x14ac:dyDescent="0.3">
      <c r="A10772" s="45">
        <v>44630</v>
      </c>
      <c r="B10772" s="849" t="s">
        <v>4106</v>
      </c>
      <c r="C10772" s="839"/>
      <c r="D10772" s="840"/>
      <c r="E10772" s="43">
        <v>250000</v>
      </c>
      <c r="F10772" s="48">
        <f t="shared" si="177"/>
        <v>278826.66129032266</v>
      </c>
      <c r="G10772" s="4"/>
    </row>
    <row r="10773" spans="1:8" x14ac:dyDescent="0.3">
      <c r="A10773" s="45">
        <v>44630</v>
      </c>
      <c r="B10773" s="849" t="s">
        <v>4106</v>
      </c>
      <c r="C10773" s="839"/>
      <c r="D10773" s="84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50" t="s">
        <v>8974</v>
      </c>
      <c r="C10794" s="851"/>
      <c r="D10794" s="852"/>
      <c r="E10794" s="335">
        <v>10000</v>
      </c>
      <c r="F10794" s="48">
        <f t="shared" si="178"/>
        <v>10247.661290322663</v>
      </c>
      <c r="G10794" s="4"/>
    </row>
    <row r="10795" spans="1:9" x14ac:dyDescent="0.3">
      <c r="A10795" s="45">
        <v>44638</v>
      </c>
      <c r="B10795" s="850" t="s">
        <v>8974</v>
      </c>
      <c r="C10795" s="851"/>
      <c r="D10795" s="85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50" t="s">
        <v>7440</v>
      </c>
      <c r="C10806" s="851"/>
      <c r="D10806" s="85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50" t="s">
        <v>7440</v>
      </c>
      <c r="C10811" s="851"/>
      <c r="D10811" s="85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44" t="s">
        <v>8974</v>
      </c>
      <c r="C10821" s="844"/>
      <c r="D10821" s="84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44" t="s">
        <v>7440</v>
      </c>
      <c r="C10825" s="844"/>
      <c r="D10825" s="84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44" t="s">
        <v>7440</v>
      </c>
      <c r="C10835" s="844"/>
      <c r="D10835" s="84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44" t="s">
        <v>7440</v>
      </c>
      <c r="C10847" s="844"/>
      <c r="D10847" s="84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44" t="s">
        <v>4106</v>
      </c>
      <c r="C10861" s="844"/>
      <c r="D10861" s="84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44" t="s">
        <v>7440</v>
      </c>
      <c r="C10875" s="844"/>
      <c r="D10875" s="84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44" t="s">
        <v>7440</v>
      </c>
      <c r="C10880" s="844"/>
      <c r="D10880" s="84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44" t="s">
        <v>7440</v>
      </c>
      <c r="C10888" s="844"/>
      <c r="D10888" s="84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53" t="s">
        <v>11426</v>
      </c>
      <c r="B1" s="853"/>
      <c r="C1" s="853"/>
      <c r="D1" s="853"/>
      <c r="E1" s="85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2025-02-15T13:10:49Z</dcterms:modified>
  <cp:contentStatus/>
</cp:coreProperties>
</file>