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E418F92-7540-45AA-98D7-E805169251D8}"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RA" sheetId="72"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bhai'!$A$1:$K$7691</definedName>
    <definedName name="_xlnm._FilterDatabase" localSheetId="2" hidden="1">Cash!$A$1:$O$12316</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095" i="12" l="1"/>
  <c r="G12096" i="12" s="1"/>
  <c r="G12097" i="12" s="1"/>
  <c r="G12098" i="12" s="1"/>
  <c r="G12099" i="12" s="1"/>
  <c r="G12100" i="12" s="1"/>
  <c r="G12101" i="12" s="1"/>
  <c r="G12102" i="12" s="1"/>
  <c r="G12103" i="12" s="1"/>
  <c r="F1356" i="54"/>
  <c r="F1355" i="54"/>
  <c r="F1354" i="54"/>
  <c r="F1353" i="54"/>
  <c r="F1352" i="54"/>
  <c r="F1351" i="54"/>
  <c r="F1350" i="54"/>
  <c r="E12094" i="12"/>
  <c r="E12093" i="12"/>
  <c r="J5" i="57" l="1"/>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56"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5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7" i="54" l="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5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D21" i="57"/>
  <c r="G12052" i="12" l="1"/>
  <c r="G12053" i="12" s="1"/>
  <c r="G12054" i="12" s="1"/>
  <c r="G12055" i="12" l="1"/>
  <c r="G12056" i="12" s="1"/>
  <c r="G12057" i="12" s="1"/>
  <c r="G12058" i="12" s="1"/>
  <c r="R55" i="57"/>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l="1"/>
  <c r="G12092" i="12" s="1"/>
  <c r="G12093" i="12" s="1"/>
  <c r="G12094"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G12289" i="12" s="1"/>
  <c r="G12290" i="12" s="1"/>
  <c r="G12291" i="12" s="1"/>
  <c r="G12292" i="12" s="1"/>
  <c r="G12293" i="12" s="1"/>
  <c r="G12294" i="12" s="1"/>
  <c r="G12295" i="12" s="1"/>
  <c r="G12296" i="12" s="1"/>
  <c r="G12297" i="12" s="1"/>
  <c r="G12298" i="12" s="1"/>
  <c r="G12299" i="12" s="1"/>
  <c r="G12300" i="12" s="1"/>
  <c r="G12301" i="12" s="1"/>
  <c r="G12302" i="12" s="1"/>
  <c r="G12303" i="12" s="1"/>
  <c r="G12304" i="12" s="1"/>
  <c r="G12305" i="12" s="1"/>
  <c r="G12306" i="12" s="1"/>
  <c r="G12307" i="12" s="1"/>
  <c r="G12308" i="12" s="1"/>
  <c r="G12309" i="12" s="1"/>
  <c r="G12310" i="12" s="1"/>
  <c r="G12311" i="12" s="1"/>
  <c r="G12312" i="12" s="1"/>
  <c r="G12313" i="12" s="1"/>
  <c r="G12314" i="12" s="1"/>
  <c r="G12315" i="12" s="1"/>
  <c r="G12316" i="12" s="1"/>
  <c r="G12317" i="12" s="1"/>
  <c r="G12318" i="12" s="1"/>
  <c r="G12319" i="12" s="1"/>
  <c r="G12320" i="12" s="1"/>
  <c r="G12321" i="12" s="1"/>
  <c r="G12322" i="12" s="1"/>
  <c r="G12323" i="12" s="1"/>
  <c r="G12324" i="12" s="1"/>
  <c r="G12325" i="12" s="1"/>
  <c r="G12326" i="12" s="1"/>
  <c r="G12327" i="12" s="1"/>
  <c r="G12328" i="12" s="1"/>
  <c r="D12" i="57" s="1"/>
  <c r="D17" i="57" s="1"/>
  <c r="E30" i="57" s="1"/>
  <c r="E39"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<sst xmlns="http://schemas.openxmlformats.org/spreadsheetml/2006/main" count="84906" uniqueCount="15972">
  <si>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</si>
  <si>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</si>
  <si>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</si>
  <si>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</si>
  <si>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</si>
  <si>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</si>
  <si>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</si>
  <si>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</si>
  <si>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</si>
  <si>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</si>
  <si>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</si>
  <si>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</si>
  <si>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</si>
  <si>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</si>
  <si>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</si>
  <si>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</si>
  <si>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</si>
  <si>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</si>
  <si>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</si>
  <si>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</si>
  <si>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</si>
  <si>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</si>
  <si>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</si>
  <si>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</si>
  <si>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</si>
  <si>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</si>
  <si>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</si>
  <si>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</si>
  <si>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</si>
  <si>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</si>
  <si>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</si>
  <si>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</si>
  <si>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</si>
  <si>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</si>
  <si>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</si>
  <si>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</si>
  <si>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</si>
  <si>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</si>
  <si>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</si>
  <si>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</si>
  <si>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</si>
  <si>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</si>
  <si>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</si>
  <si>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</si>
  <si>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</si>
  <si>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</si>
  <si>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</si>
  <si>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</si>
  <si>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</si>
  <si>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</si>
  <si>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</si>
  <si>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</si>
  <si>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</si>
  <si>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</si>
  <si>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</si>
  <si>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</si>
  <si>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</si>
  <si>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</si>
  <si>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</si>
  <si>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</si>
  <si>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</si>
  <si>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</si>
  <si>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</si>
  <si>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</si>
  <si>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</si>
  <si>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</si>
  <si>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</si>
  <si>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</si>
  <si>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</si>
  <si>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</si>
  <si>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</si>
  <si>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</si>
  <si>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</si>
  <si>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</si>
  <si>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</si>
  <si>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</si>
  <si>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</si>
  <si>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</si>
  <si>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</si>
  <si>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</si>
  <si>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</si>
  <si>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</si>
  <si>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</si>
  <si>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</si>
  <si>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</si>
  <si>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</si>
  <si>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</si>
  <si>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</si>
  <si>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</si>
  <si>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</si>
  <si>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</si>
  <si>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</si>
  <si>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</si>
  <si>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</si>
  <si>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</si>
  <si>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</si>
  <si>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</si>
  <si>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</si>
  <si>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</si>
  <si>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</si>
  <si>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</si>
  <si>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</si>
  <si>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</si>
  <si>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</si>
  <si>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</si>
  <si>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</si>
  <si>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</si>
  <si>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</si>
  <si>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</si>
  <si>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</si>
  <si>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</si>
  <si>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</si>
  <si>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</si>
  <si>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</si>
  <si>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</si>
  <si>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</si>
  <si>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</si>
  <si>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</si>
  <si>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</si>
  <si>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</si>
  <si>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</si>
  <si>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</si>
  <si>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</si>
  <si>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</si>
  <si>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</si>
  <si>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</si>
  <si>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</si>
  <si>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</si>
  <si>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</si>
  <si>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</si>
  <si>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</si>
  <si>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</si>
  <si>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</si>
  <si>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</si>
  <si>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</si>
  <si>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</si>
  <si>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</si>
  <si>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</si>
  <si>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</si>
  <si>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</si>
  <si>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</si>
  <si>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</si>
  <si>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</si>
  <si>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</si>
  <si>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</si>
  <si>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</si>
  <si>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</si>
  <si>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</si>
  <si>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</si>
  <si>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</si>
  <si>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</si>
  <si>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</si>
  <si>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</si>
  <si>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</si>
  <si>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</si>
  <si>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</si>
  <si>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</si>
  <si>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</si>
  <si>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</si>
  <si>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</si>
  <si>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</si>
  <si>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</si>
  <si>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</si>
  <si>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</si>
  <si>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</si>
  <si>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</si>
  <si>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</si>
  <si>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</si>
  <si>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</si>
  <si>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</si>
  <si>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</si>
  <si>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</si>
  <si>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</si>
  <si>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</si>
  <si>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</si>
  <si>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</si>
  <si>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</si>
  <si>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</si>
  <si>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</si>
  <si>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</si>
  <si>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</si>
  <si>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</si>
  <si>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</si>
  <si>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</si>
  <si>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</si>
  <si>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</si>
  <si>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</si>
  <si>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</si>
  <si>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</si>
  <si>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</si>
  <si>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</si>
  <si>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</si>
  <si>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</si>
  <si>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</si>
  <si>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</si>
  <si>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</si>
  <si>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</si>
  <si>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</si>
  <si>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</si>
  <si>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</si>
  <si>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</si>
  <si>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</si>
  <si>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</si>
  <si>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</si>
  <si>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</si>
  <si>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</si>
  <si>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</si>
  <si>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</si>
  <si>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</si>
  <si>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</si>
  <si>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</si>
  <si>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</si>
  <si>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</si>
  <si>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</si>
  <si>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</si>
  <si>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</si>
  <si>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</si>
  <si>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</si>
  <si>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</si>
  <si>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</si>
  <si>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</si>
  <si>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</si>
  <si>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</si>
  <si>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</si>
  <si>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</si>
  <si>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</si>
  <si>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</si>
  <si>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</si>
  <si>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</si>
  <si>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</si>
  <si>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</si>
  <si>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</si>
  <si>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</si>
  <si>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</si>
  <si>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</si>
  <si>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</si>
  <si>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</si>
  <si>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</si>
  <si>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</si>
  <si>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</si>
  <si>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</si>
  <si>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</si>
  <si>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</si>
  <si>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</si>
  <si>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</si>
  <si>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</si>
  <si>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</si>
  <si>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</si>
  <si>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</si>
  <si>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</si>
  <si>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</si>
  <si>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</si>
  <si>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</si>
  <si>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</si>
  <si>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</si>
  <si>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</si>
  <si>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</si>
  <si>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</si>
  <si>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</si>
  <si>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</si>
  <si>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</si>
  <si>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</si>
  <si>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</si>
  <si>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</si>
  <si>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</si>
  <si>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</si>
  <si>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</si>
  <si>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</si>
  <si>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</si>
  <si>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</si>
  <si>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</si>
  <si>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</si>
  <si>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</si>
  <si>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</si>
  <si>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</si>
  <si>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</si>
  <si>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</si>
  <si>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</si>
  <si>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</si>
  <si>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</si>
  <si>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</si>
  <si>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</si>
  <si>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</si>
  <si>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</si>
  <si>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</si>
  <si>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</si>
  <si>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</si>
  <si>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</si>
  <si>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</si>
  <si>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</si>
  <si>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</si>
  <si>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</si>
  <si>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</si>
  <si>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</si>
  <si>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</si>
  <si>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</si>
  <si>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</si>
  <si>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</si>
  <si>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</si>
  <si>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</si>
  <si>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</si>
  <si>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</si>
  <si>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</si>
  <si>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</si>
  <si>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</si>
  <si>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</si>
  <si>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</si>
  <si>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</si>
  <si>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</si>
  <si>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</si>
  <si>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</si>
  <si>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</si>
  <si>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</si>
  <si>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</si>
  <si>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</si>
  <si>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</si>
  <si>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</si>
  <si>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</si>
  <si>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</si>
  <si>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</si>
  <si>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</si>
  <si>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</si>
  <si>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</si>
  <si>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</si>
  <si>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</si>
  <si>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</si>
  <si>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</si>
  <si>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</si>
  <si>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</si>
  <si>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</si>
  <si>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</si>
  <si>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</si>
  <si>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</si>
  <si>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</si>
  <si>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</si>
  <si>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</si>
  <si>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</si>
  <si>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</si>
  <si>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</si>
  <si>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</si>
  <si>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</si>
  <si>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</si>
  <si>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</si>
  <si>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</si>
  <si>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</si>
  <si>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</si>
  <si>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</si>
  <si>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</si>
  <si>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</si>
  <si>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</si>
  <si>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</si>
  <si>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</si>
  <si>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</si>
  <si>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</si>
  <si>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</si>
  <si>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</si>
  <si>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</si>
  <si>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</si>
  <si>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</si>
  <si>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</si>
  <si>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</si>
  <si>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</si>
  <si>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</si>
  <si>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</si>
  <si>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</si>
  <si>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</si>
  <si>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</si>
  <si>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</si>
  <si>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</si>
  <si>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</si>
  <si>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</si>
  <si>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</si>
  <si>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</si>
  <si>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</si>
  <si>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</si>
  <si>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</si>
  <si>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</si>
  <si>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</si>
  <si>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</si>
  <si>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</si>
  <si>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</si>
  <si>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</si>
  <si>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</si>
  <si>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</si>
  <si>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</si>
  <si>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</si>
  <si>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</si>
  <si>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</si>
  <si>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</si>
  <si>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</si>
  <si>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</si>
  <si>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</si>
  <si>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</si>
  <si>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</si>
  <si>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</si>
  <si>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</si>
  <si>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</si>
  <si>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</si>
  <si>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</si>
  <si>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</si>
  <si>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</si>
  <si>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</si>
  <si>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</si>
  <si>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</si>
  <si>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</si>
  <si>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</si>
  <si>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</si>
  <si>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</si>
  <si>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</si>
  <si>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</si>
  <si>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</si>
  <si>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</si>
  <si>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</si>
  <si>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</si>
  <si>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</si>
  <si>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</si>
  <si>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</si>
  <si>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</si>
  <si>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</si>
  <si>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</si>
  <si>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</si>
  <si>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</si>
  <si>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</si>
  <si>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</si>
  <si>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</si>
  <si>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</si>
  <si>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</si>
  <si>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</si>
  <si>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</si>
  <si>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</si>
  <si>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</si>
  <si>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</si>
  <si>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</si>
  <si>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</si>
  <si>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</si>
  <si>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</si>
  <si>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</si>
  <si>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</si>
  <si>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</si>
  <si>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</si>
  <si>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</si>
  <si>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</si>
  <si>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</si>
  <si>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</si>
  <si>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</si>
  <si>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</si>
  <si>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</si>
  <si>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</si>
  <si>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</si>
  <si>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</si>
  <si>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</si>
  <si>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</si>
  <si>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</si>
  <si>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</si>
  <si>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</si>
  <si>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</si>
  <si>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</si>
  <si>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</si>
  <si>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</si>
  <si>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</si>
  <si>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</si>
  <si>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</si>
  <si>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</si>
  <si>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</si>
  <si>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</si>
  <si>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</si>
  <si>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</si>
  <si>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</si>
  <si>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</si>
  <si>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</si>
  <si>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</si>
  <si>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</si>
  <si>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</si>
  <si>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</si>
  <si>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</si>
  <si>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</si>
  <si>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</si>
  <si>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</si>
  <si>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</si>
  <si>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</si>
  <si>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</si>
  <si>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</si>
  <si>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</si>
  <si>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</si>
  <si>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</si>
  <si>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</si>
  <si>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</si>
  <si>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</si>
  <si>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</si>
  <si>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</si>
  <si>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</si>
  <si>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</si>
  <si>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</si>
  <si>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</si>
  <si>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</si>
  <si>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</si>
  <si>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</si>
  <si>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</si>
  <si>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</si>
  <si>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</si>
  <si>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</si>
  <si>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</si>
  <si>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</si>
  <si>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</si>
  <si>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</si>
  <si>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</si>
  <si>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</si>
  <si>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</si>
  <si>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</si>
  <si>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</si>
  <si>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</si>
  <si>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</si>
  <si>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</si>
  <si>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</si>
  <si>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</si>
  <si>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</si>
  <si>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</si>
  <si>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</si>
  <si>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</si>
  <si>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</si>
  <si>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</si>
  <si>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</si>
  <si>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</si>
  <si>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</si>
  <si>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</si>
  <si>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</si>
  <si>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</si>
  <si>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</si>
  <si>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</si>
  <si>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</si>
  <si>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</si>
  <si>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</si>
  <si>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</si>
  <si>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</si>
  <si>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</si>
  <si>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</si>
  <si>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</si>
  <si>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</si>
  <si>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</si>
  <si>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</si>
  <si>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</si>
  <si>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</si>
  <si>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</si>
  <si>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</si>
  <si>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</si>
  <si>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</si>
  <si>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</si>
  <si>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</si>
  <si>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</si>
  <si>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</si>
  <si>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</si>
  <si>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</si>
  <si>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</si>
  <si>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</si>
  <si>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</si>
  <si>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</si>
  <si>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</si>
  <si>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</si>
  <si>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</si>
  <si>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</si>
  <si>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</si>
  <si>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</si>
  <si>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</si>
  <si>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</si>
  <si>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</si>
  <si>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</si>
  <si>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</si>
  <si>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</si>
  <si>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</si>
  <si>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</si>
  <si>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</si>
  <si>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</si>
  <si>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</si>
  <si>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</si>
  <si>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</si>
  <si>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</si>
  <si>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</si>
  <si>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</si>
  <si>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</si>
  <si>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</si>
  <si>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</si>
  <si>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</si>
  <si>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</si>
  <si>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</si>
  <si>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</si>
  <si>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</si>
  <si>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</si>
  <si>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</si>
  <si>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</si>
  <si>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</si>
  <si>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</si>
  <si>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</si>
  <si>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</si>
  <si>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</si>
  <si>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</si>
  <si>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</si>
  <si>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</si>
  <si>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</si>
  <si>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</si>
  <si>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</si>
  <si>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</si>
  <si>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</si>
  <si>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</si>
  <si>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</si>
  <si>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</si>
  <si>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</si>
  <si>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</si>
  <si>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</si>
  <si>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</si>
  <si>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</si>
  <si>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</si>
  <si>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</si>
  <si>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</si>
  <si>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</si>
  <si>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</si>
  <si>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</si>
  <si>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</si>
  <si>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</si>
  <si>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</si>
  <si>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</si>
  <si>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</si>
  <si>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</si>
  <si>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</si>
  <si>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</si>
  <si>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</si>
  <si>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</si>
  <si>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</si>
  <si>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</si>
  <si>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</si>
  <si>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</si>
  <si>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</si>
  <si>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</si>
  <si>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</si>
  <si>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</si>
  <si>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</si>
  <si>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</si>
  <si>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</si>
  <si>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</si>
  <si>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</si>
  <si>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</si>
  <si>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</si>
  <si>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</si>
  <si>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</si>
  <si>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</si>
  <si>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</si>
  <si>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</si>
  <si>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</si>
  <si>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</si>
  <si>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</si>
  <si>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</si>
  <si>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</si>
  <si>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</si>
  <si>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</si>
  <si>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</si>
  <si>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</si>
  <si>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</si>
  <si>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</si>
  <si>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</si>
  <si>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</si>
  <si>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</si>
  <si>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</si>
  <si>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</si>
  <si>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</si>
  <si>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</si>
  <si>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</si>
  <si>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</si>
  <si>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</si>
  <si>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</si>
  <si>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</si>
  <si>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</si>
  <si>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</si>
  <si>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</si>
  <si>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</si>
  <si>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</si>
  <si>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</si>
  <si>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</si>
  <si>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</si>
  <si>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</si>
  <si>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</si>
  <si>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</si>
  <si>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</si>
  <si>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</si>
  <si>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</si>
  <si>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</si>
  <si>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</si>
  <si>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</si>
  <si>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</si>
  <si>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</si>
  <si>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</si>
  <si>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</si>
  <si>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</si>
  <si>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</si>
  <si>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</si>
  <si>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</si>
  <si>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</si>
  <si>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</si>
  <si>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</si>
  <si>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</si>
  <si>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</si>
  <si>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</si>
  <si>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</si>
  <si>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</si>
  <si>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</si>
  <si>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</si>
  <si>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</si>
  <si>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</si>
  <si>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</si>
  <si>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</si>
  <si>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</si>
  <si>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</si>
  <si>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</si>
  <si>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</si>
  <si>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</si>
  <si>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</si>
  <si>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</si>
  <si>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</si>
  <si>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</si>
  <si>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</si>
  <si>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</si>
  <si>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</si>
  <si>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</si>
  <si>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</si>
  <si>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</si>
  <si>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</si>
  <si>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</si>
  <si>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</si>
  <si>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</si>
  <si>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</si>
  <si>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</si>
  <si>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</si>
  <si>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</si>
  <si>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</si>
  <si>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</si>
  <si>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</si>
  <si>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</si>
  <si>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</si>
  <si>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</si>
  <si>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</si>
  <si>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</si>
  <si>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</si>
  <si>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</si>
  <si>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</si>
  <si>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</si>
  <si>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</si>
  <si>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</si>
  <si>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</si>
  <si>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</si>
  <si>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</si>
  <si>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</si>
  <si>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</si>
  <si>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</si>
  <si>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</si>
  <si>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</si>
  <si>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</si>
  <si>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</si>
  <si>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</si>
  <si>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</si>
  <si>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</si>
  <si>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</si>
  <si>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</si>
  <si>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</si>
  <si>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</si>
  <si>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</si>
  <si>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</si>
  <si>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</si>
  <si>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</si>
  <si>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</si>
  <si>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</si>
  <si>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</si>
  <si>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</si>
  <si>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</si>
  <si>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</si>
  <si>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</si>
  <si>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</si>
  <si>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</si>
  <si>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</si>
  <si>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</si>
  <si>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</si>
  <si>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</si>
  <si>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</si>
  <si>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</si>
  <si>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</si>
  <si>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</si>
  <si>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</si>
  <si>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</si>
  <si>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</si>
  <si>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</si>
  <si>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</si>
  <si>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</si>
  <si>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</si>
  <si>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</si>
  <si>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</si>
  <si>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</si>
  <si>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</si>
  <si>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</si>
  <si>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</si>
  <si>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</si>
  <si>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</si>
  <si>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</si>
  <si>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</si>
  <si>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</si>
  <si>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</si>
  <si>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</si>
  <si>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</si>
  <si>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</si>
  <si>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</si>
  <si>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</si>
  <si>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</si>
  <si>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</si>
  <si>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</si>
  <si>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</si>
  <si>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</si>
  <si>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</si>
  <si>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</si>
  <si>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</si>
  <si>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</si>
  <si>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</si>
  <si>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</si>
  <si>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</si>
  <si>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</si>
  <si>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</si>
  <si>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</si>
  <si>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</si>
  <si>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</si>
  <si>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</si>
  <si>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</si>
  <si>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</si>
  <si>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</si>
  <si>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</si>
  <si>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</si>
  <si>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</si>
  <si>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</si>
  <si>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</si>
  <si>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</si>
  <si>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</si>
  <si>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</si>
  <si>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</si>
  <si>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</si>
  <si>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</si>
  <si>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</si>
  <si>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</si>
  <si>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</si>
  <si>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</si>
  <si>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</si>
  <si>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</si>
  <si>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</si>
  <si>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</si>
  <si>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</si>
  <si>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</si>
  <si>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</si>
  <si>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</si>
  <si>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</si>
  <si>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</si>
  <si>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</si>
  <si>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</si>
  <si>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</si>
  <si>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</si>
  <si>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</si>
  <si>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</si>
  <si>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</si>
  <si>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</si>
  <si>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</si>
  <si>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</si>
  <si>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</si>
  <si>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</si>
  <si>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</si>
  <si>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</si>
  <si>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</si>
  <si>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</si>
  <si>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</si>
  <si>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</si>
  <si>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</si>
  <si>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</si>
  <si>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</si>
  <si>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</si>
  <si>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</si>
  <si>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</si>
  <si>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</si>
  <si>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</si>
  <si>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</si>
  <si>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</si>
  <si>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</si>
  <si>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</si>
  <si>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</si>
  <si>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</si>
  <si>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</si>
  <si>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</si>
  <si>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</si>
  <si>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</si>
  <si>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</si>
  <si>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</si>
  <si>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</si>
  <si>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</si>
  <si>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</si>
  <si>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</si>
  <si>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</si>
  <si>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</si>
  <si>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</si>
  <si>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</si>
  <si>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</si>
  <si>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</si>
  <si>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</si>
  <si>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</si>
  <si>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</si>
  <si>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</si>
  <si>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</si>
  <si>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</si>
  <si>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</si>
  <si>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</si>
  <si>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</si>
  <si>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</si>
  <si>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</si>
  <si>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</si>
  <si>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</si>
  <si>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</si>
  <si>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</si>
  <si>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</si>
  <si>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</si>
  <si>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</si>
  <si>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</si>
  <si>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</si>
  <si>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</si>
  <si>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</si>
  <si>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</si>
  <si>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</si>
  <si>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</si>
  <si>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</si>
  <si>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</si>
  <si>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</si>
  <si>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</si>
  <si>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</si>
  <si>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</si>
  <si>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</si>
  <si>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</si>
  <si>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</si>
  <si>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</si>
  <si>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</si>
  <si>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</si>
  <si>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</si>
  <si>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</si>
  <si>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</si>
  <si>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</si>
  <si>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</si>
  <si>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</si>
  <si>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</si>
  <si>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</si>
  <si>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</si>
  <si>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</si>
  <si>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</si>
  <si>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</si>
  <si>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</si>
  <si>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</si>
  <si>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</si>
  <si>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</si>
  <si>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</si>
  <si>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</si>
  <si>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</si>
  <si>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</si>
  <si>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</si>
  <si>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</si>
  <si>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</si>
  <si>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</si>
  <si>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</si>
  <si>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</si>
  <si>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</si>
  <si>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</si>
  <si>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</si>
  <si>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</si>
  <si>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</si>
  <si>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</si>
  <si>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</si>
  <si>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</si>
  <si>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</si>
  <si>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</si>
  <si>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</si>
  <si>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</si>
  <si>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</si>
  <si>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</si>
  <si>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</si>
  <si>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</si>
  <si>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</si>
  <si>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</si>
  <si>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</si>
  <si>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</si>
  <si>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</si>
  <si>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</si>
  <si>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</si>
  <si>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</si>
  <si>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</si>
  <si>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</si>
  <si>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</si>
  <si>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</si>
  <si>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</si>
  <si>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</si>
  <si>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</si>
  <si>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</si>
  <si>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</si>
  <si>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</si>
  <si>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</si>
  <si>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</si>
  <si>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</si>
  <si>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</si>
  <si>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</si>
  <si>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</si>
  <si>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</si>
  <si>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</si>
  <si>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</si>
  <si>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</si>
  <si>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</si>
  <si>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</si>
  <si>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</si>
  <si>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</si>
  <si>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</si>
  <si>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</si>
  <si>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</si>
  <si>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</si>
  <si>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</si>
  <si>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</si>
  <si>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</si>
  <si>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</si>
  <si>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</si>
  <si>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</si>
  <si>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</si>
  <si>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</si>
  <si>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</si>
  <si>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</si>
  <si>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</si>
  <si>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</si>
  <si>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</si>
  <si>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</si>
  <si>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</si>
  <si>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</si>
  <si>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</si>
  <si>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</si>
  <si>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</si>
  <si>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</si>
  <si>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</si>
  <si>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</si>
  <si>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</si>
  <si>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</si>
  <si>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</si>
  <si>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</si>
  <si>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</si>
  <si>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</si>
  <si>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</si>
  <si>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</si>
  <si>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</si>
  <si>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</si>
  <si>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</si>
  <si>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</si>
  <si>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</si>
  <si>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</si>
  <si>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</si>
  <si>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</si>
  <si>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</si>
  <si>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</si>
  <si>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</si>
  <si>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</si>
  <si>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</si>
  <si>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</si>
  <si>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</si>
  <si>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</si>
  <si>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</si>
  <si>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</si>
  <si>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</si>
  <si>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</si>
  <si>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</si>
  <si>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</si>
  <si>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</si>
  <si>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</si>
  <si>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</si>
  <si>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</si>
  <si>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</si>
  <si>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</si>
  <si>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</si>
  <si>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</si>
  <si>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</si>
  <si>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</si>
  <si>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</si>
  <si>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</si>
  <si>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</si>
  <si>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</si>
  <si>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</si>
  <si>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</si>
  <si>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</si>
  <si>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</si>
  <si>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</si>
  <si>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</si>
  <si>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</si>
  <si>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</si>
  <si>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</si>
  <si>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</si>
  <si>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</si>
  <si>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</si>
  <si>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</si>
  <si>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</si>
  <si>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</si>
  <si>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</si>
  <si>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</si>
  <si>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</si>
  <si>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</si>
  <si>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</si>
  <si>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</si>
  <si>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</si>
  <si>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</si>
  <si>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</si>
  <si>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</si>
  <si>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</si>
  <si>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</si>
  <si>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</si>
  <si>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</si>
  <si>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</si>
  <si>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</si>
  <si>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</si>
  <si>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</si>
  <si>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</si>
  <si>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</si>
  <si>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</si>
  <si>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</si>
  <si>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</si>
  <si>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</si>
  <si>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</si>
  <si>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</si>
  <si>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</si>
  <si>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</si>
  <si>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</si>
  <si>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</si>
  <si>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</si>
  <si>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</si>
  <si>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</si>
  <si>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</si>
  <si>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</si>
  <si>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</si>
  <si>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</si>
  <si>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</si>
  <si>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</si>
  <si>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</si>
  <si>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</si>
  <si>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</si>
  <si>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</si>
  <si>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</si>
  <si>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</si>
  <si>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</si>
  <si>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</si>
  <si>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</si>
  <si>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</si>
  <si>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</si>
  <si>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</si>
  <si>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</si>
  <si>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</si>
  <si>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</si>
  <si>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</si>
  <si>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</si>
  <si>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</si>
  <si>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</si>
  <si>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</si>
  <si>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</si>
  <si>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</si>
  <si>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</si>
  <si>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</si>
  <si>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</si>
  <si>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</si>
  <si>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</si>
  <si>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</si>
  <si>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</si>
  <si>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</si>
  <si>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</si>
  <si>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</si>
  <si>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</si>
  <si>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</si>
  <si>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</si>
  <si>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</si>
  <si>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</si>
  <si>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</si>
  <si>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</si>
  <si>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</si>
  <si>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</si>
  <si>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</si>
  <si>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</si>
  <si>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</si>
  <si>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</si>
  <si>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</si>
  <si>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</si>
  <si>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</si>
  <si>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</si>
  <si>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</si>
  <si>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</si>
  <si>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</si>
  <si>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</si>
  <si>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</si>
  <si>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</si>
  <si>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</si>
  <si>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</si>
  <si>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</si>
  <si>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</si>
  <si>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</si>
  <si>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</si>
  <si>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</si>
  <si>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</si>
  <si>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</si>
  <si>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</si>
  <si>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</si>
  <si>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</si>
  <si>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</si>
  <si>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</si>
  <si>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</si>
  <si>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</si>
  <si>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</si>
  <si>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</si>
  <si>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</si>
  <si>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</si>
  <si>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</si>
  <si>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</si>
  <si>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</si>
  <si>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</si>
  <si>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</si>
  <si>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</si>
  <si>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</si>
  <si>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</si>
  <si>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</si>
  <si>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</si>
  <si>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</si>
  <si>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</si>
  <si>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</si>
  <si>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</si>
  <si>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</si>
  <si>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</si>
  <si>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</si>
  <si>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</si>
  <si>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</si>
  <si>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</si>
  <si>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</si>
  <si>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</si>
  <si>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</si>
  <si>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</si>
  <si>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</si>
  <si>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</si>
  <si>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</si>
  <si>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</si>
  <si>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</si>
  <si>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</si>
  <si>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</si>
  <si>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</si>
  <si>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</si>
  <si>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</si>
  <si>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</si>
  <si>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</si>
  <si>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</si>
  <si>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</si>
  <si>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</si>
  <si>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</si>
  <si>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</si>
  <si>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</si>
  <si>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</si>
  <si>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</si>
  <si>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</si>
  <si>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</si>
  <si>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</si>
  <si>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</si>
  <si>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</si>
  <si>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</si>
  <si>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</si>
  <si>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</si>
  <si>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</si>
  <si>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</si>
  <si>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</si>
  <si>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</si>
  <si>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</si>
  <si>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</si>
  <si>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</si>
  <si>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</si>
  <si>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</si>
  <si>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</si>
  <si>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</si>
  <si>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</si>
  <si>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</si>
  <si>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</si>
  <si>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</si>
  <si>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</si>
  <si>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</si>
  <si>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</si>
  <si>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</si>
  <si>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</si>
  <si>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</si>
  <si>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</si>
  <si>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</si>
  <si>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</si>
  <si>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</si>
  <si>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</si>
  <si>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</si>
  <si>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</si>
  <si>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</si>
  <si>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</si>
  <si>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</si>
  <si>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</si>
  <si>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</si>
  <si>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</si>
  <si>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</si>
  <si>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</si>
  <si>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</si>
  <si>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</si>
  <si>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</si>
  <si>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</si>
  <si>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</si>
  <si>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</si>
  <si>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</si>
  <si>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</si>
  <si>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</si>
  <si>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</si>
  <si>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</si>
  <si>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</si>
  <si>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</si>
  <si>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</si>
  <si>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</si>
  <si>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</si>
  <si>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</si>
  <si>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</si>
  <si>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</si>
  <si>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</si>
  <si>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</si>
  <si>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</si>
  <si>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</si>
  <si>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</si>
  <si>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</si>
  <si>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</si>
  <si>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</si>
  <si>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</si>
  <si>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</si>
  <si>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</si>
  <si>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</si>
  <si>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</si>
  <si>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</si>
  <si>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</si>
  <si>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</si>
  <si>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</si>
  <si>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</si>
  <si>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</si>
  <si>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</si>
  <si>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</si>
  <si>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</si>
  <si>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</si>
  <si>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</si>
  <si>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</si>
  <si>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</si>
  <si>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</si>
  <si>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</si>
  <si>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</si>
  <si>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</si>
  <si>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</si>
  <si>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</si>
  <si>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</si>
  <si>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</si>
  <si>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</si>
  <si>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</si>
  <si>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</si>
  <si>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</si>
  <si>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</si>
  <si>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</si>
  <si>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</si>
  <si>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</si>
  <si>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</si>
  <si>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</si>
  <si>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</si>
  <si>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</si>
  <si>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</si>
  <si>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</si>
  <si>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</si>
  <si>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</si>
  <si>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</si>
  <si>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</si>
  <si>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</si>
  <si>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</si>
  <si>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</si>
  <si>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</si>
  <si>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</si>
  <si>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</si>
  <si>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</si>
  <si>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</si>
  <si>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</si>
  <si>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</si>
  <si>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</si>
  <si>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</si>
  <si>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</si>
  <si>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</si>
  <si>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</si>
  <si>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</si>
  <si>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</si>
  <si>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</si>
  <si>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</si>
  <si>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</si>
  <si>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</si>
  <si>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</si>
  <si>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</si>
  <si>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</si>
  <si>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</si>
  <si>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</si>
  <si>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</si>
  <si>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</si>
  <si>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</si>
  <si>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</si>
  <si>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</si>
  <si>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</si>
  <si>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</si>
  <si>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</si>
  <si>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</si>
  <si>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</si>
  <si>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</si>
  <si>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</si>
  <si>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</si>
  <si>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</si>
  <si>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</si>
  <si>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</si>
  <si>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</si>
  <si>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</si>
  <si>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</si>
  <si>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</si>
  <si>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</si>
  <si>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</si>
  <si>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</si>
  <si>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</si>
  <si>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</si>
  <si>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</si>
  <si>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</si>
  <si>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</si>
  <si>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</si>
  <si>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</si>
  <si>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</si>
  <si>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</si>
  <si>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</si>
  <si>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</si>
  <si>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</si>
  <si>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</si>
  <si>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</si>
  <si>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</si>
  <si>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</si>
  <si>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</si>
  <si>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</si>
  <si>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</si>
  <si>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</si>
  <si>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</si>
  <si>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</si>
  <si>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</si>
  <si>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</si>
  <si>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</si>
  <si>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</si>
  <si>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</si>
  <si>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</si>
  <si>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</si>
  <si>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</si>
  <si>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</si>
  <si>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</si>
  <si>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</si>
  <si>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</si>
  <si>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</si>
  <si>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</si>
  <si>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</si>
  <si>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</si>
  <si>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</si>
  <si>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</si>
  <si>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</si>
  <si>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</si>
  <si>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</si>
  <si>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</si>
  <si>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</si>
  <si>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</si>
  <si>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</si>
  <si>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</si>
  <si>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</si>
  <si>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</si>
  <si>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</si>
  <si>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</si>
  <si>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</si>
  <si>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</si>
  <si>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</si>
  <si>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</si>
  <si>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</si>
  <si>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</si>
  <si>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</si>
  <si>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</si>
  <si>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</si>
  <si>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</si>
  <si>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</si>
  <si>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</si>
  <si>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</si>
  <si>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</si>
  <si>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</si>
  <si>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</si>
  <si>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</si>
  <si>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</si>
  <si>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</si>
  <si>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</si>
  <si>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</si>
  <si>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</si>
  <si>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</si>
  <si>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</si>
  <si>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</si>
  <si>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</si>
  <si>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</si>
  <si>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</si>
  <si>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</si>
  <si>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</si>
  <si>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</si>
  <si>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</si>
  <si>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</si>
  <si>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</si>
  <si>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</si>
  <si>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</si>
  <si>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</si>
  <si>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</si>
  <si>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</si>
  <si>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</si>
  <si>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</si>
  <si>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</si>
  <si>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</si>
  <si>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</si>
  <si>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</si>
  <si>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</si>
  <si>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</si>
  <si>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</si>
  <si>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</si>
  <si>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</si>
  <si>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</si>
  <si>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</si>
  <si>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</si>
  <si>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</si>
  <si>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</si>
  <si>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</si>
  <si>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</si>
  <si>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</si>
  <si>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</si>
  <si>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</si>
  <si>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</si>
  <si>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</si>
  <si>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</si>
  <si>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</si>
  <si>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</si>
  <si>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</si>
  <si>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</si>
  <si>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</si>
  <si>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</si>
  <si>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</si>
  <si>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</si>
  <si>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</si>
  <si>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</si>
  <si>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</si>
  <si>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</si>
  <si>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</si>
  <si>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</si>
  <si>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</si>
  <si>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</si>
  <si>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</si>
  <si>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</si>
  <si>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</si>
  <si>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</si>
  <si>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</si>
  <si>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</si>
  <si>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</si>
  <si>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</si>
  <si>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</si>
  <si>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</si>
  <si>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</si>
  <si>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</si>
  <si>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</si>
  <si>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</si>
  <si>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</si>
  <si>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</si>
  <si>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</si>
  <si>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</si>
  <si>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</si>
  <si>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</si>
  <si>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</si>
  <si>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</si>
  <si>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</si>
  <si>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</si>
  <si>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</si>
  <si>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</si>
  <si>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</si>
  <si>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</si>
  <si>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</si>
  <si>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</si>
  <si>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</si>
  <si>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</si>
  <si>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</si>
  <si>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</si>
  <si>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</si>
  <si>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</si>
  <si>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</si>
  <si>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</si>
  <si>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</si>
  <si>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</si>
  <si>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</si>
  <si>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</si>
  <si>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</si>
  <si>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</si>
  <si>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</si>
  <si>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</si>
  <si>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</si>
  <si>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</si>
  <si>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</si>
  <si>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</si>
  <si>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</si>
  <si>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</si>
  <si>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</si>
  <si>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</si>
  <si>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</si>
  <si>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</si>
  <si>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</si>
  <si>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</si>
  <si>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</si>
  <si>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</si>
  <si>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</si>
  <si>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</si>
  <si>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</si>
  <si>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</si>
  <si>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</si>
  <si>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</si>
  <si>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</si>
  <si>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</si>
  <si>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</si>
  <si>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</si>
  <si>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</si>
  <si>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</si>
  <si>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</si>
  <si>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</si>
  <si>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</si>
  <si>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</si>
  <si>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</si>
  <si>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</si>
  <si>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</si>
  <si>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</si>
  <si>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</si>
  <si>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</si>
  <si>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</si>
  <si>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</si>
  <si>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</si>
  <si>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</si>
  <si>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</si>
  <si>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</si>
  <si>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</si>
  <si>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</si>
  <si>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</si>
  <si>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</si>
  <si>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</si>
  <si>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</si>
  <si>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</si>
  <si>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</si>
  <si>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</si>
  <si>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</si>
  <si>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</si>
  <si>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</si>
  <si>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</si>
  <si>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</si>
  <si>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</si>
  <si>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</si>
  <si>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</si>
  <si>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</si>
  <si>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</si>
  <si>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</si>
  <si>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</si>
  <si>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</si>
  <si>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</si>
  <si>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</si>
  <si>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</si>
  <si>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</si>
  <si>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</si>
  <si>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</si>
  <si>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</si>
  <si>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</si>
  <si>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</si>
  <si>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</si>
  <si>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</si>
  <si>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</si>
  <si>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</si>
  <si>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</si>
  <si>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</si>
  <si>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</si>
  <si>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</si>
  <si>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</si>
  <si>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</si>
  <si>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</si>
  <si>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</si>
  <si>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</si>
  <si>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</si>
  <si>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</si>
  <si>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</si>
  <si>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</si>
  <si>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</si>
  <si>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</si>
  <si>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</si>
  <si>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</si>
  <si>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</si>
  <si>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</si>
  <si>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</si>
  <si>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</si>
  <si>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</si>
  <si>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</si>
  <si>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</si>
  <si>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</si>
  <si>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</si>
  <si>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</si>
  <si>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</si>
  <si>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</si>
  <si>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</si>
  <si>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</si>
  <si>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</si>
  <si>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</si>
  <si>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</si>
  <si>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</si>
  <si>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</si>
  <si>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</si>
  <si>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</si>
  <si>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</si>
  <si>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</si>
  <si>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</si>
  <si>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</si>
  <si>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</si>
  <si>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</si>
  <si>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</si>
  <si>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</si>
  <si>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</si>
  <si>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</si>
  <si>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</si>
  <si>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</si>
  <si>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</si>
  <si>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</si>
  <si>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</si>
  <si>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</si>
  <si>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</si>
  <si>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</si>
  <si>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</si>
  <si>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</si>
  <si>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</si>
  <si>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</si>
  <si>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</si>
  <si>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</si>
  <si>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</si>
  <si>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</si>
  <si>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</si>
  <si>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</si>
  <si>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</si>
  <si>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</si>
  <si>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</si>
  <si>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</si>
  <si>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</si>
  <si>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</si>
  <si>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</si>
  <si>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</si>
  <si>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</si>
  <si>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</si>
  <si>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</si>
  <si>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</si>
  <si>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</si>
  <si>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</si>
  <si>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</si>
  <si>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</si>
  <si>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</si>
  <si>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</si>
  <si>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</si>
  <si>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</si>
  <si>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</si>
  <si>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</si>
  <si>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</si>
  <si>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</si>
  <si>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</si>
  <si>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</si>
  <si>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</si>
  <si>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</si>
  <si>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</si>
  <si>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</si>
  <si>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</si>
  <si>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</si>
  <si>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</si>
  <si>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</si>
  <si>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</si>
  <si>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</si>
  <si>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</si>
  <si>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</si>
  <si>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</si>
  <si>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</si>
  <si>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</si>
  <si>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</si>
  <si>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</si>
  <si>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</si>
  <si>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</si>
  <si>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</si>
  <si>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</si>
  <si>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</si>
  <si>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</si>
  <si>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</si>
  <si>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</si>
  <si>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</si>
  <si>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</si>
  <si>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</si>
  <si>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</si>
  <si>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</si>
  <si>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</si>
  <si>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</si>
  <si>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</si>
  <si>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</si>
  <si>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</si>
  <si>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</si>
  <si>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</si>
  <si>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</si>
  <si>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</si>
  <si>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</si>
  <si>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</si>
  <si>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</si>
  <si>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</si>
  <si>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</si>
  <si>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</si>
  <si>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</si>
  <si>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</si>
  <si>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</si>
  <si>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</si>
  <si>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</si>
  <si>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</si>
  <si>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</si>
  <si>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</si>
  <si>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</si>
  <si>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</si>
  <si>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</si>
  <si>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</si>
  <si>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</si>
  <si>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</si>
  <si>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</si>
  <si>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</si>
  <si>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</si>
  <si>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</si>
  <si>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</si>
  <si>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</si>
  <si>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</si>
  <si>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</si>
  <si>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</si>
  <si>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</si>
  <si>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</si>
  <si>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</si>
  <si>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</si>
  <si>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</si>
  <si>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</si>
  <si>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</si>
  <si>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</si>
  <si>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</si>
  <si>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</si>
  <si>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</si>
  <si>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</si>
  <si>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</si>
  <si>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</si>
  <si>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</si>
  <si>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</si>
  <si>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</si>
  <si>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</si>
  <si>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</si>
  <si>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</si>
  <si>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</si>
  <si>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</si>
  <si>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</si>
  <si>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</si>
  <si>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</si>
  <si>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</si>
  <si>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</si>
  <si>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</si>
  <si>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</si>
  <si>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</si>
  <si>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</si>
  <si>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</si>
  <si>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</si>
  <si>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</si>
  <si>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</si>
  <si>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</si>
  <si>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</si>
  <si>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</si>
  <si>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</si>
  <si>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</si>
  <si>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</si>
  <si>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</si>
  <si>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</si>
  <si>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</si>
  <si>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</si>
  <si>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</si>
  <si>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</si>
  <si>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</si>
  <si>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</si>
  <si>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</si>
  <si>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</si>
  <si>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</si>
  <si>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</si>
  <si>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</si>
  <si>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</si>
  <si>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</si>
  <si>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</si>
  <si>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</si>
  <si>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</si>
  <si>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</si>
  <si>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</si>
  <si>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</si>
  <si>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</si>
  <si>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</si>
  <si>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</si>
  <si>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</si>
  <si>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</si>
  <si>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</si>
  <si>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</si>
  <si>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</si>
  <si>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</si>
  <si>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</si>
  <si>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</si>
  <si>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</si>
  <si>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</si>
  <si>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</si>
  <si>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</si>
  <si>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</si>
  <si>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</si>
  <si>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</si>
  <si>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</si>
  <si>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</si>
  <si>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</si>
  <si>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</si>
  <si>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</si>
  <si>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</si>
  <si>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</si>
  <si>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</si>
  <si>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</si>
  <si>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</si>
  <si>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</si>
  <si>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</si>
  <si>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</si>
  <si>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</si>
  <si>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</si>
  <si>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</si>
  <si>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</si>
  <si>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</si>
  <si>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</si>
  <si>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</si>
  <si>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</si>
  <si>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</si>
  <si>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</si>
  <si>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</si>
  <si>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</si>
  <si>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</si>
  <si>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</si>
  <si>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</si>
  <si>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</si>
  <si>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</si>
  <si>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</si>
  <si>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</si>
  <si>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</si>
  <si>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</si>
  <si>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</si>
  <si>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</si>
  <si>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</si>
  <si>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</si>
  <si>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</si>
  <si>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</si>
  <si>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</si>
  <si>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</si>
  <si>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</si>
  <si>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</si>
  <si>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</si>
  <si>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</si>
  <si>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</si>
  <si>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</si>
  <si>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</si>
  <si>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</si>
  <si>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</si>
  <si>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</si>
  <si>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</si>
  <si>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</si>
  <si>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</si>
  <si>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</si>
  <si>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</si>
  <si>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</si>
  <si>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</si>
  <si>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</si>
  <si>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</si>
  <si>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</si>
  <si>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</si>
  <si>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</si>
  <si>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</si>
  <si>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</si>
  <si>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</si>
  <si>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</si>
  <si>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</si>
  <si>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</si>
  <si>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</si>
  <si>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</si>
  <si>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</si>
  <si>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</si>
  <si>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</si>
  <si>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</si>
  <si>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</si>
  <si>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</si>
  <si>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</si>
  <si>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</si>
  <si>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</si>
  <si>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</si>
  <si>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</si>
  <si>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</si>
  <si>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</si>
  <si>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</si>
  <si>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</si>
  <si>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</si>
  <si>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</si>
  <si>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</si>
  <si>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</si>
  <si>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</si>
  <si>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</si>
  <si>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</si>
  <si>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</si>
  <si>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</si>
  <si>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</si>
  <si>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</si>
  <si>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</si>
  <si>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</si>
  <si>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</si>
  <si>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</si>
  <si>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</si>
  <si>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</si>
  <si>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</si>
  <si>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</si>
  <si>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</si>
  <si>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</si>
  <si>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</si>
  <si>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</si>
  <si>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</si>
  <si>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</si>
  <si>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</si>
  <si>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</si>
  <si>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</si>
  <si>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</si>
  <si>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</si>
  <si>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</si>
  <si>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</si>
  <si>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</si>
  <si>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</si>
  <si>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</si>
  <si>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</si>
  <si>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</si>
  <si>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</si>
  <si>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</si>
  <si>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</si>
  <si>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</si>
  <si>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</si>
  <si>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</si>
  <si>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</si>
  <si>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</si>
  <si>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</si>
  <si>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</si>
  <si>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</si>
  <si>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</si>
  <si>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</si>
  <si>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</si>
  <si>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</si>
  <si>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</si>
  <si>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</si>
  <si>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</si>
  <si>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</si>
  <si>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</si>
  <si>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</si>
  <si>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</si>
  <si>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</si>
  <si>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</si>
  <si>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</si>
  <si>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</si>
  <si>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</si>
  <si>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</si>
  <si>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</si>
  <si>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</si>
  <si>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</si>
  <si>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</si>
  <si>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</si>
  <si>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</si>
  <si>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</si>
  <si>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</si>
  <si>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</si>
  <si>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</si>
  <si>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</si>
  <si>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</si>
  <si>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</si>
  <si>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</si>
  <si>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</si>
  <si>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</si>
  <si>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</si>
  <si>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</si>
  <si>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</si>
  <si>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</si>
  <si>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</si>
  <si>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</si>
  <si>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</si>
  <si>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</si>
  <si>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</si>
  <si>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</si>
  <si>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</si>
  <si>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</si>
  <si>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</si>
  <si>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</si>
  <si>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</si>
  <si>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</si>
  <si>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</si>
  <si>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</si>
  <si>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</si>
  <si>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</si>
  <si>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</si>
  <si>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</si>
  <si>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</si>
  <si>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</si>
  <si>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</si>
  <si>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</si>
  <si>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</si>
  <si>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</si>
  <si>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</si>
  <si>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</si>
  <si>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</si>
  <si>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</si>
  <si>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</si>
  <si>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</si>
  <si>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</si>
  <si>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</si>
  <si>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</si>
  <si>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</si>
  <si>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</si>
  <si>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</si>
  <si>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</si>
  <si>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</si>
  <si>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</si>
  <si>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</si>
  <si>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</si>
  <si>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</si>
  <si>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</si>
  <si>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</si>
  <si>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</si>
  <si>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</si>
  <si>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</si>
  <si>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</si>
  <si>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</si>
  <si>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</si>
  <si>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</si>
  <si>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</si>
  <si>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</si>
  <si>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</si>
  <si>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</si>
  <si>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</si>
  <si>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</si>
  <si>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</si>
  <si>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</si>
  <si>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</si>
  <si>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</si>
  <si>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</si>
  <si>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</si>
  <si>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</si>
  <si>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</si>
  <si>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</si>
  <si>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</si>
  <si>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</si>
  <si>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</si>
  <si>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</si>
  <si>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</si>
  <si>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</si>
  <si>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</si>
  <si>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</si>
  <si>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</si>
  <si>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</si>
  <si>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</si>
  <si>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</si>
  <si>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</si>
  <si>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</si>
  <si>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</si>
  <si>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</si>
  <si>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</si>
  <si>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</si>
  <si>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</si>
  <si>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</si>
  <si>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</si>
  <si>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</si>
  <si>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</si>
  <si>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</si>
  <si>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</si>
  <si>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</si>
  <si>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</si>
  <si>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</si>
  <si>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</si>
  <si>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</si>
  <si>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</si>
  <si>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</si>
  <si>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</si>
  <si>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</si>
  <si>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</si>
  <si>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</si>
  <si>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</si>
  <si>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</si>
  <si>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</si>
  <si>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</si>
  <si>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</si>
  <si>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</si>
  <si>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</si>
  <si>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</si>
  <si>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</si>
  <si>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</si>
  <si>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</si>
  <si>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</si>
  <si>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</si>
  <si>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</si>
  <si>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</si>
  <si>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</si>
  <si>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</si>
  <si>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</si>
  <si>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</si>
  <si>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</si>
  <si>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</si>
  <si>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</si>
  <si>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</si>
  <si>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</si>
  <si>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</si>
  <si>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</si>
  <si>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</si>
  <si>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</si>
  <si>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</si>
  <si>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</si>
  <si>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</si>
  <si>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</si>
  <si>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</si>
  <si>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</si>
  <si>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</si>
  <si>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</si>
  <si>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</si>
  <si>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</si>
  <si>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</si>
  <si>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</si>
  <si>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</si>
  <si>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</si>
  <si>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</si>
  <si>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</si>
  <si>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</si>
  <si>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</si>
  <si>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</si>
  <si>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</si>
  <si>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</si>
  <si>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</si>
  <si>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</si>
  <si>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</si>
  <si>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</si>
  <si>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</si>
  <si>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</si>
  <si>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</si>
  <si>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</si>
  <si>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</si>
  <si>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</si>
  <si>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</si>
  <si>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</si>
  <si>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</si>
  <si>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</si>
  <si>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</si>
  <si>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</si>
  <si>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</si>
  <si>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</si>
  <si>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</si>
  <si>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</si>
  <si>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</si>
  <si>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</si>
  <si>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</si>
  <si>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</si>
  <si>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</si>
  <si>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</si>
  <si>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</si>
  <si>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</si>
  <si>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</si>
  <si>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</si>
  <si>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</si>
  <si>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</si>
  <si>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</si>
  <si>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</si>
  <si>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</si>
  <si>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</si>
  <si>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</si>
  <si>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</si>
  <si>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</si>
  <si>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</si>
  <si>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</si>
  <si>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</si>
  <si>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</si>
  <si>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</si>
  <si>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</si>
  <si>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</si>
  <si>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</si>
  <si>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</si>
  <si>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</si>
  <si>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</si>
  <si>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</si>
  <si>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</si>
  <si>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</si>
  <si>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</si>
  <si>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</si>
  <si>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</si>
  <si>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</si>
  <si>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</si>
  <si>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</si>
  <si>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</si>
  <si>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</si>
  <si>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</si>
  <si>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</si>
  <si>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</si>
  <si>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</si>
  <si>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</si>
  <si>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</si>
  <si>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</si>
  <si>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</si>
  <si>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</si>
  <si>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</si>
  <si>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</si>
  <si>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</si>
  <si>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</si>
  <si>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</si>
  <si>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</si>
  <si>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</si>
  <si>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</si>
  <si>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</si>
  <si>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</si>
  <si>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</si>
  <si>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</si>
  <si>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</si>
  <si>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</si>
  <si>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</si>
  <si>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</si>
  <si>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</si>
  <si>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</si>
  <si>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</si>
  <si>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</si>
  <si>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</si>
  <si>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</si>
  <si>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</si>
  <si>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</si>
  <si>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</si>
  <si>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</si>
  <si>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</si>
  <si>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</si>
  <si>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</si>
  <si>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</si>
  <si>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</si>
  <si>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</si>
  <si>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</si>
  <si>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</si>
  <si>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</si>
  <si>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</si>
  <si>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</si>
  <si>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</si>
  <si>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</si>
  <si>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</si>
  <si>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</si>
  <si>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</si>
  <si>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</si>
  <si>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</si>
  <si>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</si>
  <si>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</si>
  <si>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</si>
  <si>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</si>
  <si>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</si>
  <si>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</si>
  <si>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</si>
  <si>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</si>
  <si>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</si>
  <si>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</si>
  <si>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</si>
  <si>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</si>
  <si>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</si>
  <si>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</si>
  <si>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</si>
  <si>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</si>
  <si>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</si>
  <si>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</si>
  <si>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</si>
  <si>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</si>
  <si>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</si>
  <si>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</si>
  <si>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</si>
  <si>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</si>
  <si>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</si>
  <si>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</si>
  <si>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</si>
  <si>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</si>
  <si>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</si>
  <si>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</si>
  <si>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</si>
  <si>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</si>
  <si>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</si>
  <si>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</si>
  <si>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</si>
  <si>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</si>
  <si>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</si>
  <si>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</si>
  <si>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</si>
  <si>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</si>
  <si>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</si>
  <si>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</si>
  <si>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</si>
  <si>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</si>
  <si>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</si>
  <si>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</si>
  <si>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</si>
  <si>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</si>
  <si>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</si>
  <si>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</si>
  <si>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</si>
  <si>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</si>
  <si>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</si>
  <si>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</si>
  <si>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</si>
  <si>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</si>
  <si>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</si>
  <si>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</si>
  <si>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</si>
  <si>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</si>
  <si>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</si>
  <si>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</si>
  <si>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</si>
  <si>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</si>
  <si>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</si>
  <si>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</si>
  <si>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</si>
  <si>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</si>
  <si>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</si>
  <si>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</si>
  <si>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</si>
  <si>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</si>
  <si>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</si>
  <si>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</si>
  <si>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</si>
  <si>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</si>
  <si>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</si>
  <si>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</si>
  <si>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</si>
  <si>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</si>
  <si>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</si>
  <si>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</si>
  <si>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</si>
  <si>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</si>
  <si>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</si>
  <si>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</si>
  <si>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</si>
  <si>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</si>
  <si>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</si>
  <si>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</si>
  <si>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</si>
  <si>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</si>
  <si>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</si>
  <si>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</si>
  <si>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</si>
  <si>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</si>
  <si>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</si>
  <si>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</si>
  <si>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</si>
  <si>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</si>
  <si>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</si>
  <si>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</si>
  <si>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</si>
  <si>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</si>
  <si>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</si>
  <si>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</si>
  <si>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</si>
  <si>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</si>
  <si>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</si>
  <si>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</si>
  <si>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</si>
  <si>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</si>
  <si>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</si>
  <si>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</si>
  <si>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</si>
  <si>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</si>
  <si>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</si>
  <si>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</si>
  <si>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</si>
  <si>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</si>
  <si>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</si>
  <si>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</si>
  <si>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</si>
  <si>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</si>
  <si>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</si>
  <si>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</si>
  <si>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</si>
  <si>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</si>
  <si>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</si>
  <si>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</si>
  <si>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</si>
  <si>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</si>
  <si>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</si>
  <si>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</si>
  <si>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</si>
  <si>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</si>
  <si>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</si>
  <si>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</si>
  <si>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</si>
  <si>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</si>
  <si>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</si>
  <si>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</si>
  <si>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</si>
  <si>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</si>
  <si>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</si>
  <si>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</si>
  <si>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</si>
  <si>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</si>
  <si>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</si>
  <si>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</si>
  <si>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</si>
  <si>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</si>
  <si>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</si>
  <si>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</si>
  <si>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</si>
  <si>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</si>
  <si>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</si>
  <si>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</si>
  <si>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</si>
  <si>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</si>
  <si>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</si>
  <si>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</si>
  <si>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</si>
  <si>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</si>
  <si>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</si>
  <si>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</si>
  <si>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</si>
  <si>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</si>
  <si>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</si>
  <si>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</si>
  <si>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</si>
  <si>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</si>
  <si>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</si>
  <si>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</si>
  <si>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</si>
  <si>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</si>
  <si>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</si>
  <si>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</si>
  <si>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</si>
  <si>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</si>
  <si>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</si>
  <si>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</si>
  <si>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</si>
  <si>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</si>
  <si>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</si>
  <si>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</si>
  <si>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</si>
  <si>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</si>
  <si>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</si>
  <si>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</si>
  <si>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</si>
  <si>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</si>
  <si>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</si>
  <si>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</si>
  <si>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</si>
  <si>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</si>
  <si>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</si>
  <si>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</si>
  <si>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</si>
  <si>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</si>
  <si>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</si>
  <si>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</si>
  <si>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</si>
  <si>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</si>
  <si>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</si>
  <si>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</si>
  <si>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</si>
  <si>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</si>
  <si>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</si>
  <si>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</si>
  <si>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</si>
  <si>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</si>
  <si>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</si>
  <si>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</si>
  <si>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</si>
  <si>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</si>
  <si>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</si>
  <si>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</si>
  <si>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</si>
  <si>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</si>
  <si>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</si>
  <si>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</si>
  <si>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</si>
  <si>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</si>
  <si>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</si>
  <si>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</si>
  <si>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</si>
  <si>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</si>
  <si>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</si>
  <si>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</si>
  <si>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</si>
  <si>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</si>
  <si>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</si>
  <si>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</si>
  <si>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</si>
  <si>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</si>
  <si>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</si>
  <si>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</si>
  <si>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</si>
  <si>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</si>
  <si>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</si>
  <si>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</si>
  <si>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</si>
  <si>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</si>
  <si>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</si>
  <si>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</si>
  <si>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</si>
  <si>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</si>
  <si>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</si>
  <si>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</si>
  <si>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</si>
  <si>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</si>
  <si>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</si>
  <si>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</si>
  <si>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</si>
  <si>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</si>
  <si>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</si>
  <si>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</si>
  <si>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</si>
  <si>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</si>
  <si>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</si>
  <si>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</si>
  <si>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</si>
  <si>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</si>
  <si>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</si>
  <si>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</si>
  <si>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</si>
  <si>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</si>
  <si>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</si>
  <si>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</si>
  <si>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</si>
  <si>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</si>
  <si>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</si>
  <si>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</si>
  <si>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</si>
  <si>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</si>
  <si>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</si>
  <si>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</si>
  <si>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</si>
  <si>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</si>
  <si>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</si>
  <si>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</si>
  <si>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</si>
  <si>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</si>
  <si>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</si>
  <si>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</si>
  <si>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</si>
  <si>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</si>
  <si>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</si>
  <si>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</si>
  <si>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</si>
  <si>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</si>
  <si>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</si>
  <si>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</si>
  <si>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</si>
  <si>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</si>
  <si>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</si>
  <si>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</si>
  <si>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</si>
  <si>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</si>
  <si>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</si>
  <si>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</si>
  <si>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</si>
  <si>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</si>
  <si>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</si>
  <si>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</si>
  <si>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</si>
  <si>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</si>
  <si>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</si>
  <si>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</si>
  <si>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</si>
  <si>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</si>
  <si>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</si>
  <si>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</si>
  <si>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</si>
  <si>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</si>
  <si>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</si>
  <si>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</si>
  <si>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</si>
  <si>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</si>
  <si>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</si>
  <si>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</si>
  <si>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</si>
  <si>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</si>
  <si>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</si>
  <si>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</si>
  <si>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</si>
  <si>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</si>
  <si>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</si>
  <si>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</si>
  <si>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</si>
  <si>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</si>
  <si>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</si>
  <si>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</si>
  <si>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</si>
  <si>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</si>
  <si>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</si>
  <si>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</si>
  <si>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</si>
  <si>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</si>
  <si>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</si>
  <si>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</si>
  <si>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</si>
  <si>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</si>
  <si>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</si>
  <si>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</si>
  <si>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</si>
  <si>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</si>
  <si>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</si>
  <si>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</si>
  <si>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</si>
  <si>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</si>
  <si>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</si>
  <si>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</si>
  <si>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</si>
  <si>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</si>
  <si>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</si>
  <si>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</si>
  <si>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</si>
  <si>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</si>
  <si>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</si>
  <si>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</si>
  <si>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</si>
  <si>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</si>
  <si>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</si>
  <si>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</si>
  <si>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</si>
  <si>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</si>
  <si>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</si>
  <si>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</si>
  <si>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</si>
  <si>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</si>
  <si>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</si>
  <si>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</si>
  <si>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</si>
  <si>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</si>
  <si>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</si>
  <si>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</si>
  <si>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</si>
  <si>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</si>
  <si>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</si>
  <si>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</si>
  <si>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</si>
  <si>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</si>
  <si>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</si>
  <si>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</si>
  <si>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</si>
  <si>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</si>
  <si>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</si>
  <si>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</si>
  <si>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</si>
  <si>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</si>
  <si>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</si>
  <si>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</si>
  <si>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</si>
  <si>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</si>
  <si>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</si>
  <si>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</si>
  <si>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</si>
  <si>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</si>
  <si>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</si>
  <si>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</si>
  <si>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</si>
  <si>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</si>
  <si>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</si>
  <si>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</si>
  <si>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</si>
  <si>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</si>
  <si>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</si>
  <si>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</si>
  <si>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</si>
  <si>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</si>
  <si>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</si>
  <si>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</si>
  <si>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</si>
  <si>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</si>
  <si>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</si>
  <si>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</si>
  <si>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</si>
  <si>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</si>
  <si>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</si>
  <si>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</si>
  <si>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</si>
  <si>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</si>
  <si>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</si>
  <si>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</si>
  <si>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</si>
  <si>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</si>
  <si>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</si>
  <si>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</si>
  <si>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</si>
  <si>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</si>
  <si>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</si>
  <si>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</si>
  <si>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</si>
  <si>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</si>
  <si>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</si>
  <si>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</si>
  <si>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</si>
  <si>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</si>
  <si>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</si>
  <si>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</si>
  <si>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</si>
  <si>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</si>
  <si>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</si>
  <si>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</si>
  <si>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</si>
  <si>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</si>
  <si>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</si>
  <si>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</si>
  <si>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</si>
  <si>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</si>
  <si>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</si>
  <si>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</si>
  <si>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</si>
  <si>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</si>
  <si>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</si>
  <si>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</si>
  <si>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</si>
  <si>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</si>
  <si>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</si>
  <si>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</si>
  <si>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</si>
  <si>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</si>
  <si>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</si>
  <si>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</si>
  <si>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</si>
  <si>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</si>
  <si>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</si>
  <si>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</si>
  <si>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</si>
  <si>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</si>
  <si>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</si>
  <si>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</si>
  <si>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</si>
  <si>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</si>
  <si>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</si>
  <si>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</si>
  <si>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</si>
  <si>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</si>
  <si>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</si>
  <si>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</si>
  <si>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</si>
  <si>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</si>
  <si>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</si>
  <si>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</si>
  <si>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</si>
  <si>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</si>
  <si>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</si>
  <si>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</si>
  <si>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</si>
  <si>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</si>
  <si>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</si>
  <si>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</si>
  <si>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</si>
  <si>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</si>
  <si>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</si>
  <si>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</si>
  <si>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</si>
  <si>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</si>
  <si>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</si>
  <si>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</si>
  <si>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</si>
  <si>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</si>
  <si>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</si>
  <si>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</si>
  <si>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</si>
  <si>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</si>
  <si>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</si>
  <si>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</si>
  <si>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</si>
  <si>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</si>
  <si>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</si>
  <si>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</si>
  <si>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</si>
  <si>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</si>
  <si>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</si>
  <si>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</si>
  <si>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</si>
  <si>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</si>
  <si>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</si>
  <si>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</si>
  <si>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</si>
  <si>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</si>
  <si>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</si>
  <si>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</si>
  <si>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</si>
  <si>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</si>
  <si>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</si>
  <si>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</si>
  <si>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</si>
  <si>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</si>
  <si>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</si>
  <si>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</si>
  <si>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</si>
  <si>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</si>
  <si>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</si>
  <si>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</si>
  <si>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</si>
  <si>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</si>
  <si>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</si>
  <si>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</si>
  <si>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</si>
  <si>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</si>
  <si>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</si>
  <si>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</si>
  <si>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</si>
  <si>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</si>
  <si>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</si>
  <si>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</si>
  <si>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</si>
  <si>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</si>
  <si>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</si>
  <si>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</si>
  <si>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</si>
  <si>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</si>
  <si>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</si>
  <si>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</si>
  <si>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</si>
  <si>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</si>
  <si>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</si>
  <si>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</si>
  <si>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</si>
  <si>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</si>
  <si>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</si>
  <si>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</si>
  <si>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</si>
  <si>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</si>
  <si>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</si>
  <si>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</si>
  <si>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</si>
  <si>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</si>
  <si>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</si>
  <si>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</si>
  <si>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</si>
  <si>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</si>
  <si>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</si>
  <si>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</si>
  <si>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</si>
  <si>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</si>
  <si>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</si>
  <si>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</si>
  <si>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</si>
  <si>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</si>
  <si>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</si>
  <si>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</si>
  <si>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</si>
  <si>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</si>
  <si>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</si>
  <si>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</si>
  <si>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</si>
  <si>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</si>
  <si>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</si>
  <si>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</si>
  <si>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</si>
  <si>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</si>
  <si>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</si>
  <si>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</si>
  <si>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</si>
  <si>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</si>
  <si>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</si>
  <si>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</si>
  <si>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</si>
  <si>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</si>
  <si>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</si>
  <si>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</si>
  <si>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</si>
  <si>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</si>
  <si>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</si>
  <si>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</si>
  <si>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</si>
  <si>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</si>
  <si>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</si>
  <si>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</si>
  <si>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</si>
  <si>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</si>
  <si>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</si>
  <si>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</si>
  <si>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</si>
  <si>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</si>
  <si>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</si>
  <si>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</si>
  <si>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</si>
  <si>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</si>
  <si>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</si>
  <si>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</si>
  <si>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</si>
  <si>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</si>
  <si>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</si>
  <si>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</si>
  <si>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</si>
  <si>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</si>
  <si>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</si>
  <si>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</si>
  <si>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</si>
  <si>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</si>
  <si>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</si>
  <si>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</si>
  <si>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</si>
  <si>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</si>
  <si>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</si>
  <si>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</si>
  <si>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</si>
  <si>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</si>
  <si>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</si>
  <si>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</si>
  <si>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</si>
  <si>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</si>
  <si>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</si>
  <si>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</si>
  <si>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</si>
  <si>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</si>
  <si>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</si>
  <si>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</si>
  <si>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</si>
  <si>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</si>
  <si>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</si>
  <si>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</si>
  <si>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</si>
  <si>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</si>
  <si>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</si>
  <si>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</si>
  <si>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</si>
  <si>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</si>
  <si>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</si>
  <si>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</si>
  <si>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</si>
  <si>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</si>
  <si>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</si>
  <si>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</si>
  <si>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</si>
  <si>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</si>
  <si>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</si>
  <si>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</si>
  <si>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</si>
  <si>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</si>
  <si>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</si>
  <si>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</si>
  <si>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</si>
  <si>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</si>
  <si>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</si>
  <si>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</si>
  <si>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</si>
  <si>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</si>
  <si>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</si>
  <si>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</si>
  <si>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</si>
  <si>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</si>
  <si>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</si>
  <si>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</si>
  <si>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</si>
  <si>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</si>
  <si>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</si>
  <si>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</si>
  <si>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</si>
  <si>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</si>
  <si>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</si>
  <si>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</si>
  <si>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</si>
  <si>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</si>
  <si>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</si>
  <si>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</si>
  <si>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</si>
  <si>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</si>
  <si>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</si>
  <si>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</si>
  <si>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</si>
  <si>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</si>
  <si>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</si>
  <si>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</si>
  <si>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</si>
  <si>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</si>
  <si>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</si>
  <si>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</si>
  <si>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</si>
  <si>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</si>
  <si>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</si>
  <si>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</si>
  <si>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</si>
  <si>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</si>
  <si>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</si>
  <si>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</si>
  <si>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</si>
  <si>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</si>
  <si>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</si>
  <si>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</si>
  <si>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</si>
  <si>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</si>
  <si>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</si>
  <si>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</si>
  <si>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</si>
  <si>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</si>
  <si>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</si>
  <si>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</si>
  <si>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</si>
  <si>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</si>
  <si>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</si>
  <si>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</si>
  <si>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</si>
  <si>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</si>
  <si>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</si>
  <si>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</si>
  <si>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</si>
  <si>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</si>
  <si>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</si>
  <si>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</si>
  <si>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</si>
  <si>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</si>
  <si>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</si>
  <si>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</si>
  <si>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</si>
  <si>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</si>
  <si>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</si>
  <si>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</si>
  <si>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</si>
  <si>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</si>
  <si>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</si>
  <si>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</si>
  <si>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</si>
  <si>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</si>
  <si>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</si>
  <si>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</si>
  <si>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</si>
  <si>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</si>
  <si>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</si>
  <si>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</si>
  <si>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</si>
  <si>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</si>
  <si>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</si>
  <si>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</si>
  <si>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</si>
  <si>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</si>
  <si>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</si>
  <si>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</si>
  <si>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</si>
  <si>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</si>
  <si>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</si>
  <si>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</si>
  <si>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</si>
  <si>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</si>
  <si>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</si>
  <si>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</si>
  <si>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</si>
  <si>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</si>
  <si>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</si>
  <si>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</si>
  <si>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</si>
  <si>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</si>
  <si>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</si>
  <si>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</si>
  <si>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</si>
  <si>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</si>
  <si>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</si>
  <si>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</si>
  <si>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</si>
  <si>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</si>
  <si>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</si>
  <si>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</si>
  <si>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</si>
  <si>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</si>
  <si>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</si>
  <si>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</si>
  <si>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</si>
  <si>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</si>
  <si>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</si>
  <si>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</si>
  <si>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</si>
  <si>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</si>
  <si>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</si>
  <si>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</si>
  <si>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</si>
  <si>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</si>
  <si>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</si>
  <si>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</si>
  <si>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</si>
  <si>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</si>
  <si>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</si>
  <si>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</si>
  <si>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</si>
  <si>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</si>
  <si>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</si>
  <si>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</si>
  <si>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</si>
  <si>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</si>
  <si>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</si>
  <si>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</si>
  <si>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</si>
  <si>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</si>
  <si>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</si>
  <si>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</si>
  <si>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</si>
  <si>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</si>
  <si>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</si>
  <si>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</si>
  <si>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</si>
  <si>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</si>
  <si>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</si>
  <si>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</si>
  <si>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</si>
  <si>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</si>
  <si>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</si>
  <si>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</si>
  <si>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</si>
  <si>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</si>
  <si>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</si>
  <si>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</si>
  <si>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</si>
  <si>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</si>
  <si>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</si>
  <si>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</si>
  <si>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</si>
  <si>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</si>
  <si>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</si>
  <si>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</si>
  <si>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</si>
  <si>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</si>
  <si>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</si>
  <si>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</si>
  <si>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</si>
  <si>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</si>
  <si>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</si>
  <si>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</si>
  <si>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</si>
  <si>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</si>
  <si>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</si>
  <si>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</si>
  <si>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</si>
  <si>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</si>
  <si>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</si>
  <si>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</si>
  <si>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</si>
  <si>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</si>
  <si>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</si>
  <si>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</si>
  <si>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</si>
  <si>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</si>
  <si>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</si>
  <si>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</si>
  <si>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</si>
  <si>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</si>
  <si>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</si>
  <si>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</si>
  <si>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</si>
  <si>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</si>
  <si>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</si>
  <si>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</si>
  <si>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</si>
  <si>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</si>
  <si>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</si>
  <si>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</si>
  <si>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</si>
  <si>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</si>
  <si>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</si>
  <si>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</si>
  <si>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</si>
  <si>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</si>
  <si>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</si>
  <si>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</si>
  <si>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</si>
  <si>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</si>
  <si>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</si>
  <si>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</si>
  <si>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</si>
  <si>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</si>
  <si>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</si>
  <si>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</si>
  <si>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</si>
  <si>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</si>
  <si>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</si>
  <si>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</si>
  <si>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</si>
  <si>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</si>
  <si>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</si>
  <si>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</si>
  <si>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</si>
  <si>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</si>
  <si>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</si>
  <si>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</si>
  <si>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</si>
  <si>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</si>
  <si>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</si>
  <si>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</si>
  <si>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</si>
  <si>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</si>
  <si>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</si>
  <si>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</si>
  <si>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</si>
  <si>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</si>
  <si>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</si>
  <si>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</si>
  <si>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</si>
  <si>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</si>
  <si>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</si>
  <si>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</si>
  <si>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</si>
  <si>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</si>
  <si>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</si>
  <si>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</si>
  <si>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</si>
  <si>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</si>
  <si>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</si>
  <si>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</si>
  <si>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</si>
  <si>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</si>
  <si>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</si>
  <si>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</si>
  <si>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</si>
  <si>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</si>
  <si>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</si>
  <si>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</si>
  <si>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</si>
  <si>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</si>
  <si>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</si>
  <si>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</si>
  <si>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</si>
  <si>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</si>
  <si>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</si>
  <si>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</si>
  <si>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</si>
  <si>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</si>
  <si>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</si>
  <si>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</si>
  <si>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</si>
  <si>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</si>
  <si>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</si>
  <si>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</si>
  <si>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</si>
  <si>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</si>
  <si>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</si>
  <si>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</si>
  <si>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</si>
  <si>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</si>
  <si>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</si>
  <si>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</si>
  <si>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</si>
  <si>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</si>
  <si>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</si>
  <si>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</si>
  <si>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</si>
  <si>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</si>
  <si>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</si>
  <si>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</si>
  <si>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</si>
  <si>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</si>
  <si>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</si>
  <si>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</si>
  <si>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</si>
  <si>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</si>
  <si>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</si>
  <si>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</si>
  <si>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</si>
  <si>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</si>
  <si>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</si>
  <si>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</si>
  <si>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</si>
  <si>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</si>
  <si>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</si>
  <si>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</si>
  <si>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</si>
  <si>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</si>
  <si>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</si>
  <si>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</si>
  <si>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</si>
  <si>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</si>
  <si>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</si>
  <si>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</si>
  <si>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</si>
  <si>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</si>
  <si>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</si>
  <si>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</si>
  <si>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</si>
  <si>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</si>
  <si>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</si>
  <si>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</si>
  <si>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</si>
  <si>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</si>
  <si>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</si>
  <si>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</si>
  <si>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</si>
  <si>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</si>
  <si>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</si>
  <si>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</si>
  <si>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</si>
  <si>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</si>
  <si>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</si>
  <si>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</si>
  <si>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</si>
  <si>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</si>
  <si>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</si>
  <si>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</si>
  <si>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</si>
  <si>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</si>
  <si>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</si>
  <si>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</si>
  <si>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</si>
  <si>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</si>
  <si>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</si>
  <si>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</si>
  <si>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</si>
  <si>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</si>
  <si>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</si>
  <si>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</si>
  <si>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</si>
  <si>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</si>
  <si>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</si>
  <si>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</si>
  <si>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</si>
  <si>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</si>
  <si>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</si>
  <si>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</si>
  <si>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</si>
  <si>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</si>
  <si>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</si>
  <si>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</si>
  <si>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</si>
  <si>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</si>
  <si>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</si>
  <si>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</si>
  <si>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</si>
  <si>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</si>
  <si>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</si>
  <si>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</si>
  <si>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</si>
  <si>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</si>
  <si>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</si>
  <si>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</si>
  <si>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</si>
  <si>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</si>
  <si>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</si>
  <si>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</si>
  <si>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</si>
  <si>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</si>
  <si>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</si>
  <si>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</si>
  <si>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</si>
  <si>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</si>
  <si>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</si>
  <si>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</si>
  <si>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</si>
  <si>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</si>
  <si>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</si>
  <si>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</si>
  <si>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</si>
  <si>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</si>
  <si>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</si>
  <si>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</si>
  <si>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</si>
  <si>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</si>
  <si>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</si>
  <si>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</si>
  <si>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</si>
  <si>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</si>
  <si>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</si>
  <si>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</si>
  <si>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</si>
  <si>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</si>
  <si>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</si>
  <si>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</si>
  <si>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</si>
  <si>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</si>
  <si>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</si>
  <si>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</si>
  <si>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</si>
  <si>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</si>
  <si>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</si>
  <si>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</si>
  <si>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</si>
  <si>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</si>
  <si>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</si>
  <si>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</si>
  <si>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</si>
  <si>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</si>
  <si>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</si>
  <si>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</si>
  <si>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</si>
  <si>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</si>
  <si>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</si>
  <si>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</si>
  <si>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</si>
  <si>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</si>
  <si>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</si>
  <si>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</si>
  <si>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</si>
  <si>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</si>
  <si>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</si>
  <si>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</si>
  <si>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</si>
  <si>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</si>
  <si>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</si>
  <si>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</si>
  <si>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</si>
  <si>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</si>
  <si>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</si>
  <si>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</si>
  <si>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</si>
  <si>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</si>
  <si>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</si>
  <si>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</si>
  <si>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</si>
  <si>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</si>
  <si>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</si>
  <si>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</si>
  <si>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</si>
  <si>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</si>
  <si>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</si>
  <si>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</si>
  <si>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</si>
  <si>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</si>
  <si>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</si>
  <si>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</si>
  <si>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</si>
  <si>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</si>
  <si>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</si>
  <si>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</si>
  <si>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</si>
  <si>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</si>
  <si>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</si>
  <si>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</si>
  <si>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</si>
  <si>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</si>
  <si>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</si>
  <si>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</si>
  <si>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</si>
  <si>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</si>
  <si>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</si>
  <si>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</si>
  <si>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</si>
  <si>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</si>
  <si>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</si>
  <si>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</si>
  <si>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</si>
  <si>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</si>
  <si>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</si>
  <si>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</si>
  <si>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</si>
  <si>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</si>
  <si>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</si>
  <si>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</si>
  <si>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</si>
  <si>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</si>
  <si>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</si>
  <si>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</si>
  <si>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</si>
  <si>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</si>
  <si>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</si>
  <si>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</si>
  <si>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</si>
  <si>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</si>
  <si>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</si>
  <si>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</si>
  <si>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</si>
  <si>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</si>
  <si>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</si>
  <si>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</si>
  <si>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</si>
  <si>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</si>
  <si>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</si>
  <si>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</si>
  <si>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</si>
  <si>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</si>
  <si>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</si>
  <si>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</si>
  <si>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</si>
  <si>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</si>
  <si>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</si>
  <si>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</si>
  <si>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</si>
  <si>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</si>
  <si>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</si>
  <si>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</si>
  <si>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</si>
  <si>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</si>
  <si>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</si>
  <si>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</si>
  <si>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</si>
  <si>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</si>
  <si>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</si>
  <si>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</si>
  <si>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</si>
  <si>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</si>
  <si>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</si>
  <si>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</si>
  <si>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</si>
  <si>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</si>
  <si>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</si>
  <si>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</si>
  <si>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</si>
  <si>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</si>
  <si>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</si>
  <si>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</si>
  <si>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</si>
  <si>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</si>
  <si>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</si>
  <si>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</si>
  <si>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</si>
  <si>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</si>
  <si>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</si>
  <si>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</si>
  <si>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</si>
  <si>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</si>
  <si>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</si>
  <si>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</si>
  <si>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</si>
  <si>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</si>
  <si>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</si>
  <si>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</si>
  <si>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</si>
  <si>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</si>
  <si>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</si>
  <si>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</si>
  <si>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</si>
  <si>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</si>
  <si>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</si>
  <si>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</si>
  <si>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</si>
  <si>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</si>
  <si>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</si>
  <si>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</si>
  <si>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</si>
  <si>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</si>
  <si>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</si>
  <si>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</si>
  <si>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</si>
  <si>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</si>
  <si>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</si>
  <si>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</si>
  <si>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</si>
  <si>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</si>
  <si>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</si>
  <si>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</si>
  <si>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</si>
  <si>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</si>
  <si>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</si>
  <si>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</si>
  <si>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</si>
  <si>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</si>
  <si>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</si>
  <si>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</si>
  <si>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</si>
  <si>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</si>
  <si>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</si>
  <si>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</si>
  <si>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</si>
  <si>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</si>
  <si>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</si>
  <si>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</si>
  <si>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</si>
  <si>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</si>
  <si>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</si>
  <si>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</si>
  <si>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</si>
  <si>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</si>
  <si>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</si>
  <si>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</si>
  <si>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</si>
  <si>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</si>
  <si>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</si>
  <si>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</si>
  <si>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</si>
  <si>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</si>
  <si>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</si>
  <si>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</si>
  <si>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</si>
  <si>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</si>
  <si>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</si>
  <si>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</si>
  <si>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</si>
  <si>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</si>
  <si>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</si>
  <si>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</si>
  <si>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</si>
  <si>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</si>
  <si>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</si>
  <si>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</si>
  <si>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</si>
  <si>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</si>
  <si>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</si>
  <si>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</si>
  <si>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</si>
  <si>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</si>
  <si>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</si>
  <si>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</si>
  <si>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</si>
  <si>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</si>
  <si>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</si>
  <si>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</si>
  <si>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</si>
  <si>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</si>
  <si>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</si>
  <si>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</si>
  <si>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</si>
  <si>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</si>
  <si>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</si>
  <si>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</si>
  <si>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</si>
  <si>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</si>
  <si>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</si>
  <si>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</si>
  <si>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</si>
  <si>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</si>
  <si>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</si>
  <si>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</si>
  <si>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</si>
  <si>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</si>
  <si>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</si>
  <si>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</si>
  <si>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</si>
  <si>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</si>
  <si>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</si>
  <si>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</si>
  <si>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</si>
  <si>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</si>
  <si>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</si>
  <si>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</si>
  <si>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</si>
  <si>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</si>
  <si>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</si>
  <si>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</si>
  <si>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</si>
  <si>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</si>
  <si>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</si>
  <si>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</si>
  <si>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</si>
  <si>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</si>
  <si>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</si>
  <si>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</si>
  <si>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</si>
  <si>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</si>
  <si>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</si>
  <si>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</si>
  <si>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</si>
  <si>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</si>
  <si>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</si>
  <si>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</si>
  <si>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</si>
  <si>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</si>
  <si>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</si>
  <si>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</si>
  <si>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</si>
  <si>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</si>
  <si>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</si>
  <si>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</si>
  <si>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</si>
  <si>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</si>
  <si>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</si>
  <si>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</si>
  <si>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</si>
  <si>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</si>
  <si>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</si>
  <si>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</si>
  <si>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</si>
  <si>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</si>
  <si>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</si>
  <si>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</si>
  <si>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</si>
  <si>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</si>
  <si>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</si>
  <si>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</si>
  <si>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</si>
  <si>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</si>
  <si>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</si>
  <si>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</si>
  <si>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</si>
  <si>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</si>
  <si>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</si>
  <si>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</si>
  <si>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</si>
  <si>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</si>
  <si>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</si>
  <si>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</si>
  <si>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</si>
  <si>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</si>
  <si>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</si>
  <si>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</si>
  <si>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</si>
  <si>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</si>
  <si>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</si>
  <si>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</si>
  <si>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</si>
  <si>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</si>
  <si>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</si>
  <si>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</si>
  <si>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</si>
  <si>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</si>
  <si>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</si>
  <si>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</si>
  <si>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</si>
  <si>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</si>
  <si>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</si>
  <si>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</si>
  <si>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</si>
  <si>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</si>
  <si>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</si>
  <si>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</si>
  <si>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</si>
  <si>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</si>
  <si>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</si>
  <si>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</si>
  <si>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</si>
  <si>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</si>
  <si>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</si>
  <si>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</si>
  <si>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</si>
  <si>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</si>
  <si>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</si>
  <si>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</si>
  <si>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</si>
  <si>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</si>
  <si>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</si>
  <si>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</si>
  <si>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</si>
  <si>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</si>
  <si>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</si>
  <si>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</si>
  <si>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</si>
  <si>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</si>
  <si>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</si>
  <si>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</si>
  <si>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</si>
  <si>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</si>
  <si>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</si>
  <si>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</si>
  <si>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</si>
  <si>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</si>
  <si>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</si>
  <si>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</si>
  <si>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</si>
  <si>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</si>
  <si>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</si>
  <si>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</si>
  <si>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</si>
  <si>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</si>
  <si>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</si>
  <si>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</si>
  <si>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</si>
  <si>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</si>
  <si>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</si>
  <si>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</si>
  <si>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</si>
  <si>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</si>
  <si>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</si>
  <si>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</si>
  <si>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</si>
  <si>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</si>
  <si>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</si>
  <si>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</si>
  <si>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</si>
  <si>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</si>
  <si>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</si>
  <si>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</si>
  <si>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</si>
  <si>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</si>
  <si>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</si>
  <si>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</si>
  <si>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</si>
  <si>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</si>
  <si>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</si>
  <si>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</si>
  <si>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</si>
  <si>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</si>
  <si>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</si>
  <si>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</si>
  <si>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</si>
  <si>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</si>
  <si>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</si>
  <si>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</si>
  <si>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</si>
  <si>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</si>
  <si>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</si>
  <si>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</si>
  <si>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</si>
  <si>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</si>
  <si>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</si>
  <si>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</si>
  <si>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</si>
  <si>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</si>
  <si>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</si>
  <si>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</si>
  <si>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</si>
  <si>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</si>
  <si>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</si>
  <si>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</si>
  <si>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</si>
  <si>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</si>
  <si>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</si>
  <si>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</si>
  <si>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</si>
  <si>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</si>
  <si>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</si>
  <si>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</si>
  <si>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</si>
  <si>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</si>
  <si>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</si>
  <si>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</si>
  <si>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</si>
  <si>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</si>
  <si>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</si>
  <si>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</si>
  <si>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</si>
  <si>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</si>
  <si>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</si>
  <si>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</si>
  <si>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</si>
  <si>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</si>
  <si>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</si>
  <si>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</si>
  <si>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</si>
  <si>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</si>
  <si>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</si>
  <si>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</si>
  <si>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</si>
  <si>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</si>
  <si>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</si>
  <si>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</si>
  <si>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</si>
  <si>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</si>
  <si>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</si>
  <si>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</si>
  <si>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</si>
  <si>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</si>
  <si>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</si>
  <si>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</si>
  <si>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</si>
  <si>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</si>
  <si>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</si>
  <si>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</si>
  <si>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</si>
  <si>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</si>
  <si>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</si>
  <si>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</si>
  <si>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</si>
  <si>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</si>
  <si>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</si>
  <si>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</si>
  <si>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</si>
  <si>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</si>
  <si>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</si>
  <si>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</si>
  <si>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</si>
  <si>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</si>
  <si>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</si>
  <si>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</si>
  <si>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</si>
  <si>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</si>
  <si>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</si>
  <si>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</si>
  <si>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</si>
  <si>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</si>
  <si>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</si>
  <si>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</si>
  <si>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</si>
  <si>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</si>
  <si>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</si>
  <si>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</si>
  <si>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</si>
  <si>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</si>
  <si>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</si>
  <si>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</si>
  <si>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</si>
  <si>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</si>
  <si>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</si>
  <si>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</si>
  <si>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</si>
  <si>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</si>
  <si>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</si>
  <si>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</si>
  <si>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</si>
  <si>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</si>
  <si>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</si>
  <si>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</si>
  <si>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</si>
  <si>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</si>
  <si>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</si>
  <si>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</si>
  <si>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</si>
  <si>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</si>
  <si>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</si>
  <si>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</si>
  <si>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</si>
  <si>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</si>
  <si>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</si>
  <si>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</si>
  <si>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</si>
  <si>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</si>
  <si>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</si>
  <si>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</si>
  <si>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</si>
  <si>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</si>
  <si>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</si>
  <si>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</si>
  <si>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</si>
  <si>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</si>
  <si>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</si>
  <si>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</si>
  <si>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</si>
  <si>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</si>
  <si>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</si>
  <si>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</si>
  <si>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</si>
  <si>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</si>
  <si>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</si>
  <si>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</si>
  <si>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</si>
  <si>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</si>
  <si>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</si>
  <si>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</si>
  <si>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</si>
  <si>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</si>
  <si>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</si>
  <si>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</si>
  <si>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</si>
  <si>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</si>
  <si>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</si>
  <si>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</si>
  <si>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</si>
  <si>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</si>
  <si>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</si>
  <si>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</si>
  <si>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</si>
  <si>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</si>
  <si>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</si>
  <si>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</si>
  <si>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</si>
  <si>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</si>
  <si>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</si>
  <si>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</si>
  <si>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</si>
  <si>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</si>
  <si>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</si>
  <si>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</si>
  <si>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</si>
  <si>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</si>
  <si>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</si>
  <si>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</si>
  <si>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</si>
  <si>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</si>
  <si>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</si>
  <si>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</si>
  <si>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</si>
  <si>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</si>
  <si>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</si>
  <si>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</si>
  <si>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</si>
  <si>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</si>
  <si>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</si>
  <si>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</si>
  <si>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</si>
  <si>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</si>
  <si>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</si>
  <si>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</si>
  <si>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</si>
  <si>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</si>
  <si>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</si>
  <si>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</si>
  <si>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</si>
  <si>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</si>
  <si>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</si>
  <si>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</si>
  <si>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</si>
  <si>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</si>
  <si>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</si>
  <si>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</si>
  <si>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</si>
  <si>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</si>
  <si>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</si>
  <si>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</si>
  <si>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</si>
  <si>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</si>
  <si>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</si>
  <si>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</si>
  <si>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</si>
  <si>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</si>
  <si>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</si>
  <si>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</si>
  <si>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</si>
  <si>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</si>
  <si>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</si>
  <si>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</si>
  <si>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</si>
  <si>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</si>
  <si>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</si>
  <si>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</si>
  <si>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</si>
  <si>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</si>
  <si>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</si>
  <si>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</si>
  <si>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</si>
  <si>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</si>
  <si>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</si>
  <si>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</si>
  <si>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</si>
  <si>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</si>
  <si>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</si>
  <si>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</si>
  <si>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</si>
  <si>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</si>
  <si>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</si>
  <si>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</si>
  <si>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</si>
  <si>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</si>
  <si>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</si>
  <si>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</si>
  <si>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</si>
  <si>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</si>
  <si>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</si>
  <si>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</si>
  <si>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</si>
  <si>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</si>
  <si>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</si>
  <si>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</si>
  <si>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</si>
  <si>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</si>
  <si>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</si>
  <si>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</si>
  <si>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</si>
  <si>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</si>
  <si>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</si>
  <si>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</si>
  <si>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</si>
  <si>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</si>
  <si>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</si>
  <si>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</si>
  <si>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</si>
  <si>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</si>
  <si>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</si>
  <si>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</si>
  <si>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</si>
  <si>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</si>
  <si>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</si>
  <si>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</si>
  <si>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</si>
  <si>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</si>
  <si>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</si>
  <si>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</si>
  <si>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</si>
  <si>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</si>
  <si>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</si>
  <si>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</si>
  <si>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</si>
  <si>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</si>
  <si>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</si>
  <si>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</si>
  <si>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</si>
  <si>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</si>
  <si>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</si>
  <si>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</si>
  <si>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</si>
  <si>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</si>
  <si>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</si>
  <si>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</si>
  <si>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</si>
  <si>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</si>
  <si>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</si>
  <si>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</si>
  <si>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</si>
  <si>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</si>
  <si>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</si>
  <si>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</si>
  <si>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</si>
  <si>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</si>
  <si>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</si>
  <si>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</si>
  <si>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</si>
  <si>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</si>
  <si>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</si>
  <si>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</si>
  <si>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</si>
  <si>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</si>
  <si>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</si>
  <si>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</si>
  <si>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</si>
  <si>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</si>
  <si>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</si>
  <si>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</si>
  <si>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</si>
  <si>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</si>
  <si>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</si>
  <si>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</si>
  <si>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</si>
  <si>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</si>
  <si>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</si>
  <si>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</si>
  <si>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</si>
  <si>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</si>
  <si>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</si>
  <si>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</si>
  <si>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</si>
  <si>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</si>
  <si>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</si>
  <si>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</si>
  <si>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</si>
  <si>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</si>
  <si>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</si>
  <si>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</si>
  <si>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</si>
  <si>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</si>
  <si>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</si>
  <si>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</si>
  <si>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</si>
  <si>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</si>
  <si>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</si>
  <si>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</si>
  <si>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</si>
  <si>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</si>
  <si>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</si>
  <si>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</si>
  <si>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</si>
  <si>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</si>
  <si>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</si>
  <si>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</si>
  <si>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</si>
  <si>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</si>
  <si>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</si>
  <si>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</si>
  <si>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</si>
  <si>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</si>
  <si>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</si>
  <si>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</si>
  <si>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</si>
  <si>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</si>
  <si>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</si>
  <si>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</si>
  <si>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</si>
  <si>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</si>
  <si>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</si>
  <si>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</si>
  <si>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</si>
  <si>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</si>
  <si>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</si>
  <si>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</si>
  <si>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</si>
  <si>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</si>
  <si>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</si>
  <si>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</si>
  <si>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</si>
  <si>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</si>
  <si>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</si>
  <si>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</si>
  <si>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</si>
  <si>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</si>
  <si>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</si>
  <si>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</si>
  <si>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</si>
  <si>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</si>
  <si>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</si>
  <si>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</si>
  <si>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</si>
  <si>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</si>
  <si>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</si>
  <si>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</si>
  <si>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</si>
  <si>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</si>
  <si>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</si>
  <si>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</si>
  <si>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</si>
  <si>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</si>
  <si>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</si>
  <si>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</si>
  <si>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</si>
  <si>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</si>
  <si>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</si>
  <si>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</si>
  <si>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</si>
  <si>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</si>
  <si>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</si>
  <si>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</si>
  <si>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</si>
  <si>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</si>
  <si>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</si>
  <si>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</si>
  <si>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</si>
  <si>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</si>
  <si>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</si>
  <si>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</si>
  <si>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</si>
  <si>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</si>
  <si>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</si>
  <si>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</si>
  <si>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</si>
  <si>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</si>
  <si>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</si>
  <si>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</si>
  <si>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</si>
  <si>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</si>
  <si>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</si>
  <si>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</si>
  <si>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</si>
  <si>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</si>
  <si>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</si>
  <si>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</si>
  <si>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</si>
  <si>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</si>
  <si>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</si>
  <si>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</si>
  <si>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</si>
  <si>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</si>
  <si>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</si>
  <si>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</si>
  <si>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</si>
  <si>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</si>
  <si>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</si>
  <si>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</si>
  <si>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</si>
  <si>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</si>
  <si>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</si>
  <si>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</si>
  <si>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</si>
  <si>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</si>
  <si>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</si>
  <si>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</si>
  <si>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</si>
  <si>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</si>
  <si>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</si>
  <si>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</si>
  <si>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</si>
  <si>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</si>
  <si>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</si>
  <si>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</si>
  <si>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</si>
  <si>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</si>
  <si>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</si>
  <si>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</si>
  <si>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</si>
  <si>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</si>
  <si>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</si>
  <si>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</si>
  <si>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</si>
  <si>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</si>
  <si>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</si>
  <si>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</si>
  <si>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</si>
  <si>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</si>
  <si>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</si>
  <si>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</si>
  <si>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</si>
  <si>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</si>
  <si>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</si>
  <si>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</si>
  <si>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</si>
  <si>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</si>
  <si>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</si>
  <si>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</si>
  <si>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</si>
  <si>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</si>
  <si>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</si>
  <si>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</si>
  <si>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</si>
  <si>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</si>
  <si>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</si>
  <si>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</si>
  <si>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</si>
  <si>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</si>
  <si>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</si>
  <si>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</si>
  <si>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</si>
  <si>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</si>
  <si>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</si>
  <si>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</si>
  <si>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</si>
  <si>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</si>
  <si>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</si>
  <si>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</si>
  <si>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</si>
  <si>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</si>
  <si>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</si>
  <si>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</si>
  <si>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</si>
  <si>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</si>
  <si>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</si>
  <si>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</si>
  <si>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</si>
  <si>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</si>
  <si>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</si>
  <si>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</si>
  <si>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</si>
  <si>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</si>
  <si>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</si>
  <si>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</si>
  <si>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</si>
  <si>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</si>
  <si>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</si>
  <si>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</si>
  <si>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</si>
  <si>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</si>
  <si>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</si>
  <si>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</si>
  <si>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</si>
  <si>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</si>
  <si>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</si>
  <si>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</si>
  <si>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</si>
  <si>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</si>
  <si>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</si>
  <si>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</si>
  <si>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</si>
  <si>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</si>
  <si>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</si>
  <si>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</si>
  <si>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</si>
  <si>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</si>
  <si>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</si>
  <si>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</si>
  <si>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</si>
  <si>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</si>
  <si>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</si>
  <si>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</si>
  <si>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</si>
  <si>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</si>
  <si>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</si>
  <si>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</si>
  <si>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</si>
  <si>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</si>
  <si>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</si>
  <si>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</si>
  <si>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</si>
  <si>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</si>
  <si>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</si>
  <si>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</si>
  <si>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</si>
  <si>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</si>
  <si>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</si>
  <si>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</si>
  <si>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</si>
  <si>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</si>
  <si>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</si>
  <si>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</si>
  <si>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</si>
  <si>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</si>
  <si>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</si>
  <si>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</si>
  <si>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</si>
  <si>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</si>
  <si>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</si>
  <si>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</si>
  <si>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</si>
  <si>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</si>
  <si>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</si>
  <si>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</si>
  <si>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</si>
  <si>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</si>
  <si>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</si>
  <si>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</si>
  <si>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</si>
  <si>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</si>
  <si>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</si>
  <si>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</si>
  <si>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</si>
  <si>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</si>
  <si>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</si>
  <si>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</si>
  <si>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</si>
  <si>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</si>
  <si>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</si>
  <si>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</si>
  <si>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</si>
  <si>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</si>
  <si>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</si>
  <si>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</si>
  <si>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</si>
  <si>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</si>
  <si>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</si>
  <si>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</si>
  <si>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</si>
  <si>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</si>
  <si>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</si>
  <si>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</si>
  <si>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</si>
  <si>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</si>
  <si>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</si>
  <si>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</si>
  <si>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</si>
  <si>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</si>
  <si>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</si>
  <si>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</si>
  <si>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</si>
  <si>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</si>
  <si>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</si>
  <si>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</si>
  <si>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</si>
  <si>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</si>
  <si>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</si>
  <si>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</si>
  <si>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</si>
  <si>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</si>
  <si>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</si>
  <si>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</si>
  <si>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</si>
  <si>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</si>
  <si>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</si>
  <si>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</si>
  <si>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</si>
  <si>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</si>
  <si>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</si>
  <si>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</si>
  <si>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</si>
  <si>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</si>
  <si>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</si>
  <si>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</si>
  <si>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</si>
  <si>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</si>
  <si>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</si>
  <si>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</si>
  <si>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</si>
  <si>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</si>
  <si>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</si>
  <si>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</si>
  <si>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</si>
  <si>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</si>
  <si>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</si>
  <si>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</si>
  <si>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</si>
  <si>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</si>
  <si>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</si>
  <si>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</si>
  <si>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</si>
  <si>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</si>
  <si>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</si>
  <si>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</si>
  <si>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</si>
  <si>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</si>
  <si>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</si>
  <si>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</si>
  <si>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</si>
  <si>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</si>
  <si>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</si>
  <si>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</si>
  <si>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</si>
  <si>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</si>
  <si>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</si>
  <si>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</si>
  <si>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</si>
  <si>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</si>
  <si>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</si>
  <si>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</si>
  <si>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</si>
  <si>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</si>
  <si>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</si>
  <si>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</si>
  <si>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</si>
  <si>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</si>
  <si>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</si>
  <si>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</si>
  <si>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</si>
  <si>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</si>
  <si>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</si>
  <si>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</si>
  <si>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</si>
  <si>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</si>
  <si>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</si>
  <si>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</si>
  <si>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</si>
  <si>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</si>
  <si>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</si>
  <si>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</si>
  <si>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</si>
  <si>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</si>
  <si>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</si>
  <si>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</si>
  <si>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</si>
  <si>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</si>
  <si>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</si>
  <si>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</si>
  <si>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</si>
  <si>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</si>
  <si>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</si>
  <si>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</si>
  <si>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</si>
  <si>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</si>
  <si>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</si>
  <si>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</si>
  <si>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</si>
  <si>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</si>
  <si>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</si>
  <si>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</si>
  <si>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</si>
  <si>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</si>
  <si>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</si>
  <si>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</si>
  <si>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</si>
  <si>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</si>
  <si>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</si>
  <si>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</si>
  <si>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</si>
  <si>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</si>
  <si>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</si>
  <si>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</si>
  <si>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</si>
  <si>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</si>
  <si>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</si>
  <si>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</si>
  <si>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</si>
  <si>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</si>
  <si>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</si>
  <si>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</si>
  <si>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</si>
  <si>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</si>
  <si>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</si>
  <si>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</si>
  <si>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</si>
  <si>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</si>
  <si>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</si>
  <si>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</si>
  <si>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</si>
  <si>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</si>
  <si>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</si>
  <si>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</si>
  <si>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</si>
  <si>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</si>
  <si>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</si>
  <si>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</si>
  <si>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</si>
  <si>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</si>
  <si>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</si>
  <si>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</si>
  <si>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</si>
  <si>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</si>
  <si>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</si>
  <si>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</si>
  <si>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</si>
  <si>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</si>
  <si>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</si>
  <si>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</si>
  <si>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</si>
  <si>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</si>
  <si>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</si>
  <si>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</si>
  <si>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</si>
  <si>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</si>
  <si>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</si>
  <si>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</si>
  <si>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</si>
  <si>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</si>
  <si>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</si>
  <si>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</si>
  <si>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</si>
  <si>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</si>
  <si>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</si>
  <si>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</si>
  <si>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</si>
  <si>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</si>
  <si>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</si>
  <si>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</si>
  <si>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</si>
  <si>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</si>
  <si>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</si>
  <si>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</si>
  <si>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</si>
  <si>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</si>
  <si>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</si>
  <si>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</si>
  <si>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</si>
  <si>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</si>
  <si>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</si>
  <si>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</si>
  <si>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</si>
  <si>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</si>
  <si>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</si>
  <si>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</si>
  <si>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</si>
  <si>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</si>
  <si>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</si>
  <si>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</si>
  <si>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</si>
  <si>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</si>
  <si>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</si>
  <si>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</si>
  <si>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</si>
  <si>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</si>
  <si>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</si>
  <si>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</si>
  <si>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</si>
  <si>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</si>
  <si>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</si>
  <si>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</si>
  <si>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</si>
  <si>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</si>
  <si>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</si>
  <si>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</si>
  <si>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</si>
  <si>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</si>
  <si>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</si>
  <si>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</si>
  <si>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</si>
  <si>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</si>
  <si>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</si>
  <si>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</si>
  <si>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</si>
  <si>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</si>
  <si>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</si>
  <si>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</si>
  <si>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</si>
  <si>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</si>
  <si>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</si>
  <si>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</si>
  <si>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</si>
  <si>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</si>
  <si>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</si>
  <si>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</si>
  <si>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</si>
  <si>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</si>
  <si>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</si>
  <si>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</si>
  <si>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</si>
  <si>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</si>
  <si>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</si>
  <si>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</si>
  <si>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</si>
  <si>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</si>
  <si>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</si>
  <si>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</si>
  <si>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</si>
  <si>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</si>
  <si>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</si>
  <si>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</si>
  <si>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</si>
  <si>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</si>
  <si>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</si>
  <si>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</si>
  <si>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</si>
  <si>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</si>
  <si>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</si>
  <si>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</si>
  <si>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</si>
  <si>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</si>
  <si>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</si>
  <si>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</si>
  <si>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</si>
  <si>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</si>
  <si>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</si>
  <si>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</si>
  <si>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</si>
  <si>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</si>
  <si>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</si>
  <si>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</si>
  <si>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</si>
  <si>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</si>
  <si>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</si>
  <si>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</si>
  <si>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</si>
  <si>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</si>
  <si>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</si>
  <si>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</si>
  <si>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</si>
  <si>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</si>
  <si>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</si>
  <si>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</si>
  <si>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</si>
  <si>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</si>
  <si>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</si>
  <si>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</si>
  <si>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</si>
  <si>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</si>
  <si>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</si>
  <si>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</si>
  <si>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</si>
  <si>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</si>
  <si>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</si>
  <si>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</si>
  <si>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</si>
  <si>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</si>
  <si>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</si>
  <si>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</si>
  <si>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</si>
  <si>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</si>
  <si>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</si>
  <si>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</si>
  <si>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</si>
  <si>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</si>
  <si>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</si>
  <si>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</si>
  <si>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</si>
  <si>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</si>
  <si>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</si>
  <si>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</si>
  <si>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</si>
  <si>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</si>
  <si>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</si>
  <si>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</si>
  <si>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</si>
  <si>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</si>
  <si>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</si>
  <si>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</si>
  <si>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</si>
  <si>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</si>
  <si>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</si>
  <si>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</si>
  <si>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</si>
  <si>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</si>
  <si>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</si>
  <si>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</si>
  <si>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</si>
  <si>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</si>
  <si>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</si>
  <si>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</si>
  <si>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</si>
  <si>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</si>
  <si>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</si>
  <si>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</si>
  <si>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</si>
  <si>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</si>
  <si>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</si>
  <si>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</si>
  <si>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</si>
  <si>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</si>
  <si>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</si>
  <si>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</si>
  <si>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</si>
  <si>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</si>
  <si>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</si>
  <si>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</si>
  <si>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</si>
  <si>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</si>
  <si>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</si>
  <si>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</si>
  <si>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</si>
  <si>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</si>
  <si>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</si>
  <si>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</si>
  <si>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</si>
  <si>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</si>
  <si>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</si>
  <si>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</si>
  <si>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</si>
  <si>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</si>
  <si>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</si>
  <si>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</si>
  <si>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</si>
  <si>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</si>
  <si>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</si>
  <si>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</si>
  <si>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</si>
  <si>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</si>
  <si>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</si>
  <si>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</si>
  <si>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</si>
  <si>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</si>
  <si>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</si>
  <si>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</si>
  <si>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</si>
  <si>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</si>
  <si>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</si>
  <si>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</si>
  <si>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</si>
  <si>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</si>
  <si>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</si>
  <si>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</si>
  <si>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</si>
  <si>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</si>
  <si>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</si>
  <si>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</si>
  <si>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</si>
  <si>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</si>
  <si>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</si>
  <si>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</si>
  <si>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</si>
  <si>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</si>
  <si>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</si>
  <si>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</si>
  <si>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</si>
  <si>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</si>
  <si>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</si>
  <si>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</si>
  <si>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</si>
  <si>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</si>
  <si>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</si>
  <si>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</si>
  <si>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</si>
  <si>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</si>
  <si>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</si>
  <si>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</si>
  <si>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</si>
  <si>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</si>
  <si>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</si>
  <si>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</si>
  <si>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</si>
  <si>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</si>
  <si>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</si>
  <si>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</si>
  <si>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</si>
  <si>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</si>
  <si>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</si>
  <si>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</si>
  <si>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</si>
  <si>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</si>
  <si>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</si>
  <si>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</si>
  <si>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</si>
  <si>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</si>
  <si>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</si>
  <si>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</si>
  <si>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</si>
  <si>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</si>
  <si>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</si>
  <si>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</si>
  <si>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</si>
  <si>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</si>
  <si>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</si>
  <si>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</si>
  <si>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</si>
  <si>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</si>
  <si>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</si>
  <si>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</si>
  <si>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</si>
  <si>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</si>
  <si>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</si>
  <si>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</si>
  <si>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</si>
  <si>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</si>
  <si>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</si>
  <si>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</si>
  <si>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</si>
  <si>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</si>
  <si>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</si>
  <si>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</si>
  <si>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</si>
  <si>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</si>
  <si>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</si>
  <si>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</si>
  <si>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</si>
  <si>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</si>
  <si>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</si>
  <si>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</si>
  <si>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</si>
  <si>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</si>
  <si>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</si>
  <si>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</si>
  <si>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</si>
  <si>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</si>
  <si>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</si>
  <si>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</si>
  <si>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</si>
  <si>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</si>
  <si>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</si>
  <si>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</si>
  <si>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</si>
  <si>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</si>
  <si>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</si>
  <si>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</si>
  <si>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</si>
  <si>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</si>
  <si>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</si>
  <si>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</si>
  <si>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</si>
  <si>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</si>
  <si>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</si>
  <si>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</si>
  <si>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</si>
  <si>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</si>
  <si>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</si>
  <si>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</si>
  <si>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</si>
  <si>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</si>
  <si>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</si>
  <si>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</si>
  <si>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</si>
  <si>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</si>
  <si>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</si>
  <si>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</si>
  <si>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</si>
  <si>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</si>
  <si>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</si>
  <si>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</si>
  <si>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</si>
  <si>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</si>
  <si>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</si>
  <si>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</si>
  <si>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</si>
  <si>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</si>
  <si>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</si>
  <si>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</si>
  <si>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</si>
  <si>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</si>
  <si>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</si>
  <si>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</si>
  <si>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</si>
  <si>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</si>
  <si>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</si>
  <si>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</si>
  <si>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</si>
  <si>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</si>
  <si>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</si>
  <si>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</si>
  <si>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</si>
  <si>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</si>
  <si>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</si>
  <si>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</si>
  <si>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</si>
  <si>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</si>
  <si>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</si>
  <si>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</si>
  <si>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</si>
  <si>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</si>
  <si>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</si>
  <si>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</si>
  <si>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</si>
  <si>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</si>
  <si>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</si>
  <si>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</si>
  <si>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</si>
  <si>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</si>
  <si>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</si>
  <si>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</si>
  <si>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</si>
  <si>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</si>
  <si>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</si>
  <si>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</si>
  <si>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</si>
  <si>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</si>
  <si>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</si>
  <si>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</si>
  <si>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</si>
  <si>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</si>
  <si>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</si>
  <si>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</si>
  <si>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</si>
  <si>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</si>
  <si>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</si>
  <si>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</si>
  <si>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</si>
  <si>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</si>
  <si>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</si>
  <si>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</si>
  <si>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</si>
  <si>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</si>
  <si>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</si>
  <si>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</si>
  <si>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</si>
  <si>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</si>
  <si>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</si>
  <si>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</si>
  <si>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</si>
  <si>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</si>
  <si>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</si>
  <si>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</si>
  <si>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</si>
  <si>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</si>
  <si>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</si>
  <si>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</si>
  <si>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</si>
  <si>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</si>
  <si>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</si>
  <si>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</si>
  <si>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</si>
  <si>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</si>
  <si>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</si>
  <si>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</si>
  <si>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</si>
  <si>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</si>
  <si>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</si>
  <si>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</si>
  <si>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</si>
  <si>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</si>
  <si>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</si>
  <si>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</si>
  <si>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</si>
  <si>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</si>
  <si>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</si>
  <si>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</si>
  <si>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</si>
  <si>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</si>
  <si>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</si>
  <si>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</si>
  <si>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</si>
  <si>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</si>
  <si>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</si>
  <si>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</si>
  <si>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</si>
  <si>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</si>
  <si>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</si>
  <si>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</si>
  <si>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</si>
  <si>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</si>
  <si>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</si>
  <si>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</si>
  <si>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</si>
  <si>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</si>
  <si>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</si>
  <si>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</si>
  <si>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</si>
  <si>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</si>
  <si>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</si>
  <si>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</si>
  <si>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</si>
  <si>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</si>
  <si>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</si>
  <si>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</si>
  <si>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</si>
  <si>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</si>
  <si>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</si>
  <si>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</si>
  <si>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</si>
  <si>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</si>
  <si>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</si>
  <si>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</si>
  <si>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</si>
  <si>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</si>
  <si>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</si>
  <si>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</si>
  <si>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</si>
  <si>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</si>
  <si>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</si>
  <si>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</si>
  <si>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</si>
  <si>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</si>
  <si>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</si>
  <si>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</si>
  <si>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</si>
  <si>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</si>
  <si>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</si>
  <si>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</si>
  <si>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</si>
  <si>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</si>
  <si>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</si>
  <si>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</si>
  <si>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</si>
  <si>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</si>
  <si>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</si>
  <si>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</si>
  <si>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</si>
  <si>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</si>
  <si>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</si>
  <si>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</si>
  <si>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</si>
  <si>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</si>
  <si>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</si>
  <si>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</si>
  <si>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</si>
  <si>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</si>
  <si>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</si>
  <si>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</si>
  <si>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</si>
  <si>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</si>
  <si>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</si>
  <si>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</si>
  <si>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</si>
  <si>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</si>
  <si>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</si>
  <si>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</si>
  <si>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</si>
  <si>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</si>
  <si>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</si>
  <si>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</si>
  <si>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</si>
  <si>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</si>
  <si>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</si>
  <si>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</si>
  <si>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</si>
  <si>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</si>
  <si>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</si>
  <si>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</si>
  <si>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</si>
  <si>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</si>
  <si>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</si>
  <si>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</si>
  <si>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</si>
  <si>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</si>
  <si>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</si>
  <si>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</si>
  <si>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</si>
  <si>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</si>
  <si>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</si>
  <si>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</si>
  <si>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</si>
  <si>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</si>
  <si>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</si>
  <si>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</si>
  <si>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</si>
  <si>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</si>
  <si>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</si>
  <si>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</si>
  <si>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</si>
  <si>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</si>
  <si>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</si>
  <si>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</si>
  <si>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</si>
  <si>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</si>
  <si>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</si>
  <si>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</si>
  <si>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</si>
  <si>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</si>
  <si>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</si>
  <si>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</si>
  <si>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</si>
  <si>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</si>
  <si>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</si>
  <si>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</si>
  <si>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</si>
  <si>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</si>
  <si>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</si>
  <si>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</si>
  <si>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</si>
  <si>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</si>
  <si>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</si>
  <si>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</si>
  <si>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</si>
  <si>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</si>
  <si>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</si>
  <si>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</si>
  <si>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</si>
  <si>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</si>
  <si>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</si>
  <si>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</si>
  <si>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</si>
  <si>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</si>
  <si>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</si>
  <si>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</si>
  <si>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</si>
  <si>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</si>
  <si>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</si>
  <si>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</si>
  <si>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</si>
  <si>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</si>
  <si>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</si>
  <si>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</si>
  <si>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</si>
  <si>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</si>
  <si>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</si>
  <si>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</si>
  <si>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</si>
  <si>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</si>
  <si>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</si>
  <si>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</si>
  <si>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</si>
  <si>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</si>
  <si>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</si>
  <si>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</si>
  <si>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</si>
  <si>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</si>
  <si>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</si>
  <si>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</si>
  <si>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</si>
  <si>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</si>
  <si>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</si>
  <si>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</si>
  <si>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</si>
  <si>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</si>
  <si>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</si>
  <si>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</si>
  <si>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</si>
  <si>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</si>
  <si>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</si>
  <si>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</si>
  <si>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</si>
  <si>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</si>
  <si>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</si>
  <si>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</si>
  <si>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</si>
  <si>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</si>
  <si>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</si>
  <si>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</si>
  <si>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</si>
  <si>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</si>
  <si>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</si>
  <si>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</si>
  <si>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</si>
  <si>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</si>
  <si>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</si>
  <si>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</si>
  <si>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</si>
  <si>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</si>
  <si>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</si>
  <si>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</si>
  <si>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</si>
  <si>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</si>
  <si>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</si>
  <si>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</si>
  <si>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</si>
  <si>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</si>
  <si>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</si>
  <si>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</si>
  <si>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</si>
  <si>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</si>
  <si>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</si>
  <si>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</si>
  <si>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</si>
  <si>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</si>
  <si>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</si>
  <si>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</si>
  <si>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</si>
  <si>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</si>
  <si>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</si>
  <si>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</si>
  <si>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</si>
  <si>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</si>
  <si>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</si>
  <si>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</si>
  <si>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</si>
  <si>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</si>
  <si>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</si>
  <si>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</si>
  <si>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</si>
  <si>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</si>
  <si>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</si>
  <si>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</si>
  <si>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</si>
  <si>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</si>
  <si>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</si>
  <si>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</si>
  <si>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</si>
  <si>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</si>
  <si>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</si>
  <si>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</si>
  <si>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</si>
  <si>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</si>
  <si>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</si>
  <si>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</si>
  <si>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</si>
  <si>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</si>
  <si>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</si>
  <si>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</si>
  <si>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</si>
  <si>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</si>
  <si>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</si>
  <si>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</si>
  <si>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</si>
  <si>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</si>
  <si>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</si>
  <si>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</si>
  <si>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</si>
  <si>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</si>
  <si>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</si>
  <si>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</si>
  <si>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</si>
  <si>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</si>
  <si>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</si>
  <si>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</si>
  <si>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</si>
  <si>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</si>
  <si>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</si>
  <si>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</si>
  <si>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</si>
  <si>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</si>
  <si>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</si>
  <si>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</si>
  <si>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</si>
  <si>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</si>
  <si>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</si>
  <si>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</si>
  <si>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</si>
  <si>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</si>
  <si>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</si>
  <si>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</si>
  <si>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</si>
  <si>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</si>
  <si>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</si>
  <si>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</si>
  <si>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</si>
  <si>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</si>
  <si>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</si>
  <si>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</si>
  <si>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</si>
  <si>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</si>
  <si>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</si>
  <si>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</si>
  <si>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</si>
  <si>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</si>
  <si>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</si>
  <si>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</si>
  <si>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</si>
  <si>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</si>
  <si>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</si>
  <si>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</si>
  <si>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</si>
  <si>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</si>
  <si>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</si>
  <si>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</si>
  <si>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</si>
  <si>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</si>
  <si>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</si>
  <si>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</si>
  <si>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</si>
  <si>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</si>
  <si>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</si>
  <si>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</si>
  <si>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</si>
  <si>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</si>
  <si>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</si>
  <si>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</si>
  <si>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</si>
  <si>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</si>
  <si>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</si>
  <si>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</si>
  <si>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</si>
  <si>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</si>
  <si>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</si>
  <si>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</si>
  <si>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</si>
  <si>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</si>
  <si>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</si>
  <si>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</si>
  <si>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</si>
  <si>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</si>
  <si>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</si>
  <si>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</si>
  <si>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</si>
  <si>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</si>
  <si>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</si>
  <si>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</si>
  <si>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</si>
  <si>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</si>
  <si>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</si>
  <si>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</si>
  <si>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</si>
  <si>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</si>
  <si>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</si>
  <si>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</si>
  <si>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</si>
  <si>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</si>
  <si>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</si>
  <si>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</si>
  <si>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</si>
  <si>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</si>
  <si>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</si>
  <si>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</si>
  <si>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</si>
  <si>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</si>
  <si>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</si>
  <si>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</si>
  <si>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</si>
  <si>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</si>
  <si>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</si>
  <si>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</si>
  <si>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</si>
  <si>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</si>
  <si>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</si>
  <si>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</si>
  <si>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</si>
  <si>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</si>
  <si>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</si>
  <si>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</si>
  <si>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</si>
  <si>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</si>
  <si>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</si>
  <si>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</si>
  <si>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</si>
  <si>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</si>
  <si>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</si>
  <si>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</si>
  <si>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</si>
  <si>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</si>
  <si>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</si>
  <si>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</si>
  <si>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</si>
  <si>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</si>
  <si>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</si>
  <si>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</si>
  <si>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</si>
  <si>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</si>
  <si>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</si>
  <si>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</si>
  <si>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</si>
  <si>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</si>
  <si>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</si>
  <si>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</si>
  <si>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</si>
  <si>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</si>
  <si>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</si>
  <si>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</si>
  <si>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</si>
  <si>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</si>
  <si>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</si>
  <si>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</si>
  <si>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</si>
  <si>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</si>
  <si>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</si>
  <si>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</si>
  <si>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</si>
  <si>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</si>
  <si>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</si>
  <si>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</si>
  <si>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</si>
  <si>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</si>
  <si>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</si>
  <si>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</si>
  <si>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</si>
  <si>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</si>
  <si>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</si>
  <si>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</si>
  <si>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</si>
  <si>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</si>
  <si>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</si>
  <si>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</si>
  <si>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</si>
  <si>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</si>
  <si>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</si>
  <si>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</si>
  <si>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</si>
  <si>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</si>
  <si>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</si>
  <si>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</si>
  <si>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</si>
  <si>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</si>
  <si>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</si>
  <si>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</si>
  <si>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</si>
  <si>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</si>
  <si>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</si>
  <si>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</si>
  <si>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</si>
  <si>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</si>
  <si>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</si>
  <si>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</si>
  <si>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</si>
  <si>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</si>
  <si>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</si>
  <si>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</si>
  <si>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</si>
  <si>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</si>
  <si>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</si>
  <si>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</si>
  <si>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</si>
  <si>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</si>
  <si>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</si>
  <si>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</si>
  <si>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</si>
  <si>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</si>
  <si>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</si>
  <si>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</si>
  <si>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</si>
  <si>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</si>
  <si>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</si>
  <si>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</si>
  <si>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</si>
  <si>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</si>
  <si>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</si>
  <si>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</si>
  <si>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</si>
  <si>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</si>
  <si>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</si>
  <si>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</si>
  <si>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</si>
  <si>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</si>
  <si>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</si>
  <si>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</si>
  <si>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</si>
  <si>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</si>
  <si>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</si>
  <si>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</si>
  <si>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</si>
  <si>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</si>
  <si>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</si>
  <si>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</si>
  <si>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</si>
  <si>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</si>
  <si>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</si>
  <si>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</si>
  <si>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</si>
  <si>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</si>
  <si>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</si>
  <si>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</si>
  <si>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</si>
  <si>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</si>
  <si>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</si>
  <si>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</si>
  <si>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</si>
  <si>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</si>
  <si>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</si>
  <si>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</si>
  <si>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</si>
  <si>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</si>
  <si>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</si>
  <si>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</si>
  <si>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</si>
  <si>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</si>
  <si>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</si>
  <si>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</si>
  <si>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</si>
  <si>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</si>
  <si>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</si>
  <si>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</si>
  <si>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</si>
  <si>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</si>
  <si>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</si>
  <si>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</si>
  <si>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</si>
  <si>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</si>
  <si>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</si>
  <si>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</si>
  <si>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</si>
  <si>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</si>
  <si>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</si>
  <si>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</si>
  <si>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</si>
  <si>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</si>
  <si>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</si>
  <si>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</si>
  <si>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</si>
  <si>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</si>
  <si>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</si>
  <si>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</si>
  <si>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</si>
  <si>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</si>
  <si>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</si>
  <si>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</si>
  <si>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</si>
  <si>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</si>
  <si>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</si>
  <si>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</si>
  <si>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</si>
  <si>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</si>
  <si>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</si>
  <si>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</si>
  <si>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</si>
  <si>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</si>
  <si>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</si>
  <si>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</si>
  <si>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</si>
  <si>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</si>
  <si>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</si>
  <si>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</si>
  <si>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</si>
  <si>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</si>
  <si>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</si>
  <si>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</si>
  <si>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</si>
  <si>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</si>
  <si>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</si>
  <si>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</si>
  <si>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</si>
  <si>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</si>
  <si>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</si>
  <si>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</si>
  <si>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</si>
  <si>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</si>
  <si>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</si>
  <si>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</si>
  <si>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</si>
  <si>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</si>
  <si>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</si>
  <si>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</si>
  <si>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</si>
  <si>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</si>
  <si>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</si>
  <si>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</si>
  <si>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</si>
  <si>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</si>
  <si>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</si>
  <si>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</si>
  <si>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</si>
  <si>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</si>
  <si>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</si>
  <si>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</si>
  <si>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</si>
  <si>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</si>
  <si>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</si>
  <si>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</si>
  <si>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</si>
  <si>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</si>
  <si>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</si>
  <si>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</si>
  <si>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</si>
  <si>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</si>
  <si>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</si>
  <si>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</si>
  <si>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</si>
  <si>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</si>
  <si>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</si>
  <si>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</si>
  <si>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</si>
  <si>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</si>
  <si>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</si>
  <si>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</si>
  <si>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</si>
  <si>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</si>
  <si>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</si>
  <si>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</si>
  <si>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</si>
  <si>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</si>
  <si>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</si>
  <si>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</si>
  <si>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</si>
  <si>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</si>
  <si>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</si>
  <si>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</si>
  <si>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</si>
  <si>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</si>
  <si>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</si>
  <si>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</si>
  <si>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</si>
  <si>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</si>
  <si>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</si>
  <si>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</si>
  <si>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</si>
  <si>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</si>
  <si>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</si>
  <si>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</si>
  <si>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</si>
  <si>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</si>
  <si>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</si>
  <si>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</si>
  <si>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</si>
  <si>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</si>
  <si>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</si>
  <si>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</si>
  <si>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</si>
  <si>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</si>
  <si>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</si>
  <si>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</si>
  <si>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</si>
  <si>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</si>
  <si>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</si>
  <si>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</si>
  <si>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</si>
  <si>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</si>
  <si>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</si>
  <si>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</si>
  <si>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</si>
  <si>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</si>
  <si>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</si>
  <si>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</si>
  <si>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</si>
  <si>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</si>
  <si>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</si>
  <si>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</si>
  <si>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</si>
  <si>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</si>
  <si>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</si>
  <si>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</si>
  <si>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</si>
  <si>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</si>
  <si>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</si>
  <si>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</si>
  <si>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</si>
  <si>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</si>
  <si>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</si>
  <si>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</si>
  <si>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</si>
  <si>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</si>
  <si>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</si>
  <si>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</si>
  <si>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</si>
  <si>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</si>
  <si>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</si>
  <si>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</si>
  <si>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</si>
  <si>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</si>
  <si>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</si>
  <si>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</si>
  <si>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</si>
  <si>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</si>
  <si>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</si>
  <si>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</si>
  <si>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</si>
  <si>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</si>
  <si>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</si>
  <si>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</si>
  <si>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</si>
  <si>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</si>
  <si>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</si>
  <si>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</si>
  <si>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</si>
  <si>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</si>
  <si>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</si>
  <si>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</si>
  <si>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</si>
  <si>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</si>
  <si>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</si>
  <si>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</si>
  <si>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</si>
  <si>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</si>
  <si>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</si>
  <si>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</si>
  <si>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</si>
  <si>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</si>
  <si>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</si>
  <si>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</si>
  <si>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</si>
  <si>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</si>
  <si>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</si>
  <si>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</si>
  <si>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</si>
  <si>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</si>
  <si>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</si>
  <si>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</si>
  <si>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</si>
  <si>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</si>
  <si>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</si>
  <si>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</si>
  <si>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</si>
  <si>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</si>
  <si>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</si>
  <si>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</si>
  <si>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</si>
  <si>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</si>
  <si>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</si>
  <si>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</si>
  <si>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</si>
  <si>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</si>
  <si>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</si>
  <si>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</si>
  <si>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</si>
  <si>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</si>
  <si>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</si>
  <si>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</si>
  <si>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</si>
  <si>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</si>
  <si>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</si>
  <si>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</si>
  <si>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</si>
  <si>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</si>
  <si>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</si>
  <si>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</si>
  <si>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</si>
  <si>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</si>
  <si>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</si>
  <si>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</si>
  <si>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</si>
  <si>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</si>
  <si>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</si>
  <si>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</si>
  <si>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</si>
  <si>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</si>
  <si>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</si>
  <si>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</si>
  <si>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</si>
  <si>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</si>
  <si>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</si>
  <si>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</si>
  <si>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</si>
  <si>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</si>
  <si>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</si>
  <si>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</si>
  <si>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</si>
  <si>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</si>
  <si>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</si>
  <si>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</si>
  <si>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</si>
  <si>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</si>
  <si>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</si>
  <si>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</si>
  <si>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</si>
  <si>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</si>
  <si>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</si>
  <si>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</si>
  <si>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</si>
  <si>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</si>
  <si>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</si>
  <si>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</si>
  <si>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</si>
  <si>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</si>
  <si>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</si>
  <si>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</si>
  <si>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</si>
  <si>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</si>
  <si>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</si>
  <si>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</si>
  <si>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</si>
  <si>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</si>
  <si>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</si>
  <si>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</si>
  <si>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</si>
  <si>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</si>
  <si>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</si>
  <si>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</si>
  <si>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</si>
  <si>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</si>
  <si>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</si>
  <si>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</si>
  <si>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</si>
  <si>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</si>
  <si>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</si>
  <si>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</si>
  <si>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</si>
  <si>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</si>
  <si>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</si>
  <si>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</si>
  <si>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</si>
  <si>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</si>
  <si>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</si>
  <si>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</si>
  <si>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</si>
  <si>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</si>
  <si>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</si>
  <si>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</si>
  <si>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</si>
  <si>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</si>
  <si>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</si>
  <si>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</si>
  <si>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</si>
  <si>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</si>
  <si>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</si>
  <si>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</si>
  <si>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</si>
  <si>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</si>
  <si>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</si>
  <si>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</si>
  <si>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</si>
  <si>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</si>
  <si>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</si>
  <si>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</si>
  <si>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</si>
  <si>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</si>
  <si>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</si>
  <si>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</si>
  <si>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</si>
  <si>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</si>
  <si>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</si>
  <si>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</si>
  <si>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</si>
  <si>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</si>
  <si>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</si>
  <si>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</si>
  <si>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</si>
  <si>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</si>
  <si>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</si>
  <si>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</si>
  <si>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</si>
  <si>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</si>
  <si>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</si>
  <si>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</si>
  <si>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</si>
  <si>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</si>
  <si>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</si>
  <si>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</si>
  <si>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</si>
  <si>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</si>
  <si>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</si>
  <si>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</si>
  <si>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</si>
  <si>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</si>
  <si>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</si>
  <si>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</si>
  <si>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</si>
  <si>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</si>
  <si>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</si>
  <si>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</si>
  <si>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</si>
  <si>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</si>
  <si>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</si>
  <si>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</si>
  <si>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</si>
  <si>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</si>
  <si>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</si>
  <si>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</si>
  <si>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</si>
  <si>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</si>
  <si>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</si>
  <si>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</si>
  <si>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</si>
  <si>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</si>
  <si>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</si>
  <si>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</si>
  <si>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</si>
  <si>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</si>
  <si>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</si>
  <si>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</si>
  <si>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</si>
  <si>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</si>
  <si>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</si>
  <si>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</si>
  <si>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</si>
  <si>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</si>
  <si>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</si>
  <si>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</si>
  <si>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</si>
  <si>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</si>
  <si>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</si>
  <si>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</si>
  <si>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</si>
  <si>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</si>
  <si>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</si>
  <si>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</si>
  <si>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</si>
  <si>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</si>
  <si>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</si>
  <si>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</si>
  <si>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</si>
  <si>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</si>
  <si>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</si>
  <si>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</si>
  <si>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</si>
  <si>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</si>
  <si>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</si>
  <si>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</si>
  <si>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</si>
  <si>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</si>
  <si>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</si>
  <si>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</si>
  <si>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</si>
  <si>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</si>
  <si>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</si>
  <si>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</si>
  <si>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</si>
  <si>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</si>
  <si>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</si>
  <si>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</si>
  <si>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</si>
  <si>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</si>
  <si>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</si>
  <si>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</si>
  <si>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</si>
  <si>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</si>
  <si>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</si>
  <si>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</si>
  <si>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</si>
  <si>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</si>
  <si>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</si>
  <si>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</si>
  <si>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</si>
  <si>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</si>
  <si>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</si>
  <si>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</si>
  <si>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</si>
  <si>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</si>
  <si>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</si>
  <si>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</si>
  <si>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</si>
  <si>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</si>
  <si>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</si>
  <si>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</si>
  <si>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</si>
  <si>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</si>
  <si>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</si>
  <si>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</si>
  <si>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</si>
  <si>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</si>
  <si>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</si>
  <si>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</si>
  <si>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</si>
  <si>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</si>
  <si>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</si>
  <si>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</si>
  <si>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</si>
  <si>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</si>
  <si>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</si>
  <si>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</si>
  <si>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</si>
  <si>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</si>
  <si>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</si>
  <si>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</si>
  <si>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</si>
  <si>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</si>
  <si>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</si>
  <si>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</si>
  <si>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</si>
  <si>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</si>
  <si>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</si>
  <si>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</si>
  <si>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</si>
  <si>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</si>
  <si>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</si>
  <si>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</si>
  <si>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</si>
  <si>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</si>
  <si>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</si>
  <si>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</si>
  <si>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</si>
  <si>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</si>
  <si>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</si>
  <si>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</si>
  <si>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</si>
  <si>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</si>
  <si>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</si>
  <si>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</si>
  <si>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</si>
  <si>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</si>
  <si>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</si>
  <si>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</si>
  <si>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</si>
  <si>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</si>
  <si>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</si>
  <si>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</si>
  <si>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</si>
  <si>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</si>
  <si>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</si>
  <si>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</si>
  <si>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</si>
  <si>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</si>
  <si>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</si>
  <si>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</si>
  <si>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</si>
  <si>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</si>
  <si>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</si>
  <si>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</si>
  <si>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</si>
  <si>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</si>
  <si>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</si>
  <si>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</si>
  <si>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</si>
  <si>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</si>
  <si>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</si>
  <si>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</si>
  <si>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</si>
  <si>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</si>
  <si>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</si>
  <si>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</si>
  <si>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</si>
  <si>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</si>
  <si>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</si>
  <si>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</si>
  <si>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</si>
  <si>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</si>
  <si>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</si>
  <si>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</si>
  <si>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</si>
  <si>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</si>
  <si>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</si>
  <si>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</si>
  <si>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</si>
  <si>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</si>
  <si>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</si>
  <si>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</si>
  <si>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</si>
  <si>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</si>
  <si>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</si>
  <si>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</si>
  <si>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</si>
  <si>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</si>
  <si>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</si>
  <si>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</si>
  <si>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</si>
  <si>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</si>
  <si>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</si>
  <si>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</si>
  <si>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</si>
  <si>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</si>
  <si>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</si>
  <si>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</si>
  <si>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</si>
  <si>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</si>
  <si>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</si>
  <si>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</si>
  <si>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</si>
  <si>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</si>
  <si>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</si>
  <si>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</si>
  <si>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</si>
  <si>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</si>
  <si>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</si>
  <si>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</si>
  <si>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</si>
  <si>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</si>
  <si>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</si>
  <si>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</si>
  <si>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</si>
  <si>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</si>
  <si>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</si>
  <si>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</si>
  <si>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</si>
  <si>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</si>
  <si>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</si>
  <si>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</si>
  <si>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</si>
  <si>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</si>
  <si>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</si>
  <si>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</si>
  <si>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</si>
  <si>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</si>
  <si>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</si>
  <si>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</si>
  <si>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</si>
  <si>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</si>
  <si>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</si>
  <si>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</si>
  <si>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</si>
  <si>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</si>
  <si>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</si>
  <si>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</si>
  <si>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</si>
  <si>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</si>
  <si>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</si>
  <si>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</si>
  <si>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</si>
  <si>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</si>
  <si>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</si>
  <si>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</si>
  <si>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</si>
  <si>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</si>
  <si>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</si>
  <si>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</si>
  <si>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</si>
  <si>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</si>
  <si>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</si>
  <si>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</si>
  <si>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</si>
  <si>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</si>
  <si>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</si>
  <si>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</si>
  <si>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</si>
  <si>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</si>
  <si>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</si>
  <si>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</si>
  <si>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</si>
  <si>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</si>
  <si>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</si>
  <si>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</si>
  <si>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</si>
  <si>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</si>
  <si>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</si>
  <si>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</si>
  <si>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</si>
  <si>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</si>
  <si>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</si>
  <si>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</si>
  <si>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</si>
  <si>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</si>
  <si>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</si>
  <si>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</si>
  <si>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</si>
  <si>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</si>
  <si>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</si>
  <si>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</si>
  <si>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</si>
  <si>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</si>
  <si>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</si>
  <si>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</si>
  <si>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</si>
  <si>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</si>
  <si>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</si>
  <si>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</si>
  <si>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</si>
  <si>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</si>
  <si>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</si>
  <si>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</si>
  <si>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</si>
  <si>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</si>
  <si>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</si>
  <si>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</si>
  <si>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</si>
  <si>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</si>
  <si>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</si>
  <si>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</si>
  <si>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</si>
  <si>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</si>
  <si>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</si>
  <si>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</si>
  <si>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</si>
  <si>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</si>
  <si>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</si>
  <si>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</si>
  <si>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</si>
  <si>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</si>
  <si>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</si>
  <si>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</si>
  <si>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</si>
  <si>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</si>
  <si>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</si>
  <si>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</si>
  <si>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</si>
  <si>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</si>
  <si>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</si>
  <si>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</si>
  <si>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</si>
  <si>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</si>
  <si>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</si>
  <si>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</si>
  <si>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</si>
  <si>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</si>
  <si>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</si>
  <si>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</si>
  <si>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</si>
  <si>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</si>
  <si>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</si>
  <si>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</si>
  <si>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</si>
  <si>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</si>
  <si>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</si>
  <si>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</si>
  <si>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</si>
  <si>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</si>
  <si>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</si>
  <si>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</si>
  <si>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</si>
  <si>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</si>
  <si>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</si>
  <si>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</si>
  <si>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</si>
  <si>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</si>
  <si>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</si>
  <si>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</si>
  <si>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</si>
  <si>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</si>
  <si>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</si>
  <si>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</si>
  <si>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</si>
  <si>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</si>
  <si>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</si>
  <si>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</si>
  <si>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</si>
  <si>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</si>
  <si>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</si>
  <si>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</si>
  <si>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</si>
  <si>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</si>
  <si>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</si>
  <si>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</si>
  <si>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</si>
  <si>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</si>
  <si>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</si>
  <si>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</si>
  <si>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</si>
  <si>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</si>
  <si>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</si>
  <si>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</si>
  <si>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</si>
  <si>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</si>
  <si>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</si>
  <si>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</si>
  <si>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</si>
  <si>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</si>
  <si>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</si>
  <si>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</si>
  <si>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</si>
  <si>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</si>
  <si>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</si>
  <si>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</si>
  <si>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</si>
  <si>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</si>
  <si>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</si>
  <si>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</si>
  <si>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</si>
  <si>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</si>
  <si>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</si>
  <si>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</si>
  <si>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</si>
  <si>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</si>
  <si>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</si>
  <si>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</si>
  <si>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</si>
  <si>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</si>
  <si>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</si>
  <si>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</si>
  <si>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</si>
  <si>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</si>
  <si>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</si>
  <si>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</si>
  <si>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</si>
  <si>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</si>
  <si>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</si>
  <si>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</si>
  <si>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</si>
  <si>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</si>
  <si>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</si>
  <si>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</si>
  <si>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</si>
  <si>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</si>
  <si>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</si>
  <si>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</si>
  <si>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</si>
  <si>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</si>
  <si>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</si>
  <si>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</si>
  <si>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</si>
  <si>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</si>
  <si>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</si>
  <si>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</si>
  <si>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</si>
  <si>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</si>
  <si>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</si>
  <si>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</si>
  <si>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</si>
  <si>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</si>
  <si>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</si>
  <si>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</si>
  <si>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</si>
  <si>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</si>
  <si>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</si>
  <si>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</si>
  <si>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</si>
  <si>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</si>
  <si>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</si>
  <si>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</si>
  <si>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</si>
  <si>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</si>
  <si>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</si>
  <si>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</si>
  <si>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</si>
  <si>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</si>
  <si>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</si>
  <si>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</si>
  <si>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</si>
  <si>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</si>
  <si>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</si>
  <si>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</si>
  <si>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</si>
  <si>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</si>
  <si>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</si>
  <si>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</si>
  <si>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</si>
  <si>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</si>
  <si>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</si>
  <si>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</si>
  <si>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</si>
  <si>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</si>
  <si>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</si>
  <si>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</si>
  <si>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</si>
  <si>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</si>
  <si>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</si>
  <si>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</si>
  <si>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</si>
  <si>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</si>
  <si>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</si>
  <si>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</si>
  <si>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</si>
  <si>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</si>
  <si>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</si>
  <si>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</si>
  <si>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</si>
  <si>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</si>
  <si>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</si>
  <si>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</si>
  <si>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</si>
  <si>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</si>
  <si>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</si>
  <si>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</si>
  <si>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</si>
  <si>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</si>
  <si>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</si>
  <si>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</si>
  <si>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</si>
  <si>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</si>
  <si>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</si>
  <si>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</si>
  <si>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</si>
  <si>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</si>
  <si>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</si>
  <si>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</si>
  <si>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</si>
  <si>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</si>
  <si>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</si>
  <si>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</si>
  <si>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</si>
  <si>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</si>
  <si>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</si>
  <si>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</si>
  <si>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</si>
  <si>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</si>
  <si>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</si>
  <si>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</si>
  <si>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</si>
  <si>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</si>
  <si>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</si>
  <si>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</si>
  <si>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</si>
  <si>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</si>
  <si>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</si>
  <si>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</si>
  <si>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</si>
  <si>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</si>
  <si>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</si>
  <si>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</si>
  <si>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</si>
  <si>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</si>
  <si>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</si>
  <si>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</si>
  <si>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</si>
  <si>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</si>
  <si>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</si>
  <si>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</si>
  <si>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</si>
  <si>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</si>
  <si>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</si>
  <si>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</si>
  <si>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</si>
  <si>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</si>
  <si>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</si>
  <si>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</si>
  <si>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</si>
  <si>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</si>
  <si>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</si>
  <si>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</si>
  <si>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</si>
  <si>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</si>
  <si>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</si>
  <si>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</si>
  <si>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</si>
  <si>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</si>
  <si>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</si>
  <si>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</si>
  <si>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</si>
  <si>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</si>
  <si>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</si>
  <si>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</si>
  <si>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</si>
  <si>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</si>
  <si>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</si>
  <si>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</si>
  <si>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</si>
  <si>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</si>
  <si>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</si>
  <si>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</si>
  <si>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</si>
  <si>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</si>
  <si>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</si>
  <si>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</si>
  <si>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</si>
  <si>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</si>
  <si>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</si>
  <si>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</si>
  <si>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</si>
  <si>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</si>
  <si>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</si>
  <si>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</si>
  <si>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</si>
  <si>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</si>
  <si>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</si>
  <si>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</si>
  <si>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</si>
  <si>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</si>
  <si>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</si>
  <si>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</si>
  <si>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</si>
  <si>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</si>
  <si>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</si>
  <si>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</si>
  <si>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</si>
  <si>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</si>
  <si>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</si>
  <si>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</si>
  <si>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</si>
  <si>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</si>
  <si>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</si>
  <si>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</si>
  <si>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</si>
  <si>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</si>
  <si>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</si>
  <si>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</si>
  <si>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</si>
  <si>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</si>
  <si>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</si>
  <si>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</si>
  <si>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</si>
  <si>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</si>
  <si>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</si>
  <si>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</si>
  <si>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</si>
  <si>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</si>
  <si>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</si>
  <si>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</si>
  <si>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</si>
  <si>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</si>
  <si>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</si>
  <si>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</si>
  <si>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</si>
  <si>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</si>
  <si>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</si>
  <si>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</si>
  <si>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</si>
  <si>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</si>
  <si>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</si>
  <si>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</si>
  <si>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</si>
  <si>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</si>
  <si>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</si>
  <si>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</si>
  <si>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</si>
  <si>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</si>
  <si>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</si>
  <si>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</si>
  <si>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</si>
  <si>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</si>
  <si>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</si>
  <si>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</si>
  <si>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</si>
  <si>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</si>
  <si>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</si>
  <si>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</si>
  <si>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</si>
  <si>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</si>
  <si>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</si>
  <si>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</si>
  <si>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</si>
  <si>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</si>
  <si>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</si>
  <si>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</si>
  <si>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</si>
  <si>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</si>
  <si>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</si>
  <si>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</si>
  <si>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</si>
  <si>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</si>
  <si>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</si>
  <si>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</si>
  <si>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</si>
  <si>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</si>
  <si>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</si>
  <si>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</si>
  <si>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</si>
  <si>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</si>
  <si>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</si>
  <si>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</si>
  <si>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</si>
  <si>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</si>
  <si>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</si>
  <si>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</si>
  <si>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</si>
  <si>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</si>
  <si>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</si>
  <si>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</si>
  <si>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</si>
  <si>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</si>
  <si>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</si>
  <si>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</si>
  <si>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</si>
  <si>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</si>
  <si>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</si>
  <si>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</si>
  <si>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</si>
  <si>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</si>
  <si>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</si>
  <si>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</si>
  <si>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</si>
  <si>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</si>
  <si>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</si>
  <si>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</si>
  <si>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</si>
  <si>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</si>
  <si>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</si>
  <si>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</si>
  <si>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</si>
  <si>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</si>
  <si>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</si>
  <si>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</si>
  <si>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</si>
  <si>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</si>
  <si>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</si>
  <si>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</si>
  <si>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</si>
  <si>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</si>
  <si>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</si>
  <si>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</si>
  <si>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</si>
  <si>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</si>
  <si>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</si>
  <si>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</si>
  <si>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</si>
  <si>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</si>
  <si>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</si>
  <si>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</si>
  <si>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</si>
  <si>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</si>
  <si>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</si>
  <si>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</si>
  <si>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</si>
  <si>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</si>
  <si>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</si>
  <si>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</si>
  <si>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</si>
  <si>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</si>
  <si>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</si>
  <si>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</si>
  <si>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</si>
  <si>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</si>
  <si>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</si>
  <si>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</si>
  <si>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</si>
  <si>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</si>
  <si>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</si>
  <si>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</si>
  <si>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</si>
  <si>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</si>
  <si>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</si>
  <si>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</si>
  <si>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</si>
  <si>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</si>
  <si>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</si>
  <si>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</si>
  <si>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</si>
  <si>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</si>
  <si>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</si>
  <si>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</si>
  <si>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</si>
  <si>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</si>
  <si>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</si>
  <si>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</si>
  <si>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</si>
  <si>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</si>
  <si>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</si>
  <si>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</si>
  <si>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</si>
  <si>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</si>
  <si>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</si>
  <si>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</si>
  <si>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</si>
  <si>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</si>
  <si>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</si>
  <si>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</si>
  <si>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</si>
  <si>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</si>
  <si>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</si>
  <si>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</si>
  <si>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</si>
  <si>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</si>
  <si>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</si>
  <si>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</si>
  <si>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</si>
  <si>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</si>
  <si>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</si>
  <si>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</si>
  <si>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</si>
  <si>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</si>
  <si>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</si>
  <si>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</si>
  <si>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</si>
  <si>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</si>
  <si>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</si>
  <si>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</si>
  <si>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</si>
  <si>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</si>
  <si>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</si>
  <si>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</si>
  <si>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</si>
  <si>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</si>
  <si>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</si>
  <si>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</si>
  <si>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</si>
  <si>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</si>
  <si>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</si>
  <si>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</si>
  <si>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</si>
  <si>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</si>
  <si>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</si>
  <si>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</si>
  <si>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</si>
  <si>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</si>
  <si>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</si>
  <si>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</si>
  <si>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</si>
  <si>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</si>
  <si>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</si>
  <si>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</si>
  <si>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</si>
  <si>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</si>
  <si>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</si>
  <si>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</si>
  <si>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</si>
  <si>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</si>
  <si>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</si>
  <si>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</si>
  <si>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</si>
  <si>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</si>
  <si>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</si>
  <si>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</si>
  <si>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</si>
  <si>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</si>
  <si>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</si>
  <si>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</si>
  <si>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</si>
  <si>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</si>
  <si>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</si>
  <si>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</si>
  <si>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</si>
  <si>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</si>
  <si>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</si>
  <si>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</si>
  <si>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</si>
  <si>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</si>
  <si>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</si>
  <si>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</si>
  <si>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</si>
  <si>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</si>
  <si>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</si>
  <si>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</si>
  <si>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</si>
  <si>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</si>
  <si>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</si>
  <si>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</si>
  <si>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</si>
  <si>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</si>
  <si>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</si>
  <si>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</si>
  <si>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</si>
  <si>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</si>
  <si>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</si>
  <si>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</si>
  <si>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</si>
  <si>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</si>
  <si>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</si>
  <si>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</si>
  <si>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</si>
  <si>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</si>
  <si>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</si>
  <si>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</si>
  <si>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</si>
  <si>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</si>
  <si>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</si>
  <si>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</si>
  <si>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</si>
  <si>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</si>
  <si>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</si>
  <si>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</si>
  <si>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</si>
  <si>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</si>
  <si>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</si>
  <si>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</si>
  <si>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</si>
  <si>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</si>
  <si>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</si>
  <si>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</si>
  <si>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</si>
  <si>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</si>
  <si>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</si>
  <si>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</si>
  <si>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</si>
  <si>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</si>
  <si>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</si>
  <si>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</si>
  <si>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</si>
  <si>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</si>
  <si>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</si>
  <si>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</si>
  <si>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</si>
  <si>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</si>
  <si>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</si>
  <si>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</si>
  <si>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</si>
  <si>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</si>
  <si>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</si>
  <si>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</si>
  <si>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</si>
  <si>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</si>
  <si>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</si>
  <si>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</si>
  <si>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</si>
  <si>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</si>
  <si>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</si>
  <si>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</si>
  <si>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</si>
  <si>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</si>
  <si>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</si>
  <si>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</si>
  <si>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</si>
  <si>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</si>
  <si>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</si>
  <si>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</si>
  <si>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</si>
  <si>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</si>
  <si>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</si>
  <si>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</si>
  <si>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</si>
  <si>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</si>
  <si>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</si>
  <si>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</si>
  <si>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</si>
  <si>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</si>
  <si>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</si>
  <si>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</si>
  <si>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</si>
  <si>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</si>
  <si>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</si>
  <si>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</si>
  <si>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</si>
  <si>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</si>
  <si>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</si>
  <si>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</si>
  <si>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</si>
  <si>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</si>
  <si>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</si>
  <si>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</si>
  <si>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</si>
  <si>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</si>
  <si>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</si>
  <si>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</si>
  <si>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</si>
  <si>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</si>
  <si>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</si>
  <si>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</si>
  <si>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</si>
  <si>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</si>
  <si>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</si>
  <si>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</si>
  <si>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</si>
  <si>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</si>
  <si>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</si>
  <si>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</si>
  <si>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</si>
  <si>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</si>
  <si>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</si>
  <si>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</si>
  <si>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</si>
  <si>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</si>
  <si>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</si>
  <si>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</si>
  <si>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</si>
  <si>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</si>
  <si>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</si>
  <si>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</si>
  <si>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</si>
  <si>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</si>
  <si>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</si>
  <si>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</si>
  <si>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</si>
  <si>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</si>
  <si>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</si>
  <si>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</si>
  <si>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</si>
  <si>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</si>
  <si>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</si>
  <si>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</si>
  <si>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</si>
  <si>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</si>
  <si>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</si>
  <si>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</si>
  <si>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</si>
  <si>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</si>
  <si>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</si>
  <si>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</si>
  <si>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</si>
  <si>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</si>
  <si>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</si>
  <si>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</si>
  <si>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</si>
  <si>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</si>
  <si>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</si>
  <si>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</si>
  <si>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</si>
  <si>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</si>
  <si>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</si>
  <si>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</si>
  <si>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</si>
  <si>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</si>
  <si>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</si>
  <si>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</si>
  <si>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</si>
  <si>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</si>
  <si>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</si>
  <si>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</si>
  <si>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</si>
  <si>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</si>
  <si>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</si>
  <si>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</si>
  <si>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</si>
  <si>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</si>
  <si>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</si>
  <si>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</si>
  <si>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</si>
  <si>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</si>
  <si>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</si>
  <si>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</si>
  <si>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</si>
  <si>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</si>
  <si>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</si>
  <si>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</si>
  <si>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</si>
  <si>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</si>
  <si>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</si>
  <si>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</si>
  <si>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</si>
  <si>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</si>
  <si>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</si>
  <si>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</si>
  <si>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</si>
  <si>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</si>
  <si>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</si>
  <si>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</si>
  <si>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</si>
  <si>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</si>
  <si>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</si>
  <si>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</si>
  <si>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</si>
  <si>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</si>
  <si>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</si>
  <si>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</si>
  <si>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</si>
  <si>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</si>
  <si>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</si>
  <si>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</si>
  <si>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</si>
  <si>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</si>
  <si>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</si>
  <si>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</si>
  <si>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</si>
  <si>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</si>
  <si>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</si>
  <si>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</si>
  <si>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</si>
  <si>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</si>
  <si>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</si>
  <si>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</si>
  <si>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</si>
  <si>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</si>
  <si>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</si>
  <si>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</si>
  <si>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</si>
  <si>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</si>
  <si>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</si>
  <si>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</si>
  <si>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</si>
  <si>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</si>
  <si>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</si>
  <si>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</si>
  <si>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</si>
  <si>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</si>
  <si>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</si>
  <si>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</si>
  <si>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</si>
  <si>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</si>
  <si>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</si>
  <si>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</si>
  <si>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</si>
  <si>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</si>
  <si>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</si>
  <si>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</si>
  <si>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</si>
  <si>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</si>
  <si>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</si>
  <si>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</si>
  <si>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</si>
  <si>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</si>
  <si>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</si>
  <si>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</si>
  <si>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</si>
  <si>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</si>
  <si>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</si>
  <si>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</si>
  <si>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</si>
  <si>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</si>
  <si>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</si>
  <si>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</si>
  <si>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</si>
  <si>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</si>
  <si>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</si>
  <si>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</si>
  <si>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</si>
  <si>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</si>
  <si>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</si>
  <si>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</si>
  <si>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</si>
  <si>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</si>
  <si>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</si>
  <si>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</si>
  <si>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</si>
  <si>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</si>
  <si>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</si>
  <si>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</si>
  <si>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</si>
  <si>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</si>
  <si>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</si>
  <si>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</si>
  <si>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</si>
  <si>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</si>
  <si>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</si>
  <si>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</si>
  <si>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</si>
  <si>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</si>
  <si>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</si>
  <si>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</si>
  <si>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</si>
  <si>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</si>
  <si>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</si>
  <si>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</si>
  <si>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</si>
  <si>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</si>
  <si>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</si>
  <si>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</si>
  <si>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</si>
  <si>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</si>
  <si>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</si>
  <si>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</si>
  <si>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</si>
  <si>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</si>
  <si>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</si>
  <si>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</si>
  <si>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</si>
  <si>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</si>
  <si>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</si>
  <si>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</si>
  <si>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</si>
  <si>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</si>
  <si>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</si>
  <si>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</si>
  <si>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</si>
  <si>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</si>
  <si>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</si>
  <si>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</si>
  <si>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</si>
  <si>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</si>
  <si>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</si>
  <si>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</si>
  <si>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</si>
  <si>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</si>
  <si>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</si>
  <si>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</si>
  <si>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</si>
  <si>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</si>
  <si>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</si>
  <si>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</si>
  <si>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</si>
  <si>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</si>
  <si>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</si>
  <si>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</si>
  <si>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</si>
  <si>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</si>
  <si>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</si>
  <si>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</si>
  <si>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</si>
  <si>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</si>
  <si>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</si>
  <si>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</si>
  <si>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</si>
  <si>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</si>
  <si>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</si>
  <si>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</si>
  <si>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</si>
  <si>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</si>
  <si>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</si>
  <si>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</si>
  <si>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</si>
  <si>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</si>
  <si>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</si>
  <si>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</si>
  <si>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</si>
  <si>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</si>
  <si>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</si>
  <si>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</si>
  <si>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</si>
  <si>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</si>
  <si>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</si>
  <si>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</si>
  <si>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</si>
  <si>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</si>
  <si>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</si>
  <si>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</si>
  <si>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</si>
  <si>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</si>
  <si>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</si>
  <si>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</si>
  <si>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</si>
  <si>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</si>
  <si>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</si>
  <si>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</si>
  <si>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</si>
  <si>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</si>
  <si>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</si>
  <si>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</si>
  <si>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</si>
  <si>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</si>
  <si>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</si>
  <si>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</si>
  <si>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</si>
  <si>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</si>
  <si>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</si>
  <si>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</si>
  <si>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</si>
  <si>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</si>
  <si>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</si>
  <si>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</si>
  <si>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</si>
  <si>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</si>
  <si>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</si>
  <si>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</si>
  <si>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</si>
  <si>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</si>
  <si>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</si>
  <si>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</si>
  <si>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</si>
  <si>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</si>
  <si>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</si>
  <si>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</si>
  <si>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</si>
  <si>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</si>
  <si>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</si>
  <si>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</si>
  <si>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</si>
  <si>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</si>
  <si>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</si>
  <si>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</si>
  <si>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</si>
  <si>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</si>
  <si>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</si>
  <si>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</si>
  <si>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</si>
  <si>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</si>
  <si>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</si>
  <si>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</si>
  <si>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</si>
  <si>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</si>
  <si>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</si>
  <si>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</si>
  <si>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</si>
  <si>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</si>
  <si>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</si>
  <si>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</si>
  <si>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</si>
  <si>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</si>
  <si>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</si>
  <si>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</si>
  <si>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</si>
  <si>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</si>
  <si>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</si>
  <si>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</si>
  <si>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</si>
  <si>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</si>
  <si>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</si>
  <si>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</si>
  <si>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</si>
  <si>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</si>
  <si>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</si>
  <si>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</si>
  <si>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</si>
  <si>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</si>
  <si>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</si>
  <si>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</si>
  <si>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</si>
  <si>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</si>
  <si>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</si>
  <si>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</si>
  <si>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</si>
  <si>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</si>
  <si>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</si>
  <si>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</si>
  <si>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</si>
  <si>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</si>
  <si>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</si>
  <si>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</si>
  <si>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</si>
  <si>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</si>
  <si>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</si>
  <si>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</si>
  <si>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</si>
  <si>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</si>
  <si>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</si>
  <si>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</si>
  <si>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</si>
  <si>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</si>
  <si>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</si>
  <si>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</si>
  <si>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</si>
  <si>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</si>
  <si>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</si>
  <si>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</si>
  <si>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</si>
  <si>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</si>
  <si>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</si>
  <si>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</si>
  <si>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</si>
  <si>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</si>
  <si>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</si>
  <si>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</si>
  <si>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</si>
  <si>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</si>
  <si>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</si>
  <si>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</si>
  <si>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</si>
  <si>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</si>
  <si>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</si>
  <si>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</si>
  <si>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</si>
  <si>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</si>
  <si>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</si>
  <si>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</si>
  <si>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</si>
  <si>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</si>
  <si>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</si>
  <si>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</si>
  <si>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</si>
  <si>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</si>
  <si>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</si>
  <si>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</si>
  <si>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</si>
  <si>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</si>
  <si>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</si>
  <si>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</si>
  <si>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</si>
  <si>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</si>
  <si>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</si>
  <si>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</si>
  <si>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</si>
  <si>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</si>
  <si>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</si>
  <si>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</si>
  <si>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</si>
  <si>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</si>
  <si>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</si>
  <si>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</si>
  <si>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</si>
  <si>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</si>
  <si>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</si>
  <si>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</si>
  <si>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</si>
  <si>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</si>
  <si>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</si>
  <si>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</si>
  <si>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</si>
  <si>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</si>
  <si>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</si>
  <si>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</si>
  <si>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</si>
  <si>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</si>
  <si>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</si>
  <si>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</si>
  <si>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</si>
  <si>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</si>
  <si>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</si>
  <si>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</si>
  <si>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</si>
  <si>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</si>
  <si>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</si>
  <si>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</si>
  <si>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</si>
  <si>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</si>
  <si>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</si>
  <si>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</si>
  <si>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</si>
  <si>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</si>
  <si>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</si>
  <si>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</si>
  <si>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</si>
  <si>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</si>
  <si>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</si>
  <si>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</si>
  <si>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</si>
  <si>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</si>
  <si>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</si>
  <si>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</si>
  <si>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</si>
  <si>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</si>
  <si>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</si>
  <si>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</si>
  <si>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</si>
  <si>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</si>
  <si>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</si>
  <si>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</si>
  <si>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</si>
  <si>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</si>
  <si>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</si>
  <si>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</si>
  <si>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</si>
  <si>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</si>
  <si>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</si>
  <si>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</si>
  <si>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</si>
  <si>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</si>
  <si>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</si>
  <si>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</si>
  <si>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</si>
  <si>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</si>
  <si>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</si>
  <si>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</si>
  <si>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</si>
  <si>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</si>
  <si>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</si>
  <si>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</si>
  <si>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</si>
  <si>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</si>
  <si>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</si>
  <si>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</si>
  <si>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</si>
  <si>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</si>
  <si>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</si>
  <si>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</si>
  <si>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</si>
  <si>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</si>
  <si>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</si>
  <si>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</si>
  <si>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</si>
  <si>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</si>
  <si>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</si>
  <si>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</si>
  <si>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</si>
  <si>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</si>
  <si>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</si>
  <si>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</si>
  <si>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</si>
  <si>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</si>
  <si>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</si>
  <si>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</si>
  <si>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</si>
  <si>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</si>
  <si>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</si>
  <si>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</si>
  <si>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</si>
  <si>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</si>
  <si>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</si>
  <si>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</si>
  <si>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</si>
  <si>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</si>
  <si>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</si>
  <si>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</si>
  <si>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</si>
  <si>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</si>
  <si>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</si>
  <si>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</si>
  <si>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</si>
  <si>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</si>
  <si>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</si>
  <si>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</si>
  <si>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</si>
  <si>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</si>
  <si>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</si>
  <si>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</si>
  <si>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</si>
  <si>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</si>
  <si>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</si>
  <si>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</si>
  <si>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</si>
  <si>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</si>
  <si>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</si>
  <si>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</si>
  <si>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</si>
  <si>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</si>
  <si>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</si>
  <si>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</si>
  <si>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</si>
  <si>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</si>
  <si>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</si>
  <si>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</si>
  <si>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</si>
  <si>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</si>
  <si>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</si>
  <si>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</si>
  <si>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</si>
  <si>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</si>
  <si>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</si>
  <si>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</si>
  <si>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</si>
  <si>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</si>
  <si>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</si>
  <si>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</si>
  <si>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</si>
  <si>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</si>
  <si>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</si>
  <si>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</si>
  <si>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</si>
  <si>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</si>
  <si>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</si>
  <si>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</si>
  <si>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</si>
  <si>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</si>
  <si>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</si>
  <si>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</si>
  <si>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</si>
  <si>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</si>
  <si>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</si>
  <si>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</si>
  <si>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</si>
  <si>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</si>
  <si>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</si>
  <si>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</si>
  <si>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</si>
  <si>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</si>
  <si>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</si>
  <si>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</si>
  <si>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</si>
  <si>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</si>
  <si>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</si>
  <si>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</si>
  <si>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</si>
  <si>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</si>
  <si>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</si>
  <si>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</si>
  <si>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</si>
  <si>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</si>
  <si>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</si>
  <si>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</si>
  <si>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</si>
  <si>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</si>
  <si>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</si>
  <si>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</si>
  <si>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</si>
  <si>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</si>
  <si>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</si>
  <si>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</si>
  <si>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</si>
  <si>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</si>
  <si>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</si>
  <si>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</si>
  <si>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</si>
  <si>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</si>
  <si>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</si>
  <si>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</si>
  <si>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</si>
  <si>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</si>
  <si>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</si>
  <si>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</si>
  <si>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</si>
  <si>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</si>
  <si>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</si>
  <si>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</si>
  <si>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</si>
  <si>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</si>
  <si>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</si>
  <si>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</si>
  <si>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</si>
  <si>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</si>
  <si>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</si>
  <si>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</si>
  <si>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</si>
  <si>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</si>
  <si>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</si>
  <si>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</si>
  <si>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</si>
  <si>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</si>
  <si>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</si>
  <si>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</si>
  <si>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</si>
  <si>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</si>
  <si>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</si>
  <si>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</si>
  <si>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</si>
  <si>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</si>
  <si>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</si>
  <si>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</si>
  <si>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</si>
  <si>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</si>
  <si>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</si>
  <si>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</si>
  <si>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</si>
  <si>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</si>
  <si>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</si>
  <si>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</si>
  <si>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</si>
  <si>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</si>
  <si>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</si>
  <si>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</si>
  <si>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</si>
  <si>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</si>
  <si>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</si>
  <si>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</si>
  <si>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</si>
  <si>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</si>
  <si>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</si>
  <si>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</si>
  <si>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</si>
  <si>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</si>
  <si>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</si>
  <si>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</si>
  <si>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</si>
  <si>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</si>
  <si>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</si>
  <si>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</si>
  <si>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</si>
  <si>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</si>
  <si>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</si>
  <si>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</si>
  <si>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</si>
  <si>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</si>
  <si>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</si>
  <si>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</si>
  <si>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</si>
  <si>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</si>
  <si>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</si>
  <si>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</si>
  <si>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</si>
  <si>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</si>
  <si>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</si>
  <si>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</si>
  <si>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</si>
  <si>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</si>
  <si>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</si>
  <si>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</si>
  <si>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</si>
  <si>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</si>
  <si>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</si>
  <si>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</si>
  <si>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</si>
  <si>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</si>
  <si>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</si>
  <si>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</si>
  <si>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</si>
  <si>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</si>
  <si>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</si>
  <si>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</si>
  <si>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</si>
  <si>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</si>
  <si>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</si>
  <si>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</si>
  <si>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</si>
  <si>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</si>
  <si>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</si>
  <si>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</si>
  <si>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</si>
  <si>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</si>
  <si>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</si>
  <si>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</si>
  <si>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</si>
  <si>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</si>
  <si>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</si>
  <si>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</si>
  <si>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</si>
  <si>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</si>
  <si>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</si>
  <si>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</si>
  <si>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</si>
  <si>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</si>
  <si>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</si>
  <si>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</si>
  <si>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</si>
  <si>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</si>
  <si>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</si>
  <si>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</si>
  <si>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</si>
  <si>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</si>
  <si>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</si>
  <si>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</si>
  <si>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</si>
  <si>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</si>
  <si>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</si>
  <si>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</si>
  <si>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</si>
  <si>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</si>
  <si>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</si>
  <si>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</si>
  <si>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</si>
  <si>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</si>
  <si>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</si>
  <si>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</si>
  <si>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</si>
  <si>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</si>
  <si>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</si>
  <si>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</si>
  <si>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</si>
  <si>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</si>
  <si>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</si>
  <si>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</si>
  <si>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</si>
  <si>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</si>
  <si>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</si>
  <si>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</si>
  <si>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</si>
  <si>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</si>
  <si>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</si>
  <si>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</si>
  <si>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</si>
  <si>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</si>
  <si>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</si>
  <si>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</si>
  <si>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</si>
  <si>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</si>
  <si>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</si>
  <si>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</si>
  <si>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</si>
  <si>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</si>
  <si>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</si>
  <si>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</si>
  <si>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</si>
  <si>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</si>
  <si>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</si>
  <si>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</si>
  <si>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</si>
  <si>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</si>
  <si>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</si>
  <si>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</si>
  <si>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</si>
  <si>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</si>
  <si>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</si>
  <si>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</si>
  <si>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</si>
  <si>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</si>
  <si>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</si>
  <si>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</si>
  <si>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</si>
  <si>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</si>
  <si>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</si>
  <si>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</si>
  <si>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</si>
  <si>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</si>
  <si>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</si>
  <si>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</si>
  <si>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</si>
  <si>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</si>
  <si>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</si>
  <si>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</si>
  <si>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</si>
  <si>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</si>
  <si>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</si>
  <si>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</si>
  <si>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</si>
  <si>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</si>
  <si>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</si>
  <si>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</si>
  <si>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</si>
  <si>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</si>
  <si>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</si>
  <si>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</si>
  <si>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</si>
  <si>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</si>
  <si>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</si>
  <si>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</si>
  <si>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</si>
  <si>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</si>
  <si>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</si>
  <si>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</si>
  <si>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</si>
  <si>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</si>
  <si>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</si>
  <si>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</si>
  <si>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</si>
  <si>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</si>
  <si>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</si>
  <si>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</si>
  <si>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</si>
  <si>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</si>
  <si>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</si>
  <si>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</si>
  <si>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</si>
  <si>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</si>
  <si>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</si>
  <si>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</si>
  <si>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</si>
  <si>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</si>
  <si>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</si>
  <si>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</si>
  <si>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</si>
  <si>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</si>
  <si>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</si>
  <si>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</si>
  <si>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</si>
  <si>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</si>
  <si>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</si>
  <si>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</si>
  <si>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</si>
  <si>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</si>
  <si>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</si>
  <si>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</si>
  <si>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</si>
  <si>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</si>
  <si>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</si>
  <si>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</si>
  <si>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</si>
  <si>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</si>
  <si>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</si>
  <si>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</si>
  <si>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</si>
  <si>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</si>
  <si>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</si>
  <si>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</si>
  <si>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</si>
  <si>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</si>
  <si>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</si>
  <si>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</si>
  <si>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</si>
  <si>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</si>
  <si>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</si>
  <si>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</si>
  <si>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</si>
  <si>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</si>
  <si>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</si>
  <si>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</si>
  <si>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</si>
  <si>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</si>
  <si>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</si>
  <si>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</si>
  <si>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</si>
  <si>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</si>
  <si>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</si>
  <si>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</si>
  <si>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</si>
  <si>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</si>
  <si>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</si>
  <si>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</si>
  <si>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</si>
  <si>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</si>
  <si>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</si>
  <si>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</si>
  <si>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</si>
  <si>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</si>
  <si>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</si>
  <si>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</si>
  <si>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</si>
  <si>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</si>
  <si>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</si>
  <si>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</si>
  <si>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</si>
  <si>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</si>
  <si>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</si>
  <si>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</si>
  <si>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</si>
  <si>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</si>
  <si>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</si>
  <si>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</si>
  <si>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</si>
  <si>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</si>
  <si>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</si>
  <si>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</si>
  <si>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</si>
  <si>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</si>
  <si>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</si>
  <si>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</si>
  <si>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</si>
  <si>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</si>
  <si>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</si>
  <si>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</si>
  <si>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</si>
  <si>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</si>
  <si>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</si>
  <si>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</si>
  <si>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</si>
  <si>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</si>
  <si>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</si>
  <si>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</si>
  <si>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</si>
  <si>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</si>
  <si>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</si>
  <si>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</si>
  <si>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</si>
  <si>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</si>
  <si>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</si>
  <si>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</si>
  <si>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</si>
  <si>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</si>
  <si>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</si>
  <si>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</si>
  <si>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</si>
  <si>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</si>
  <si>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</si>
  <si>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</si>
  <si>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</si>
  <si>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</si>
  <si>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</si>
  <si>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</si>
  <si>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</si>
  <si>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</si>
  <si>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</si>
  <si>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</si>
  <si>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</si>
  <si>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</si>
  <si>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</si>
  <si>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</si>
  <si>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</si>
  <si>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</si>
  <si>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</si>
  <si>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</si>
  <si>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</si>
  <si>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</si>
  <si>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</si>
  <si>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</si>
  <si>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</si>
  <si>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</si>
  <si>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</si>
  <si>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</si>
  <si>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</si>
  <si>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</si>
  <si>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</si>
  <si>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</si>
  <si>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</si>
  <si>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</si>
  <si>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</si>
  <si>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</si>
  <si>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</si>
  <si>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</si>
  <si>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</si>
  <si>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</si>
  <si>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</si>
  <si>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</si>
  <si>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</si>
  <si>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</si>
  <si>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</si>
  <si>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</si>
  <si>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</si>
  <si>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</si>
  <si>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</si>
  <si>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</si>
  <si>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</si>
  <si>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</si>
  <si>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</si>
  <si>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</si>
  <si>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</si>
  <si>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</si>
  <si>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</si>
  <si>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</si>
  <si>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</si>
  <si>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</si>
  <si>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</si>
  <si>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</si>
  <si>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</si>
  <si>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</si>
  <si>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</si>
  <si>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</si>
  <si>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</si>
  <si>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</si>
  <si>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</si>
  <si>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</si>
  <si>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</si>
  <si>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</si>
  <si>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</si>
  <si>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</si>
  <si>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</si>
  <si>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</si>
  <si>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</si>
  <si>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</si>
  <si>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</si>
  <si>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</si>
  <si>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</si>
  <si>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</si>
  <si>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</si>
  <si>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</si>
  <si>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</si>
  <si>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</si>
  <si>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</si>
  <si>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</si>
  <si>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</si>
  <si>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</si>
  <si>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</si>
  <si>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</si>
  <si>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</si>
  <si>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</si>
  <si>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</si>
  <si>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</si>
  <si>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</si>
  <si>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</si>
  <si>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</si>
  <si>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</si>
  <si>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</si>
  <si>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</si>
  <si>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</si>
  <si>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</si>
  <si>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</si>
  <si>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</si>
  <si>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</si>
  <si>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</si>
  <si>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</si>
  <si>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</si>
  <si>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</si>
  <si>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</si>
  <si>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</si>
  <si>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</si>
  <si>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</si>
  <si>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</si>
  <si>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</si>
  <si>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</si>
  <si>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</si>
  <si>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</si>
  <si>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</si>
  <si>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</si>
  <si>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</si>
  <si>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</si>
  <si>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</si>
  <si>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</si>
  <si>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</si>
  <si>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</si>
  <si>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</si>
  <si>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</si>
  <si>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</si>
  <si>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</si>
  <si>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</si>
  <si>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</si>
  <si>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</si>
  <si>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</si>
  <si>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</si>
  <si>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</si>
  <si>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</si>
  <si>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</si>
  <si>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</si>
  <si>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</si>
  <si>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</si>
  <si>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</si>
  <si>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</si>
  <si>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</si>
  <si>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</si>
  <si>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</si>
  <si>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</si>
  <si>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</si>
  <si>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</si>
  <si>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</si>
  <si>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</si>
  <si>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</si>
  <si>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</si>
  <si>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</si>
  <si>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</si>
  <si>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</si>
  <si>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</si>
  <si>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</si>
  <si>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</si>
  <si>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</si>
  <si>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</si>
  <si>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</si>
  <si>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</si>
  <si>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</si>
  <si>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</si>
  <si>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</si>
  <si>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</si>
  <si>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</si>
  <si>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</si>
  <si>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</si>
  <si>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</si>
  <si>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</si>
  <si>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</si>
  <si>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</si>
  <si>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</si>
  <si>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</si>
  <si>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</si>
  <si>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</si>
  <si>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</si>
  <si>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</si>
  <si>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</si>
  <si>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</si>
  <si>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</si>
  <si>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</si>
  <si>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</si>
  <si>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</si>
  <si>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</si>
  <si>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</si>
  <si>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</si>
  <si>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</si>
  <si>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</si>
  <si>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</si>
  <si>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</si>
  <si>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</si>
  <si>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</si>
  <si>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</si>
  <si>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</si>
  <si>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</si>
  <si>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</si>
  <si>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</si>
  <si>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</si>
  <si>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</si>
  <si>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</si>
  <si>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</si>
  <si>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</si>
  <si>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</si>
  <si>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</si>
  <si>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</si>
  <si>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</si>
  <si>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</si>
  <si>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</si>
  <si>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</si>
  <si>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</si>
  <si>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</si>
  <si>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</si>
  <si>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</si>
  <si>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</si>
  <si>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</si>
  <si>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</si>
  <si>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</si>
  <si>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</si>
  <si>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</si>
  <si>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</si>
  <si>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</si>
  <si>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</si>
  <si>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</si>
  <si>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</si>
  <si>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</si>
  <si>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</si>
  <si>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</si>
  <si>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</si>
  <si>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</si>
  <si>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</si>
  <si>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</si>
  <si>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</si>
  <si>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</si>
  <si>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</si>
  <si>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</si>
  <si>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</si>
  <si>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</si>
  <si>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</si>
  <si>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</si>
  <si>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</si>
  <si>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</si>
  <si>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</si>
  <si>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</si>
  <si>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</si>
  <si>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</si>
  <si>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</si>
  <si>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</si>
  <si>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</si>
  <si>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</si>
  <si>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</si>
  <si>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</si>
  <si>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</si>
  <si>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</si>
  <si>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</si>
  <si>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</si>
  <si>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</si>
  <si>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</si>
  <si>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</si>
  <si>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</si>
  <si>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</si>
  <si>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</si>
  <si>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</si>
  <si>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</si>
  <si>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</si>
  <si>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</si>
  <si>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</si>
  <si>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</si>
  <si>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</si>
  <si>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</si>
  <si>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</si>
  <si>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</si>
  <si>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</si>
  <si>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</si>
  <si>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</si>
  <si>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</si>
  <si>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</si>
  <si>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</si>
  <si>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</si>
  <si>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</si>
  <si>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</si>
  <si>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</si>
  <si>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</si>
  <si>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</si>
  <si>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</si>
  <si>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</si>
  <si>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</si>
  <si>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</si>
  <si>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</si>
  <si>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</si>
  <si>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</si>
  <si>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</si>
  <si>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</si>
  <si>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</si>
  <si>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</si>
  <si>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</si>
  <si>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</si>
  <si>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</si>
  <si>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</si>
  <si>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</si>
  <si>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</si>
  <si>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</si>
  <si>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</si>
  <si>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</si>
  <si>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</si>
  <si>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</si>
  <si>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</si>
  <si>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</si>
  <si>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</si>
  <si>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</si>
  <si>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</si>
  <si>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</si>
  <si>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</si>
  <si>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</si>
  <si>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</si>
  <si>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</si>
  <si>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</si>
  <si>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</si>
  <si>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</si>
  <si>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</si>
  <si>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</si>
  <si>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</si>
  <si>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</si>
  <si>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</si>
  <si>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</si>
  <si>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</si>
  <si>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</si>
  <si>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</si>
  <si>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</si>
  <si>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</si>
  <si>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</si>
  <si>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</si>
  <si>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</si>
  <si>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</si>
  <si>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</si>
  <si>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</si>
  <si>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</si>
  <si>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</si>
  <si>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</si>
  <si>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</si>
  <si>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</si>
  <si>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</si>
  <si>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</si>
  <si>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</si>
  <si>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</si>
  <si>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</si>
  <si>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</si>
  <si>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</si>
  <si>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</si>
  <si>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</si>
  <si>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</si>
  <si>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</si>
  <si>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</si>
  <si>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</si>
  <si>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</si>
  <si>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</si>
  <si>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</si>
  <si>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</si>
  <si>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</si>
  <si>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</si>
  <si>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</si>
  <si>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</si>
  <si>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</si>
  <si>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</si>
  <si>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</si>
  <si>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</si>
  <si>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</si>
  <si>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</si>
  <si>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</si>
  <si>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</si>
  <si>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</si>
  <si>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</si>
  <si>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</si>
  <si>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</si>
  <si>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</si>
  <si>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</si>
  <si>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</si>
  <si>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</si>
  <si>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</si>
  <si>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</si>
  <si>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</si>
  <si>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</si>
  <si>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</si>
  <si>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</si>
  <si>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</si>
  <si>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</si>
  <si>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</si>
  <si>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</si>
  <si>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</si>
  <si>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</si>
  <si>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</si>
  <si>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</si>
  <si>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</si>
  <si>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</si>
  <si>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</si>
  <si>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</si>
  <si>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</si>
  <si>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</si>
  <si>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</si>
  <si>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</si>
  <si>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</si>
  <si>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</si>
  <si>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</si>
  <si>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</si>
  <si>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</si>
  <si>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</si>
  <si>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</si>
  <si>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</si>
  <si>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</si>
  <si>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</si>
  <si>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</si>
  <si>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</si>
  <si>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</si>
  <si>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</si>
  <si>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</si>
  <si>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</si>
  <si>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</si>
  <si>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</si>
  <si>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</si>
  <si>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</si>
  <si>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</si>
  <si>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</si>
  <si>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</si>
  <si>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</si>
  <si>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</si>
  <si>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</si>
  <si>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</si>
  <si>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</si>
  <si>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</si>
  <si>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</si>
  <si>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</si>
  <si>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</si>
  <si>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</si>
  <si>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</si>
  <si>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</si>
  <si>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</si>
  <si>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</si>
  <si>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</si>
  <si>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</si>
  <si>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</si>
  <si>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</si>
  <si>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</si>
  <si>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</si>
  <si>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</si>
  <si>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</si>
  <si>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</si>
  <si>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</si>
  <si>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</si>
  <si>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</si>
  <si>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</si>
  <si>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</si>
  <si>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</si>
  <si>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</si>
  <si>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</si>
  <si>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</si>
  <si>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</si>
  <si>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</si>
  <si>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</si>
  <si>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</si>
  <si>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</si>
  <si>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</si>
  <si>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</si>
  <si>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</si>
  <si>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</si>
  <si>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</si>
  <si>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</si>
  <si>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</si>
  <si>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</si>
  <si>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</si>
  <si>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</si>
  <si>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</si>
  <si>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</si>
  <si>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</si>
  <si>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</si>
  <si>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</si>
  <si>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</si>
  <si>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</si>
  <si>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</si>
  <si>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</si>
  <si>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</si>
  <si>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</si>
  <si>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</si>
  <si>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</si>
  <si>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</si>
  <si>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</si>
  <si>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</si>
  <si>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</si>
  <si>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</si>
  <si>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</si>
  <si>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</si>
  <si>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</si>
  <si>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</si>
  <si>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</si>
  <si>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</si>
  <si>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</si>
  <si>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</si>
  <si>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</si>
  <si>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</si>
  <si>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</si>
  <si>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</si>
  <si>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</si>
  <si>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</si>
  <si>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</si>
  <si>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</si>
  <si>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</si>
  <si>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</si>
  <si>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</si>
  <si>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</si>
  <si>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</si>
  <si>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</si>
  <si>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</si>
  <si>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</si>
  <si>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</si>
  <si>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</si>
  <si>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</si>
  <si>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</si>
  <si>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</si>
  <si>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</si>
  <si>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</si>
  <si>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</si>
  <si>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</si>
  <si>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</si>
  <si>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</si>
  <si>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</si>
  <si>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</si>
  <si>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</si>
  <si>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</si>
  <si>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</si>
  <si>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</si>
  <si>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</si>
  <si>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</si>
  <si>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</si>
  <si>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</si>
  <si>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</si>
  <si>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</si>
  <si>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</si>
  <si>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</si>
  <si>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</si>
  <si>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</si>
  <si>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</si>
  <si>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</si>
  <si>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</si>
  <si>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</si>
  <si>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</si>
  <si>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</si>
  <si>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</si>
  <si>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</si>
  <si>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</si>
  <si>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</si>
  <si>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</si>
  <si>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</si>
  <si>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</si>
  <si>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</si>
  <si>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</si>
  <si>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</si>
  <si>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</si>
  <si>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</si>
  <si>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</si>
  <si>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</si>
  <si>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</si>
  <si>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</si>
  <si>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</si>
  <si>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</si>
  <si>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</si>
  <si>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</si>
  <si>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</si>
  <si>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</si>
  <si>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</si>
  <si>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</si>
  <si>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</si>
  <si>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</si>
  <si>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</si>
  <si>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</si>
  <si>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</si>
  <si>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</si>
  <si>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</si>
  <si>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</si>
  <si>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</si>
  <si>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</si>
  <si>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</si>
  <si>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</si>
  <si>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</si>
  <si>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</si>
  <si>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</si>
  <si>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</si>
  <si>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</si>
  <si>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</si>
  <si>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</si>
  <si>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</si>
  <si>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</si>
  <si>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</si>
  <si>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</si>
  <si>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</si>
  <si>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</si>
  <si>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</si>
  <si>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</si>
  <si>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</si>
  <si>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</si>
  <si>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</si>
  <si>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</si>
  <si>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</si>
  <si>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</si>
  <si>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</si>
  <si>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</si>
  <si>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</si>
  <si>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</si>
  <si>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</si>
  <si>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</si>
  <si>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</si>
  <si>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</si>
  <si>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</si>
  <si>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</si>
  <si>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</si>
  <si>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</si>
  <si>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</si>
  <si>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</si>
  <si>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</si>
  <si>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</si>
  <si>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</si>
  <si>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</si>
  <si>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</si>
  <si>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</si>
  <si>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</si>
  <si>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</si>
  <si>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</si>
  <si>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</si>
  <si>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</si>
  <si>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</si>
  <si>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</si>
  <si>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</si>
  <si>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</si>
  <si>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</si>
  <si>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</si>
  <si>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</si>
  <si>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</si>
  <si>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</si>
  <si>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</si>
  <si>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</si>
  <si>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</si>
  <si>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</si>
  <si>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</si>
  <si>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</si>
  <si>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</si>
  <si>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</si>
  <si>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</si>
  <si>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</si>
  <si>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</si>
  <si>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</si>
  <si>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</si>
  <si>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</si>
  <si>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</si>
  <si>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</si>
  <si>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</si>
  <si>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</si>
  <si>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</si>
  <si>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</si>
  <si>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</si>
  <si>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</si>
  <si>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</si>
  <si>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</si>
  <si>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</si>
  <si>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</si>
  <si>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</si>
  <si>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</si>
  <si>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</si>
  <si>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</si>
  <si>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</si>
  <si>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</si>
  <si>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</si>
  <si>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</si>
  <si>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</si>
  <si>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</si>
  <si>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</si>
  <si>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</si>
  <si>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</si>
  <si>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</si>
  <si>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</si>
  <si>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</si>
  <si>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</si>
  <si>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</si>
  <si>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</si>
  <si>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</si>
  <si>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</si>
  <si>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</si>
  <si>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</si>
  <si>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</si>
  <si>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</si>
  <si>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</si>
  <si>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</si>
  <si>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</si>
  <si>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</si>
  <si>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</si>
  <si>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</si>
  <si>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</si>
  <si>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</si>
  <si>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</si>
  <si>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</si>
  <si>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</si>
  <si>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</si>
  <si>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</si>
  <si>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</si>
  <si>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</si>
  <si>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</si>
  <si>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</si>
  <si>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</si>
  <si>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</si>
  <si>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</si>
  <si>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</si>
  <si>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</si>
  <si>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</si>
  <si>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</si>
  <si>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</si>
  <si>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</si>
  <si>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</si>
  <si>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</si>
  <si>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</si>
  <si>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</si>
  <si>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</si>
  <si>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</si>
  <si>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</si>
  <si>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</si>
  <si>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</si>
  <si>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</si>
  <si>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</si>
  <si>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</si>
  <si>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</si>
  <si>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</si>
  <si>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</si>
  <si>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</si>
  <si>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</si>
  <si>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</si>
  <si>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</si>
  <si>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</si>
  <si>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</si>
  <si>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</si>
  <si>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</si>
  <si>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</si>
  <si>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</si>
  <si>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</si>
  <si>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</si>
  <si>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</si>
  <si>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</si>
  <si>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</si>
  <si>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</si>
  <si>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</si>
  <si>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</si>
  <si>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</si>
  <si>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</si>
  <si>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</si>
  <si>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</si>
  <si>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</si>
  <si>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</si>
  <si>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</si>
  <si>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</si>
  <si>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</si>
  <si>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</si>
  <si>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</si>
  <si>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</si>
  <si>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</si>
  <si>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</si>
  <si>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</si>
  <si>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</si>
  <si>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</si>
  <si>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</si>
  <si>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</si>
  <si>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</si>
  <si>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</si>
  <si>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</si>
  <si>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</si>
  <si>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</si>
  <si>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</si>
  <si>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</si>
  <si>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</si>
  <si>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</si>
  <si>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</si>
  <si>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</si>
  <si>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</si>
  <si>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</si>
  <si>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</si>
  <si>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</si>
  <si>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</si>
  <si>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</si>
  <si>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</si>
  <si>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</si>
  <si>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</si>
  <si>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</si>
  <si>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</si>
  <si>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</si>
  <si>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</si>
  <si>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</si>
  <si>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</si>
  <si>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</si>
  <si>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</si>
  <si>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</si>
  <si>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</si>
  <si>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</si>
  <si>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</si>
  <si>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</si>
  <si>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</si>
  <si>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</si>
  <si>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</si>
  <si>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</si>
  <si>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</si>
  <si>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</si>
  <si>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</si>
  <si>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</si>
  <si>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</si>
  <si>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</si>
  <si>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</si>
  <si>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</si>
  <si>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</si>
  <si>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</si>
  <si>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</si>
  <si>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</si>
  <si>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</si>
  <si>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</si>
  <si>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</si>
  <si>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</si>
  <si>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</si>
  <si>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</si>
  <si>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</si>
  <si>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</si>
  <si>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</si>
  <si>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</si>
  <si>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</si>
  <si>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</si>
  <si>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</si>
  <si>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</si>
  <si>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</si>
  <si>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</si>
  <si>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</si>
  <si>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</si>
  <si>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</si>
  <si>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</si>
  <si>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</si>
  <si>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</si>
  <si>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</si>
  <si>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</si>
  <si>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</si>
  <si>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</si>
  <si>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</si>
  <si>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</si>
  <si>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</si>
  <si>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</si>
  <si>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</si>
  <si>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</si>
  <si>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</si>
  <si>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</si>
  <si>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</si>
  <si>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</si>
  <si>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</si>
  <si>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</si>
  <si>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</si>
  <si>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</si>
  <si>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</si>
  <si>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</si>
  <si>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</si>
  <si>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</si>
  <si>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</si>
  <si>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</si>
  <si>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</si>
  <si>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</si>
  <si>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</si>
  <si>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</si>
  <si>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</si>
  <si>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</si>
  <si>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</si>
  <si>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</si>
  <si>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</si>
  <si>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</si>
  <si>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</si>
  <si>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</si>
  <si>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</si>
  <si>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</si>
  <si>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</si>
  <si>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</si>
  <si>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</si>
  <si>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</si>
  <si>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</si>
  <si>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</si>
  <si>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</si>
  <si>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</si>
  <si>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</si>
  <si>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</si>
  <si>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</si>
  <si>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</si>
  <si>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</si>
  <si>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</si>
  <si>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</si>
  <si>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</si>
  <si>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</si>
  <si>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</si>
  <si>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</si>
  <si>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</si>
  <si>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</si>
  <si>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</si>
  <si>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</si>
  <si>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</si>
  <si>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</si>
  <si>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</si>
  <si>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</si>
  <si>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</si>
  <si>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</si>
  <si>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</si>
  <si>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</si>
  <si>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</si>
  <si>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</si>
  <si>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</si>
  <si>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</si>
  <si>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</si>
  <si>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</si>
  <si>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</si>
  <si>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</si>
  <si>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</si>
  <si>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</si>
  <si>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</si>
  <si>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</si>
  <si>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</si>
  <si>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</si>
  <si>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</si>
  <si>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</si>
  <si>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</si>
  <si>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</si>
  <si>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</si>
  <si>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</si>
  <si>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</si>
  <si>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</si>
  <si>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</si>
  <si>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</si>
  <si>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</si>
  <si>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</si>
  <si>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</si>
  <si>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</si>
  <si>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</si>
  <si>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</si>
  <si>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</si>
  <si>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</si>
  <si>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</si>
  <si>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</si>
  <si>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</si>
  <si>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</si>
  <si>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</si>
  <si>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</si>
  <si>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</si>
  <si>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</si>
  <si>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</si>
  <si>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</si>
  <si>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</si>
  <si>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</si>
  <si>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</si>
  <si>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</si>
  <si>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</si>
  <si>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</si>
  <si>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</si>
  <si>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</si>
  <si>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</si>
  <si>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</si>
  <si>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</si>
  <si>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</si>
  <si>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</si>
  <si>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</si>
  <si>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</si>
  <si>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</si>
  <si>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</si>
  <si>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</si>
  <si>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</si>
  <si>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</si>
  <si>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</si>
  <si>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</si>
  <si>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</si>
  <si>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</si>
  <si>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</si>
  <si>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</si>
  <si>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</si>
  <si>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</si>
  <si>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</si>
  <si>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</si>
  <si>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</si>
  <si>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</si>
  <si>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</si>
  <si>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</si>
  <si>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</si>
  <si>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</si>
  <si>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</si>
  <si>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</si>
  <si>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</si>
  <si>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</si>
  <si>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</si>
  <si>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</si>
  <si>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</si>
  <si>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</si>
  <si>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</si>
  <si>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</si>
  <si>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</si>
  <si>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</si>
  <si>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</si>
  <si>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</si>
  <si>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</si>
  <si>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</si>
  <si>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</si>
  <si>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</si>
  <si>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</si>
  <si>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</si>
  <si>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</si>
  <si>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</si>
  <si>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</si>
  <si>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</si>
  <si>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</si>
  <si>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</si>
  <si>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</si>
  <si>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</si>
  <si>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</si>
  <si>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</si>
  <si>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</si>
  <si>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</si>
  <si>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</si>
  <si>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</si>
  <si>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</si>
  <si>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</si>
  <si>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</si>
  <si>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</si>
  <si>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</si>
  <si>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</si>
  <si>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</si>
  <si>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</si>
  <si>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</si>
  <si>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</si>
  <si>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</si>
  <si>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</si>
  <si>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</si>
  <si>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</si>
  <si>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</si>
  <si>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</si>
  <si>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</si>
  <si>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</si>
  <si>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</si>
  <si>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</si>
  <si>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</si>
  <si>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</si>
  <si>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</si>
  <si>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</si>
  <si>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</si>
  <si>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</si>
  <si>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</si>
  <si>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</si>
  <si>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</si>
  <si>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</si>
  <si>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</si>
  <si>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</si>
  <si>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</si>
  <si>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</si>
  <si>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</si>
  <si>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</si>
  <si>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</si>
  <si>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</si>
  <si>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</si>
  <si>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</si>
  <si>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</si>
  <si>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</si>
  <si>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</si>
  <si>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</si>
  <si>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</si>
  <si>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</si>
  <si>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</si>
  <si>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</si>
  <si>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</si>
  <si>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</si>
  <si>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</si>
  <si>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</si>
  <si>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</si>
  <si>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</si>
  <si>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</si>
  <si>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</si>
  <si>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</si>
  <si>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</si>
  <si>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</si>
  <si>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</si>
  <si>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</si>
  <si>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</si>
  <si>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</si>
  <si>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</si>
  <si>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</si>
  <si>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</si>
  <si>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</si>
  <si>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</si>
  <si>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</si>
  <si>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</si>
  <si>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</si>
  <si>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</si>
  <si>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</si>
  <si>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</si>
  <si>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</si>
  <si>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</si>
  <si>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</si>
  <si>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</si>
  <si>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</si>
  <si>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</si>
  <si>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</si>
  <si>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</si>
  <si>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</si>
  <si>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</si>
  <si>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</si>
  <si>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</si>
  <si>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</si>
  <si>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</si>
  <si>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</si>
  <si>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</si>
  <si>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</si>
  <si>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</si>
  <si>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</si>
  <si>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</si>
  <si>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</si>
  <si>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</si>
  <si>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</si>
  <si>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</si>
  <si>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</si>
  <si>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</si>
  <si>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</si>
  <si>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</si>
  <si>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</si>
  <si>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</si>
  <si>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</si>
  <si>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</si>
  <si>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</si>
  <si>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</si>
  <si>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</si>
  <si>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</si>
  <si>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</si>
  <si>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</si>
  <si>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</si>
  <si>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</si>
  <si>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</si>
  <si>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</si>
  <si>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</si>
  <si>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</si>
  <si>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</si>
  <si>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</si>
  <si>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</si>
  <si>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</si>
  <si>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</si>
  <si>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</si>
  <si>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</si>
  <si>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</si>
  <si>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</si>
  <si>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</si>
  <si>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</si>
  <si>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</si>
  <si>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</si>
  <si>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</si>
  <si>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</si>
  <si>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</si>
  <si>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</si>
  <si>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</si>
  <si>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</si>
  <si>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</si>
  <si>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</si>
  <si>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</si>
  <si>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</si>
  <si>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</si>
  <si>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</si>
  <si>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</si>
  <si>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</si>
  <si>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</si>
  <si>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</si>
  <si>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</si>
  <si>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</si>
  <si>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</si>
  <si>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</si>
  <si>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</si>
  <si>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</si>
  <si>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</si>
  <si>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</si>
  <si>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</si>
  <si>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</si>
  <si>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</si>
  <si>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</si>
  <si>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</si>
  <si>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</si>
  <si>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</si>
  <si>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</si>
  <si>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</si>
  <si>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</si>
  <si>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</si>
  <si>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</si>
  <si>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</si>
  <si>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</si>
  <si>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</si>
  <si>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</si>
  <si>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</si>
  <si>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</si>
  <si>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</si>
  <si>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</si>
  <si>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</si>
  <si>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</si>
  <si>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</si>
  <si>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</si>
  <si>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</si>
  <si>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</si>
  <si>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</si>
  <si>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</si>
  <si>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</si>
  <si>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</si>
  <si>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</si>
  <si>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</si>
  <si>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</si>
  <si>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</si>
  <si>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</si>
  <si>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</si>
  <si>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</si>
  <si>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</si>
  <si>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</si>
  <si>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</si>
  <si>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</si>
  <si>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</si>
  <si>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</si>
  <si>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</si>
  <si>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</si>
  <si>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</si>
  <si>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</si>
  <si>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</si>
  <si>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</si>
  <si>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</si>
  <si>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</si>
  <si>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</si>
  <si>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</si>
  <si>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</si>
  <si>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</si>
  <si>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</si>
  <si>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</si>
  <si>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</si>
  <si>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</si>
  <si>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</si>
  <si>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</si>
  <si>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</si>
  <si>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</si>
  <si>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</si>
  <si>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</si>
  <si>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</si>
  <si>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</si>
  <si>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</si>
  <si>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</si>
  <si>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</si>
  <si>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</si>
  <si>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</si>
  <si>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</si>
  <si>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</si>
  <si>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</si>
  <si>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</si>
  <si>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</si>
  <si>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</si>
  <si>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</si>
  <si>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</si>
  <si>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</si>
  <si>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</si>
  <si>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</si>
  <si>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</si>
  <si>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</si>
  <si>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</si>
  <si>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</si>
  <si>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</si>
  <si>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</si>
  <si>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</si>
  <si>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</si>
  <si>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</si>
  <si>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</si>
  <si>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</si>
  <si>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</si>
  <si>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</si>
  <si>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</si>
  <si>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</si>
  <si>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</si>
  <si>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</si>
  <si>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</si>
  <si>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</si>
  <si>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</si>
  <si>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</si>
  <si>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</si>
  <si>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</si>
  <si>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</si>
  <si>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</si>
  <si>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</si>
  <si>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</si>
  <si>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</si>
  <si>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</si>
  <si>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</si>
  <si>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</si>
  <si>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</si>
  <si>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</si>
  <si>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</si>
  <si>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</si>
  <si>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</si>
  <si>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</si>
  <si>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</si>
  <si>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</si>
  <si>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</si>
  <si>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</si>
  <si>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</si>
  <si>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</si>
  <si>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</si>
  <si>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</si>
  <si>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</si>
  <si>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</si>
  <si>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</si>
  <si>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</si>
  <si>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</si>
  <si>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</si>
  <si>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</si>
  <si>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</si>
  <si>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</si>
  <si>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</si>
  <si>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</si>
  <si>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</si>
  <si>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</si>
  <si>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</si>
  <si>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</si>
  <si>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</si>
  <si>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</si>
  <si>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</si>
  <si>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</si>
  <si>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</si>
  <si>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</si>
  <si>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</si>
  <si>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</si>
  <si>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</si>
  <si>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</si>
  <si>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</si>
  <si>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</si>
  <si>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</si>
  <si>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</si>
  <si>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</si>
  <si>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</si>
  <si>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</si>
  <si>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</si>
  <si>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</si>
  <si>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</si>
  <si>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</si>
  <si>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</si>
  <si>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</si>
  <si>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</si>
  <si>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</si>
  <si>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</si>
  <si>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</si>
  <si>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</si>
  <si>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</si>
  <si>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</si>
  <si>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</si>
  <si>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</si>
  <si>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</si>
  <si>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</si>
  <si>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</si>
  <si>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</si>
  <si>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</si>
  <si>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</si>
  <si>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</si>
  <si>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</si>
  <si>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</si>
  <si>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</si>
  <si>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</si>
  <si>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</si>
  <si>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</si>
  <si>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</si>
  <si>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</si>
  <si>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</si>
  <si>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</si>
  <si>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</si>
  <si>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</si>
  <si>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</si>
  <si>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</si>
  <si>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</si>
  <si>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</si>
  <si>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</si>
  <si>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</si>
  <si>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</si>
  <si>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</si>
  <si>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</si>
  <si>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</si>
  <si>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</si>
  <si>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</si>
  <si>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</si>
  <si>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</si>
  <si>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</si>
  <si>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</si>
  <si>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</si>
  <si>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</si>
  <si>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</si>
  <si>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</si>
  <si>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</si>
  <si>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</si>
  <si>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</si>
  <si>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</si>
  <si>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</si>
  <si>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</si>
  <si>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</si>
  <si>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</si>
  <si>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</si>
  <si>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</si>
  <si>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</si>
  <si>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</si>
  <si>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</si>
  <si>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</si>
  <si>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</si>
  <si>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</si>
  <si>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</si>
  <si>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</si>
  <si>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</si>
  <si>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</si>
  <si>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</si>
  <si>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</si>
  <si>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</si>
  <si>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</si>
  <si>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</si>
  <si>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</si>
  <si>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</si>
  <si>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</si>
  <si>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</si>
  <si>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</si>
  <si>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</si>
  <si>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</si>
  <si>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</si>
  <si>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</si>
  <si>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</si>
  <si>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</si>
  <si>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</si>
  <si>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</si>
  <si>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</si>
  <si>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</si>
  <si>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</si>
  <si>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</si>
  <si>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</si>
  <si>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</si>
  <si>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</si>
  <si>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</si>
  <si>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</si>
  <si>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</si>
  <si>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</si>
  <si>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</si>
  <si>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</si>
  <si>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</si>
  <si>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</si>
  <si>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</si>
  <si>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</si>
  <si>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</si>
  <si>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</si>
  <si>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</si>
  <si>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</si>
  <si>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</si>
  <si>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</si>
  <si>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</si>
  <si>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</si>
  <si>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</si>
  <si>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</si>
  <si>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</si>
  <si>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</si>
  <si>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</si>
  <si>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</si>
  <si>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</si>
  <si>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</si>
  <si>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</si>
  <si>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</si>
  <si>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</si>
  <si>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</si>
  <si>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</si>
  <si>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</si>
  <si>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</si>
  <si>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</si>
  <si>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</si>
  <si>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</si>
  <si>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</si>
  <si>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</si>
  <si>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</si>
  <si>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</si>
  <si>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</si>
  <si>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</si>
  <si>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</si>
  <si>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</si>
  <si>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</si>
  <si>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</si>
  <si>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</si>
  <si>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</si>
  <si>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</si>
  <si>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</si>
  <si>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</si>
  <si>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</si>
  <si>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</si>
  <si>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</si>
  <si>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</si>
  <si>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</si>
  <si>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</si>
  <si>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</si>
  <si>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</si>
  <si>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</si>
  <si>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</si>
  <si>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</si>
  <si>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</si>
  <si>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</si>
  <si>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</si>
  <si>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</si>
  <si>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</si>
  <si>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</si>
  <si>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</si>
  <si>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</si>
  <si>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</si>
  <si>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</si>
  <si>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</si>
  <si>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</si>
  <si>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</si>
  <si>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</si>
  <si>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</si>
  <si>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</si>
  <si>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</si>
  <si>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</si>
  <si>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</si>
  <si>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</si>
  <si>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</si>
  <si>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</si>
  <si>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</si>
  <si>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</si>
  <si>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</si>
  <si>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</si>
  <si>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</si>
  <si>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</si>
  <si>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</si>
  <si>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</si>
  <si>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</si>
  <si>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</si>
  <si>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</si>
  <si>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</si>
  <si>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</si>
  <si>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</si>
  <si>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</si>
  <si>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</si>
  <si>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</si>
  <si>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</si>
  <si>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</si>
  <si>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</si>
  <si>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</si>
  <si>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</si>
  <si>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</si>
  <si>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</si>
  <si>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</si>
  <si>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</si>
  <si>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</si>
  <si>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</si>
  <si>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</si>
  <si>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</si>
  <si>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</si>
  <si>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</si>
  <si>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</si>
  <si>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</si>
  <si>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</si>
  <si>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</si>
  <si>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</si>
  <si>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</si>
  <si>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</si>
  <si>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</si>
  <si>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</si>
  <si>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</si>
  <si>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</si>
  <si>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</si>
  <si>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</si>
  <si>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</si>
  <si>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</si>
  <si>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</si>
  <si>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</si>
  <si>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</si>
  <si>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</si>
  <si>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</si>
  <si>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</si>
  <si>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</si>
  <si>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</si>
  <si>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</si>
  <si>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</si>
  <si>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</si>
  <si>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</si>
  <si>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</si>
  <si>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</si>
  <si>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</si>
  <si>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</si>
  <si>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</si>
  <si>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</si>
  <si>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</si>
  <si>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</si>
  <si>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</si>
  <si>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</si>
  <si>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</si>
  <si>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</si>
  <si>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</si>
  <si>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</si>
  <si>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</si>
  <si>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</si>
  <si>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</si>
  <si>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</si>
  <si>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</si>
  <si>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</si>
  <si>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</si>
  <si>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</si>
  <si>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</si>
  <si>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</si>
  <si>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</si>
  <si>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</si>
  <si>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</si>
  <si>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</si>
  <si>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</si>
  <si>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</si>
  <si>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</si>
  <si>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</si>
  <si>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</si>
  <si>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</si>
  <si>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</si>
  <si>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</si>
  <si>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</si>
  <si>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</si>
  <si>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</si>
  <si>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</si>
  <si>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</si>
  <si>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</si>
  <si>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</si>
  <si>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</si>
  <si>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</si>
  <si>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</si>
  <si>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</si>
  <si>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</si>
  <si>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</si>
  <si>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</si>
  <si>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</si>
  <si>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</si>
  <si>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</si>
  <si>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</si>
  <si>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</si>
  <si>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</si>
  <si>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</si>
  <si>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</si>
  <si>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</si>
  <si>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</si>
  <si>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</si>
  <si>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</si>
  <si>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</si>
  <si>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</si>
  <si>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</si>
  <si>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</si>
  <si>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</si>
  <si>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</si>
  <si>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</si>
  <si>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</si>
  <si>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</si>
  <si>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</si>
  <si>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</si>
  <si>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</si>
  <si>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</si>
  <si>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</si>
  <si>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</si>
  <si>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</si>
  <si>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</si>
  <si>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</si>
  <si>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</si>
  <si>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</si>
  <si>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</si>
  <si>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</si>
  <si>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</si>
  <si>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</si>
  <si>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</si>
  <si>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</si>
  <si>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</si>
  <si>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</si>
  <si>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</si>
  <si>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</si>
  <si>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</si>
  <si>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</si>
  <si>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</si>
  <si>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</si>
  <si>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</si>
  <si>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</si>
  <si>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</si>
  <si>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</si>
  <si>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</si>
  <si>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</si>
  <si>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</si>
  <si>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</si>
  <si>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</si>
  <si>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</si>
  <si>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</si>
  <si>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</si>
  <si>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</si>
  <si>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</si>
  <si>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</si>
  <si>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</si>
  <si>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</si>
  <si>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</si>
  <si>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</si>
  <si>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</si>
  <si>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</si>
  <si>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</si>
  <si>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</si>
  <si>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</si>
  <si>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</si>
  <si>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</si>
  <si>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</si>
  <si>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</si>
  <si>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</si>
  <si>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</si>
  <si>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</si>
  <si>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</si>
  <si>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</si>
  <si>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</si>
  <si>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</si>
  <si>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</si>
  <si>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</si>
  <si>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</si>
  <si>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</si>
  <si>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</si>
  <si>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</si>
  <si>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</si>
  <si>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</si>
  <si>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</si>
  <si>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</si>
  <si>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</si>
  <si>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</si>
  <si>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</si>
  <si>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</si>
  <si>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</si>
  <si>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</si>
  <si>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</si>
  <si>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</si>
  <si>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</si>
  <si>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</si>
  <si>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</si>
  <si>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</si>
  <si>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</si>
  <si>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</si>
  <si>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</si>
  <si>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</si>
  <si>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</si>
  <si>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</si>
  <si>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</si>
  <si>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</si>
  <si>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</si>
  <si>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</si>
  <si>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</si>
  <si>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</si>
  <si>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</si>
  <si>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</si>
  <si>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</si>
  <si>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</si>
  <si>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</si>
  <si>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</si>
  <si>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</si>
  <si>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</si>
  <si>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</si>
  <si>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</si>
  <si>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</si>
  <si>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</si>
  <si>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</si>
  <si>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</si>
  <si>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</si>
  <si>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</si>
  <si>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</si>
  <si>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</si>
  <si>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</si>
  <si>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</si>
  <si>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</si>
  <si>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</si>
  <si>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</si>
  <si>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</si>
  <si>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</si>
  <si>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</si>
  <si>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</si>
  <si>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</si>
  <si>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</si>
  <si>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</si>
  <si>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</si>
  <si>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</si>
  <si>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</si>
  <si>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</si>
  <si>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</si>
  <si>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</si>
  <si>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</si>
  <si>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</si>
  <si>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</si>
  <si>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</si>
  <si>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</si>
  <si>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</si>
  <si>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</si>
  <si>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</si>
  <si>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</si>
  <si>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</si>
  <si>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</si>
  <si>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</si>
  <si>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</si>
  <si>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</si>
  <si>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</si>
  <si>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</si>
  <si>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</si>
  <si>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</si>
  <si>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</si>
  <si>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</si>
  <si>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</si>
  <si>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</si>
  <si>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</si>
  <si>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</si>
  <si>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</si>
  <si>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</si>
  <si>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</si>
  <si>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</si>
  <si>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</si>
  <si>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</si>
  <si>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</si>
  <si>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</si>
  <si>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</si>
  <si>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</si>
  <si>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</si>
  <si>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</si>
  <si>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</si>
  <si>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</si>
  <si>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</si>
  <si>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</si>
  <si>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</si>
  <si>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</si>
  <si>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</si>
  <si>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</si>
  <si>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</si>
  <si>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</si>
  <si>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</si>
  <si>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</si>
  <si>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</si>
  <si>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</si>
  <si>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</si>
  <si>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</si>
  <si>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</si>
  <si>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</si>
  <si>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</si>
  <si>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</si>
  <si>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</si>
  <si>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</si>
  <si>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</si>
  <si>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</si>
  <si>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</si>
  <si>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</si>
  <si>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</si>
  <si>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</si>
  <si>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</si>
  <si>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</si>
  <si>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</si>
  <si>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</si>
  <si>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</si>
  <si>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</si>
  <si>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</si>
  <si>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</si>
  <si>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</si>
  <si>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</si>
  <si>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</si>
  <si>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</si>
  <si>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</si>
  <si>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</si>
  <si>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</si>
  <si>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</si>
  <si>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</si>
  <si>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</si>
  <si>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</si>
  <si>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</si>
  <si>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</si>
  <si>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</si>
  <si>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</si>
  <si>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</si>
  <si>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</si>
  <si>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</si>
  <si>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</si>
  <si>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</si>
  <si>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</si>
  <si>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</si>
  <si>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</si>
  <si>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</si>
  <si>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</si>
  <si>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</si>
  <si>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</si>
  <si>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</si>
  <si>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</si>
  <si>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</si>
  <si>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</si>
  <si>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</si>
  <si>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</si>
  <si>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</si>
  <si>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</si>
  <si>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</si>
  <si>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</si>
  <si>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</si>
  <si>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</si>
  <si>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</si>
  <si>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</si>
  <si>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</si>
  <si>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</si>
  <si>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</si>
  <si>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</si>
  <si>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</si>
  <si>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</si>
  <si>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</si>
  <si>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</si>
  <si>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</si>
  <si>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</si>
  <si>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</si>
  <si>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</si>
  <si>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</si>
  <si>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</si>
  <si>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</si>
  <si>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</si>
  <si>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</si>
  <si>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</si>
  <si>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</si>
  <si>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</si>
  <si>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</si>
  <si>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</si>
  <si>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</si>
  <si>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</si>
  <si>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</si>
  <si>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</si>
  <si>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</si>
  <si>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</si>
  <si>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</si>
  <si>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</si>
  <si>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</si>
  <si>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</si>
  <si>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</si>
  <si>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</si>
  <si>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</si>
  <si>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</si>
  <si>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</si>
  <si>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</si>
  <si>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</si>
  <si>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</si>
  <si>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</si>
  <si>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</si>
  <si>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</si>
  <si>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</si>
  <si>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</si>
  <si>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</si>
  <si>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</si>
  <si>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</si>
  <si>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</si>
  <si>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</si>
  <si>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</si>
  <si>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</si>
  <si>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</si>
  <si>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</si>
  <si>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</si>
  <si>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</si>
  <si>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</si>
  <si>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</si>
  <si>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</si>
  <si>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</si>
  <si>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</si>
  <si>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</si>
  <si>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</si>
  <si>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</si>
  <si>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</si>
  <si>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</si>
  <si>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</si>
  <si>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</si>
  <si>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</si>
  <si>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</si>
  <si>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</si>
  <si>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</si>
  <si>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</si>
  <si>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</si>
  <si>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</si>
  <si>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</si>
  <si>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</si>
  <si>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</si>
  <si>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</si>
  <si>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</si>
  <si>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</si>
  <si>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</si>
  <si>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</si>
  <si>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</si>
  <si>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</si>
  <si>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</si>
  <si>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</si>
  <si>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</si>
  <si>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</si>
  <si>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</si>
  <si>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</si>
  <si>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</si>
  <si>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</si>
  <si>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</si>
  <si>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</si>
  <si>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</si>
  <si>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</si>
  <si>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</si>
  <si>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</si>
  <si>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</si>
  <si>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</si>
  <si>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</si>
  <si>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</si>
  <si>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</si>
  <si>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</si>
  <si>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</si>
  <si>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</si>
  <si>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</si>
  <si>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</si>
  <si>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</si>
  <si>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</si>
  <si>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</si>
  <si>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</si>
  <si>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</si>
  <si>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</si>
  <si>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</si>
  <si>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</si>
  <si>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</si>
  <si>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</si>
  <si>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</si>
  <si>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</si>
  <si>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</si>
  <si>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</si>
  <si>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</si>
  <si>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</si>
  <si>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</si>
  <si>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</si>
  <si>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</si>
  <si>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</si>
  <si>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</si>
  <si>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</si>
  <si>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</si>
  <si>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</si>
  <si>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</si>
  <si>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</si>
  <si>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</si>
  <si>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</si>
  <si>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</si>
  <si>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</si>
  <si>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</si>
  <si>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</si>
  <si>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</si>
  <si>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</si>
  <si>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</si>
  <si>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</si>
  <si>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</si>
  <si>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</si>
  <si>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</si>
  <si>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</si>
  <si>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</si>
  <si>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</si>
  <si>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</si>
  <si>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</si>
  <si>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</si>
  <si>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</si>
  <si>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</si>
  <si>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</si>
  <si>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</si>
  <si>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</si>
  <si>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</si>
  <si>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</si>
  <si>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</si>
  <si>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</si>
  <si>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</si>
  <si>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</si>
  <si>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</si>
  <si>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</si>
  <si>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</si>
  <si>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</si>
  <si>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</si>
  <si>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</si>
  <si>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</si>
  <si>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</si>
  <si>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</si>
  <si>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</si>
  <si>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</si>
  <si>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</si>
  <si>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</si>
  <si>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</si>
  <si>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</si>
  <si>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</si>
  <si>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</si>
  <si>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</si>
  <si>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</si>
  <si>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</si>
  <si>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</si>
  <si>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</si>
  <si>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</si>
  <si>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</si>
  <si>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</si>
  <si>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</si>
  <si>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</si>
  <si>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</si>
  <si>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</si>
  <si>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</si>
  <si>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</si>
  <si>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</si>
  <si>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</si>
  <si>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</si>
  <si>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</si>
  <si>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</si>
  <si>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</si>
  <si>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</si>
  <si>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</si>
  <si>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</si>
  <si>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</si>
  <si>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</si>
  <si>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</si>
  <si>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</si>
  <si>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</si>
  <si>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</si>
  <si>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</si>
  <si>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</si>
  <si>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</si>
  <si>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</si>
  <si>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</si>
  <si>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</si>
  <si>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</si>
  <si>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</si>
  <si>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</si>
  <si>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</si>
  <si>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</si>
  <si>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</si>
  <si>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</si>
  <si>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</si>
  <si>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</si>
  <si>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</si>
  <si>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</si>
  <si>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</si>
  <si>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</si>
  <si>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</si>
  <si>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</si>
  <si>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</si>
  <si>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</si>
  <si>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</si>
  <si>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</si>
  <si>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</si>
  <si>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</si>
  <si>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</si>
  <si>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</si>
  <si>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</si>
  <si>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</si>
  <si>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</si>
  <si>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</si>
  <si>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</si>
  <si>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</si>
  <si>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</si>
  <si>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</si>
  <si>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</si>
  <si>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</si>
  <si>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</si>
  <si>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</si>
  <si>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</si>
  <si>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</si>
  <si>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</si>
  <si>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</si>
  <si>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</si>
  <si>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</si>
  <si>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</si>
  <si>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</si>
  <si>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</si>
  <si>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</si>
  <si>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</si>
  <si>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</si>
  <si>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</si>
  <si>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</si>
  <si>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</si>
  <si>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</si>
  <si>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</si>
  <si>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</si>
  <si>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</si>
  <si>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</si>
  <si>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</si>
  <si>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</si>
  <si>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</si>
  <si>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</si>
  <si>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</si>
  <si>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</si>
  <si>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</si>
  <si>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</si>
  <si>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</si>
  <si>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</si>
  <si>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</si>
  <si>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</si>
  <si>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</si>
  <si>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</si>
  <si>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</si>
  <si>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</si>
  <si>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</si>
  <si>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</si>
  <si>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</si>
  <si>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</si>
  <si>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</si>
  <si>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</si>
  <si>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</si>
  <si>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</si>
  <si>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</si>
  <si>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</si>
  <si>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</si>
  <si>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</si>
  <si>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</si>
  <si>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</si>
  <si>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</si>
  <si>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</si>
  <si>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</si>
  <si>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</si>
  <si>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</si>
  <si>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</si>
  <si>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</si>
  <si>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</si>
  <si>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</si>
  <si>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</si>
  <si>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</si>
  <si>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</si>
  <si>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</si>
  <si>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</si>
  <si>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</si>
  <si>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</si>
  <si>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</si>
  <si>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</si>
  <si>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</si>
  <si>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</si>
  <si>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</si>
  <si>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</si>
  <si>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</si>
  <si>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</si>
  <si>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</si>
  <si>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</si>
  <si>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</si>
  <si>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</si>
  <si>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</si>
  <si>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</si>
  <si>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</si>
  <si>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</si>
  <si>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</si>
  <si>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</si>
  <si>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</si>
  <si>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</si>
  <si>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</si>
  <si>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</si>
  <si>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</si>
  <si>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</si>
  <si>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</si>
  <si>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</si>
  <si>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</si>
  <si>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</si>
  <si>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</si>
  <si>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</si>
  <si>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</si>
  <si>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</si>
  <si>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</si>
  <si>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</si>
  <si>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</si>
  <si>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</si>
  <si>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</si>
  <si>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</si>
  <si>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</si>
  <si>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</si>
  <si>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</si>
  <si>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</si>
  <si>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</si>
  <si>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</si>
  <si>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</si>
  <si>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</si>
  <si>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</si>
  <si>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</si>
  <si>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</si>
  <si>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</si>
  <si>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</si>
  <si>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</si>
  <si>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</si>
  <si>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</si>
  <si>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</si>
  <si>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</si>
  <si>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</si>
  <si>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</si>
  <si>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</si>
  <si>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</si>
  <si>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</si>
  <si>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</si>
  <si>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</si>
  <si>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</si>
  <si>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</si>
  <si>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</si>
  <si>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</si>
  <si>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</si>
  <si>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</si>
  <si>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</si>
  <si>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</si>
  <si>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</si>
  <si>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</si>
  <si>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</si>
  <si>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</si>
  <si>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</si>
  <si>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</si>
  <si>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</si>
  <si>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</si>
  <si>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</si>
  <si>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</si>
  <si>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</si>
  <si>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</si>
  <si>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</si>
  <si>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</si>
  <si>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</si>
  <si>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</si>
  <si>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</si>
  <si>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</si>
  <si>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</si>
  <si>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</si>
  <si>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</si>
  <si>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</si>
  <si>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</si>
  <si>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</si>
  <si>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</si>
  <si>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</si>
  <si>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</si>
  <si>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</si>
  <si>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</si>
  <si>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</si>
  <si>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</si>
  <si>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</si>
  <si>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</si>
  <si>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</si>
  <si>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</si>
  <si>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</si>
  <si>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</si>
  <si>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</si>
  <si>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</si>
  <si>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</si>
  <si>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</si>
  <si>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</si>
  <si>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</si>
  <si>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</si>
  <si>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</si>
  <si>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</si>
  <si>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</si>
  <si>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</si>
  <si>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</si>
  <si>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</si>
  <si>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</si>
  <si>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</si>
  <si>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</si>
  <si>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</si>
  <si>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</si>
  <si>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</si>
  <si>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</si>
  <si>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</si>
  <si>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</si>
  <si>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</si>
  <si>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</si>
  <si>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</si>
  <si>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</si>
  <si>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</si>
  <si>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</si>
  <si>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</si>
  <si>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</si>
  <si>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</si>
  <si>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</si>
  <si>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</si>
  <si>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</si>
  <si>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</si>
  <si>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</si>
  <si>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</si>
  <si>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</si>
  <si>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</si>
  <si>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</si>
  <si>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</si>
  <si>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</si>
  <si>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</si>
  <si>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</si>
  <si>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</si>
  <si>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</si>
  <si>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</si>
  <si>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</si>
  <si>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</si>
  <si>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</si>
  <si>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</si>
  <si>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</si>
  <si>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</si>
  <si>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</si>
  <si>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</si>
  <si>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</si>
  <si>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</si>
  <si>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</si>
  <si>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</si>
  <si>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</si>
  <si>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</si>
  <si>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</si>
  <si>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</si>
  <si>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</si>
  <si>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</si>
  <si>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</si>
  <si>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</si>
  <si>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</si>
  <si>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</si>
  <si>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</si>
  <si>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</si>
  <si>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</si>
  <si>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</si>
  <si>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</si>
  <si>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</si>
  <si>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</si>
  <si>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</si>
  <si>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</si>
  <si>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</si>
  <si>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</si>
  <si>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</si>
  <si>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</si>
  <si>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</si>
  <si>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</si>
  <si>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</si>
  <si>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</si>
  <si>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</si>
  <si>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</si>
  <si>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</si>
  <si>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</si>
  <si>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</si>
  <si>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</si>
  <si>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</si>
  <si>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</si>
  <si>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</si>
  <si>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</si>
  <si>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</si>
  <si>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</si>
  <si>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</si>
  <si>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</si>
  <si>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</si>
  <si>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</si>
  <si>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</si>
  <si>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</si>
  <si>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</si>
  <si>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</si>
  <si>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</si>
  <si>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</si>
  <si>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</si>
  <si>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</si>
  <si>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</si>
  <si>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</si>
  <si>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</si>
  <si>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</si>
  <si>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</si>
  <si>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</si>
  <si>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</si>
  <si>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</si>
  <si>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</si>
  <si>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</si>
  <si>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</si>
  <si>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</si>
  <si>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</si>
  <si>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</si>
  <si>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</si>
  <si>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</si>
  <si>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</si>
  <si>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</si>
  <si>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</si>
  <si>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</si>
  <si>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</si>
  <si>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</si>
  <si>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</si>
  <si>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</si>
  <si>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</si>
  <si>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</si>
  <si>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</si>
  <si>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</si>
  <si>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</si>
  <si>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</si>
  <si>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</si>
  <si>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</si>
  <si>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</si>
  <si>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</si>
  <si>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</si>
  <si>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</si>
  <si>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</si>
  <si>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</si>
  <si>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</si>
  <si>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</si>
  <si>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</si>
  <si>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</si>
  <si>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</si>
  <si>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</si>
  <si>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</si>
  <si>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</si>
  <si>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</si>
  <si>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</si>
  <si>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</si>
  <si>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</si>
  <si>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</si>
  <si>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</si>
  <si>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</si>
  <si>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</si>
  <si>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</si>
  <si>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</si>
  <si>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</si>
  <si>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</si>
  <si>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</si>
  <si>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</si>
  <si>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</si>
  <si>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</si>
  <si>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</si>
  <si>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</si>
  <si>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</si>
  <si>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</si>
  <si>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</si>
  <si>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</si>
  <si>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</si>
  <si>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</si>
  <si>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</si>
  <si>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</si>
  <si>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</si>
  <si>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</si>
  <si>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</si>
  <si>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</si>
  <si>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</si>
  <si>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</si>
  <si>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</si>
  <si>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</si>
  <si>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</si>
  <si>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</si>
  <si>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</si>
  <si>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</si>
  <si>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</si>
  <si>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</si>
  <si>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</si>
  <si>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</si>
  <si>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</si>
  <si>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</si>
  <si>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</si>
  <si>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</si>
  <si>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</si>
  <si>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</si>
  <si>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</si>
  <si>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</si>
  <si>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</si>
  <si>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</si>
  <si>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</si>
  <si>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</si>
  <si>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</si>
  <si>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</si>
  <si>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</si>
  <si>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</si>
  <si>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</si>
  <si>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</si>
  <si>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</si>
  <si>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</si>
  <si>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</si>
  <si>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</si>
  <si>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</si>
  <si>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</si>
  <si>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</si>
  <si>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</si>
  <si>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</si>
  <si>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</si>
  <si>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</si>
  <si>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</si>
  <si>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</si>
  <si>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</si>
  <si>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</si>
  <si>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</si>
  <si>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</si>
  <si>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</si>
  <si>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</si>
  <si>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</si>
  <si>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</si>
  <si>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</si>
  <si>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</si>
  <si>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</si>
  <si>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</si>
  <si>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</si>
  <si>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</si>
  <si>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</si>
  <si>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</si>
  <si>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</si>
  <si>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</si>
  <si>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</si>
  <si>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</si>
  <si>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</si>
  <si>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</si>
  <si>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</si>
  <si>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</si>
  <si>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</si>
  <si>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</si>
  <si>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</si>
  <si>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</si>
  <si>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</si>
  <si>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</si>
  <si>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</si>
  <si>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</si>
  <si>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</si>
  <si>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</si>
  <si>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</si>
  <si>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</si>
  <si>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</si>
  <si>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</si>
  <si>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</si>
  <si>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</si>
  <si>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</si>
  <si>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</si>
  <si>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</si>
  <si>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</si>
  <si>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</si>
  <si>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</si>
  <si>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</si>
  <si>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</si>
  <si>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</si>
  <si>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</si>
  <si>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</si>
  <si>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</si>
  <si>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</si>
  <si>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</si>
  <si>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</si>
  <si>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</si>
  <si>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</si>
  <si>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</si>
  <si>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</si>
  <si>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</si>
  <si>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</si>
  <si>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</si>
  <si>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</si>
  <si>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</si>
  <si>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</si>
  <si>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</si>
  <si>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</si>
  <si>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</si>
  <si>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</si>
  <si>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</si>
  <si>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</si>
  <si>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</si>
  <si>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</si>
  <si>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</si>
  <si>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</si>
  <si>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</si>
  <si>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</si>
  <si>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</si>
  <si>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</si>
  <si>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</si>
  <si>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</si>
  <si>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</si>
  <si>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</si>
  <si>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</si>
  <si>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</si>
  <si>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</si>
  <si>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</si>
  <si>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</si>
  <si>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</si>
  <si>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</si>
  <si>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</si>
  <si>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</si>
  <si>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</si>
  <si>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</si>
  <si>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</si>
  <si>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</si>
  <si>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</si>
  <si>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</si>
  <si>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</si>
  <si>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</si>
  <si>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</si>
  <si>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</si>
  <si>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</si>
  <si>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</si>
  <si>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</si>
  <si>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</si>
  <si>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</si>
  <si>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</si>
  <si>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</si>
  <si>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</si>
  <si>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</si>
  <si>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</si>
  <si>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</si>
  <si>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</si>
  <si>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</si>
  <si>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</si>
  <si>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</si>
  <si>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</si>
  <si>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</si>
  <si>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</si>
  <si>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</si>
  <si>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</si>
  <si>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</si>
  <si>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</si>
  <si>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</si>
  <si>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</si>
  <si>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</si>
  <si>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</si>
  <si>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</si>
  <si>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</si>
  <si>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</si>
  <si>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</si>
  <si>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</si>
  <si>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</si>
  <si>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</si>
  <si>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</si>
  <si>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</si>
  <si>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</si>
  <si>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</si>
  <si>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</si>
  <si>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</si>
  <si>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</si>
  <si>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</si>
  <si>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</si>
  <si>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</si>
  <si>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</si>
  <si>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</si>
  <si>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</si>
  <si>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</si>
  <si>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</si>
  <si>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</si>
  <si>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</si>
  <si>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</si>
  <si>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</si>
  <si>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</si>
  <si>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</si>
  <si>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</si>
  <si>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</si>
  <si>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</si>
  <si>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</si>
  <si>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</si>
  <si>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</si>
  <si>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</si>
  <si>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</si>
  <si>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</si>
  <si>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</si>
  <si>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</si>
  <si>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</si>
  <si>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</si>
  <si>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</si>
  <si>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</si>
  <si>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</si>
  <si>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</si>
  <si>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</si>
  <si>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</si>
  <si>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</si>
  <si>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</si>
  <si>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</si>
  <si>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</si>
  <si>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</si>
  <si>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</si>
  <si>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</si>
  <si>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</si>
  <si>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</si>
  <si>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</si>
  <si>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</si>
  <si>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</si>
  <si>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</si>
  <si>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</si>
  <si>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</si>
  <si>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</si>
  <si>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</si>
  <si>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</si>
  <si>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</si>
  <si>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</si>
  <si>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</si>
  <si>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</si>
  <si>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</si>
  <si>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</si>
  <si>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</si>
  <si>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</si>
  <si>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</si>
  <si>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</si>
  <si>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</si>
  <si>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</si>
  <si>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</si>
  <si>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</si>
  <si>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</si>
  <si>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</si>
  <si>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</si>
  <si>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</si>
  <si>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</si>
  <si>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</si>
  <si>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</si>
  <si>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</si>
  <si>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</si>
  <si>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</si>
  <si>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</si>
  <si>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</si>
  <si>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</si>
  <si>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</si>
  <si>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</si>
  <si>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</si>
  <si>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</si>
  <si>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</si>
  <si>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</si>
  <si>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</si>
  <si>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</si>
  <si>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</si>
  <si>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</si>
  <si>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</si>
  <si>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</si>
  <si>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</si>
  <si>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</si>
  <si>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</si>
  <si>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</si>
  <si>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</si>
  <si>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</si>
  <si>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</si>
  <si>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</si>
  <si>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</si>
  <si>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</si>
  <si>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</si>
  <si>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</si>
  <si>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</si>
  <si>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</si>
  <si>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</si>
  <si>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</si>
  <si>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</si>
  <si>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</si>
  <si>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</si>
  <si>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</si>
  <si>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</si>
  <si>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</si>
  <si>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</si>
  <si>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</si>
  <si>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</si>
  <si>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</si>
  <si>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</si>
  <si>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</si>
  <si>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</si>
  <si>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</si>
  <si>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</si>
  <si>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</si>
  <si>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</si>
  <si>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</si>
  <si>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</si>
  <si>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</si>
  <si>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</si>
  <si>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</si>
  <si>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</si>
  <si>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</si>
  <si>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</si>
  <si>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</si>
  <si>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</si>
  <si>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</si>
  <si>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</si>
  <si>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</si>
  <si>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</si>
  <si>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</si>
  <si>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</si>
  <si>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</si>
  <si>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</si>
  <si>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</si>
  <si>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</si>
  <si>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</si>
  <si>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</si>
  <si>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</si>
  <si>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</si>
  <si>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</si>
  <si>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</si>
  <si>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</si>
  <si>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</si>
  <si>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</si>
  <si>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</si>
  <si>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</si>
  <si>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</si>
  <si>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</si>
  <si>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</si>
  <si>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</si>
  <si>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</si>
  <si>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</si>
  <si>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</si>
  <si>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</si>
  <si>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</si>
  <si>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</si>
  <si>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</si>
  <si>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</si>
  <si>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</si>
  <si>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</si>
  <si>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</si>
  <si>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</si>
  <si>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</si>
  <si>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</si>
  <si>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</si>
  <si>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</si>
  <si>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</si>
  <si>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</si>
  <si>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</si>
  <si>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</si>
  <si>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</si>
  <si>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</si>
  <si>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</si>
  <si>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</si>
  <si>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</si>
  <si>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</si>
  <si>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</si>
  <si>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</si>
  <si>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</si>
  <si>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</si>
  <si>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</si>
  <si>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</si>
  <si>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</si>
  <si>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</si>
  <si>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</si>
  <si>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</si>
  <si>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</si>
  <si>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</si>
  <si>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</si>
  <si>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</si>
  <si>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</si>
  <si>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</si>
  <si>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</si>
  <si>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</si>
  <si>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</si>
  <si>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</si>
  <si>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</si>
  <si>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</si>
  <si>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</si>
  <si>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</si>
  <si>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</si>
  <si>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</si>
  <si>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</si>
  <si>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</si>
  <si>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</si>
  <si>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</si>
  <si>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</si>
  <si>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</si>
  <si>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</si>
  <si>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</si>
  <si>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</si>
  <si>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</si>
  <si>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</si>
  <si>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</si>
  <si>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</si>
  <si>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</si>
  <si>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</si>
  <si>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</si>
  <si>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</si>
  <si>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</si>
  <si>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</si>
  <si>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</si>
  <si>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</si>
  <si>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</si>
  <si>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</si>
  <si>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</si>
  <si>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</si>
  <si>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</si>
  <si>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</si>
  <si>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</si>
  <si>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</si>
  <si>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</si>
  <si>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</si>
  <si>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</si>
  <si>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</si>
  <si>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</si>
  <si>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</si>
  <si>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</si>
  <si>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</si>
  <si>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</si>
  <si>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</si>
  <si>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</si>
  <si>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</si>
  <si>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</si>
  <si>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</si>
  <si>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</si>
  <si>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</si>
  <si>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</si>
  <si>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</si>
  <si>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</si>
  <si>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</si>
  <si>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</si>
  <si>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</si>
  <si>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</si>
  <si>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</si>
  <si>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</si>
  <si>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</si>
  <si>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</si>
  <si>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</si>
  <si>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</si>
  <si>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</si>
  <si>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</si>
  <si>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</si>
  <si>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</si>
  <si>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</si>
  <si>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</si>
  <si>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</si>
  <si>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</si>
  <si>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</si>
  <si>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</si>
  <si>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</si>
  <si>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</si>
  <si>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</si>
  <si>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</si>
  <si>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</si>
  <si>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</si>
  <si>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</si>
  <si>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</si>
  <si>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</si>
  <si>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</si>
  <si>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</si>
  <si>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</si>
  <si>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</si>
  <si>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</si>
  <si>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</si>
  <si>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</si>
  <si>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</si>
  <si>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</si>
  <si>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</si>
  <si>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</si>
  <si>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</si>
  <si>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</si>
  <si>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</si>
  <si>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</si>
  <si>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</si>
  <si>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</si>
  <si>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</si>
  <si>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</si>
  <si>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</si>
  <si>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</si>
  <si>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</si>
  <si>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</si>
  <si>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</si>
  <si>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</si>
  <si>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</si>
  <si>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</si>
  <si>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</si>
  <si>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</si>
  <si>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</si>
  <si>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</si>
  <si>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</si>
  <si>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</si>
  <si>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</si>
  <si>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</si>
  <si>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</si>
  <si>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</si>
  <si>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</si>
  <si>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</si>
  <si>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</si>
  <si>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</si>
  <si>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</si>
  <si>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</si>
  <si>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</si>
  <si>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</si>
  <si>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</si>
  <si>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</si>
  <si>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</si>
  <si>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</si>
  <si>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</si>
  <si>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</si>
  <si>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</si>
  <si>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</si>
  <si>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</si>
  <si>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</si>
  <si>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</si>
  <si>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</si>
  <si>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</si>
  <si>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</si>
  <si>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</si>
  <si>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</si>
  <si>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</si>
  <si>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</si>
  <si>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</si>
  <si>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</si>
  <si>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</si>
  <si>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</si>
  <si>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</si>
  <si>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</si>
  <si>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</si>
  <si>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</si>
  <si>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</si>
  <si>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</si>
  <si>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</si>
  <si>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</si>
  <si>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</si>
  <si>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</si>
  <si>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</si>
  <si>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</si>
  <si>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</si>
  <si>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</si>
  <si>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</si>
  <si>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</si>
  <si>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</si>
  <si>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</si>
  <si>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</si>
  <si>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</si>
  <si>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</si>
  <si>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</si>
  <si>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</si>
  <si>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</si>
  <si>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</si>
  <si>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</si>
  <si>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</si>
  <si>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</si>
  <si>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</si>
  <si>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</si>
  <si>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</si>
  <si>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</si>
  <si>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</si>
  <si>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</si>
  <si>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</si>
  <si>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</si>
  <si>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</si>
  <si>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</si>
  <si>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</si>
  <si>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</si>
  <si>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</si>
  <si>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</si>
  <si>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</si>
  <si>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</si>
  <si>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</si>
  <si>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</si>
  <si>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</si>
  <si>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</si>
  <si>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</si>
  <si>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</si>
  <si>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</si>
  <si>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</si>
  <si>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</si>
  <si>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</si>
  <si>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</si>
  <si>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</si>
  <si>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</si>
  <si>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</si>
  <si>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</si>
  <si>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</si>
  <si>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</si>
  <si>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</si>
  <si>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</si>
  <si>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</si>
  <si>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</si>
  <si>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</si>
  <si>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</si>
  <si>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</si>
  <si>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</si>
  <si>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</si>
  <si>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</si>
  <si>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</si>
  <si>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</si>
  <si>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</si>
  <si>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</si>
  <si>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</si>
  <si>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</si>
  <si>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</si>
  <si>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</si>
  <si>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</si>
  <si>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</si>
  <si>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</si>
  <si>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</si>
  <si>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</si>
  <si>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</si>
  <si>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</si>
  <si>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</si>
  <si>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</si>
  <si>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</si>
  <si>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</si>
  <si>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</si>
  <si>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</si>
  <si>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</si>
  <si>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</si>
  <si>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</si>
  <si>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</si>
  <si>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</si>
  <si>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</si>
  <si>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</si>
  <si>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</si>
  <si>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</si>
  <si>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</si>
  <si>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</si>
  <si>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</si>
  <si>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</si>
  <si>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</si>
  <si>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</si>
  <si>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</si>
  <si>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</si>
  <si>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</si>
  <si>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</si>
  <si>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</si>
  <si>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</si>
  <si>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</si>
  <si>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</si>
  <si>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</si>
  <si>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</si>
  <si>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</si>
  <si>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</si>
  <si>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</si>
  <si>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</si>
  <si>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</si>
  <si>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</si>
  <si>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</si>
  <si>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</si>
  <si>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</si>
  <si>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</si>
  <si>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</si>
  <si>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</si>
  <si>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</si>
  <si>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</si>
  <si>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</si>
  <si>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</si>
  <si>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</si>
  <si>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</si>
  <si>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</si>
  <si>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</si>
  <si>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</si>
  <si>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</si>
  <si>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</si>
  <si>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</si>
  <si>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</si>
  <si>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</si>
  <si>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</si>
  <si>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</si>
  <si>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</si>
  <si>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</si>
  <si>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</si>
  <si>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</si>
  <si>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</si>
  <si>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</si>
  <si>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</si>
  <si>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</si>
  <si>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</si>
  <si>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</si>
  <si>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</si>
  <si>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</si>
  <si>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</si>
  <si>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</si>
  <si>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</si>
  <si>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</si>
  <si>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</si>
  <si>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</si>
  <si>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</si>
  <si>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</si>
  <si>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</si>
  <si>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</si>
  <si>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</si>
  <si>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</si>
  <si>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</si>
  <si>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</si>
  <si>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</si>
  <si>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</si>
  <si>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</si>
  <si>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</si>
  <si>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</si>
  <si>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</si>
  <si>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</si>
  <si>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</si>
  <si>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</si>
  <si>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</si>
  <si>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</si>
  <si>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</si>
  <si>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</si>
  <si>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</si>
  <si>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</si>
  <si>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</si>
  <si>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</si>
  <si>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</si>
  <si>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</si>
  <si>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</si>
  <si>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</si>
  <si>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</si>
  <si>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</si>
  <si>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</si>
  <si>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</si>
  <si>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</si>
  <si>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</si>
  <si>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</si>
  <si>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</si>
  <si>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</si>
  <si>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</si>
  <si>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</si>
  <si>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</si>
  <si>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</si>
  <si>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</si>
  <si>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</si>
  <si>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</si>
  <si>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</si>
  <si>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</si>
  <si>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</si>
  <si>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</si>
  <si>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</si>
  <si>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</si>
  <si>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</si>
  <si>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</si>
  <si>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</si>
  <si>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</si>
  <si>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</si>
  <si>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</si>
  <si>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</si>
  <si>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</si>
  <si>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</si>
  <si>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</si>
  <si>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</si>
  <si>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</si>
  <si>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</si>
  <si>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</si>
  <si>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</si>
  <si>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</si>
  <si>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</si>
  <si>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</si>
  <si>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</si>
  <si>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</si>
  <si>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</si>
  <si>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</si>
  <si>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</si>
  <si>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</si>
  <si>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</si>
  <si>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</si>
  <si>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</si>
  <si>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</si>
  <si>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</si>
  <si>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</si>
  <si>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</si>
  <si>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</si>
  <si>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</si>
  <si>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</si>
  <si>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</si>
  <si>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</si>
  <si>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</si>
  <si>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</si>
  <si>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</si>
  <si>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</si>
  <si>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</si>
  <si>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</si>
  <si>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</si>
  <si>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</si>
  <si>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</si>
  <si>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</si>
  <si>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</si>
  <si>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</si>
  <si>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</si>
  <si>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</si>
  <si>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</si>
  <si>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</si>
  <si>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</si>
  <si>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</si>
  <si>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</si>
  <si>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</si>
  <si>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</si>
  <si>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</si>
  <si>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</si>
  <si>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</si>
  <si>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</si>
  <si>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</si>
  <si>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</si>
  <si>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</si>
  <si>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</si>
  <si>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</si>
  <si>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</si>
  <si>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</si>
  <si>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</si>
  <si>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</si>
  <si>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</si>
  <si>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</si>
  <si>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</si>
  <si>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</si>
  <si>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</si>
  <si>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</si>
  <si>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</si>
  <si>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</si>
  <si>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</si>
  <si>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</si>
  <si>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</si>
  <si>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</si>
  <si>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</si>
  <si>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</si>
  <si>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</si>
  <si>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</si>
  <si>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</si>
  <si>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</si>
  <si>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</si>
  <si>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</si>
  <si>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</si>
  <si>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</si>
  <si>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</si>
  <si>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</si>
  <si>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</si>
  <si>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</si>
  <si>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</si>
  <si>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</si>
  <si>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</si>
  <si>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</si>
  <si>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</si>
  <si>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</si>
  <si>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</si>
  <si>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</si>
  <si>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</si>
  <si>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</si>
  <si>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</si>
  <si>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</si>
  <si>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</si>
  <si>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</si>
  <si>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</si>
  <si>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</si>
  <si>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</si>
  <si>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</si>
  <si>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</si>
  <si>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</si>
  <si>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</si>
  <si>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</si>
  <si>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</si>
  <si>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</si>
  <si>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</si>
  <si>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</si>
  <si>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</si>
  <si>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</si>
  <si>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</si>
  <si>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</si>
  <si>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</si>
  <si>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</si>
  <si>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</si>
  <si>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</si>
  <si>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</si>
  <si>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</si>
  <si>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</si>
  <si>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</si>
  <si>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</si>
  <si>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</si>
  <si>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</si>
  <si>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</si>
  <si>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</si>
  <si>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</si>
  <si>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</si>
  <si>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</si>
  <si>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</si>
  <si>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</si>
  <si>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</si>
  <si>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</si>
  <si>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</si>
  <si>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</si>
  <si>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</si>
  <si>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</si>
  <si>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</si>
  <si>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</si>
  <si>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</si>
  <si>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</si>
  <si>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</si>
  <si>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</si>
  <si>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</si>
  <si>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</si>
  <si>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</si>
  <si>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</si>
  <si>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</si>
  <si>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</si>
  <si>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</si>
  <si>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</si>
  <si>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</si>
  <si>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</si>
  <si>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</si>
  <si>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</si>
  <si>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</si>
  <si>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</si>
  <si>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</si>
  <si>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</si>
  <si>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</si>
  <si>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</si>
  <si>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</si>
  <si>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</si>
  <si>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</si>
  <si>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</si>
  <si>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</si>
  <si>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</si>
  <si>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</si>
  <si>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</si>
  <si>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</si>
  <si>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</si>
  <si>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</si>
  <si>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</si>
  <si>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</si>
  <si>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</si>
  <si>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</si>
  <si>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</si>
  <si>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</si>
  <si>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</si>
  <si>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</si>
  <si>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</si>
  <si>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</si>
  <si>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</si>
  <si>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</si>
  <si>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</si>
  <si>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</si>
  <si>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</si>
  <si>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</si>
  <si>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</si>
  <si>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</si>
  <si>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</si>
  <si>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</si>
  <si>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</si>
  <si>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</si>
  <si>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</si>
  <si>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</si>
  <si>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</si>
  <si>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</si>
  <si>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</si>
  <si>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</si>
  <si>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</si>
  <si>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</si>
  <si>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</si>
  <si>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</si>
  <si>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</si>
  <si>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</si>
  <si>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</si>
  <si>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</si>
  <si>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</si>
  <si>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</si>
  <si>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</si>
  <si>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</si>
  <si>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</si>
  <si>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</si>
  <si>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</si>
  <si>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</si>
  <si>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</si>
  <si>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</si>
  <si>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</si>
  <si>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</si>
  <si>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</si>
  <si>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</si>
  <si>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</si>
  <si>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</si>
  <si>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</si>
  <si>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</si>
  <si>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</si>
  <si>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</si>
  <si>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</si>
  <si>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</si>
  <si>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</si>
  <si>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</si>
  <si>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</si>
  <si>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</si>
  <si>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</si>
  <si>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</si>
  <si>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</si>
  <si>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</si>
  <si>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</si>
  <si>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</si>
  <si>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</si>
  <si>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</si>
  <si>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</si>
  <si>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</si>
  <si>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</si>
  <si>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</si>
  <si>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</si>
  <si>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</si>
  <si>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</si>
  <si>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</si>
  <si>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</si>
  <si>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</si>
  <si>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</si>
  <si>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</si>
  <si>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</si>
  <si>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</si>
  <si>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</si>
  <si>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</si>
  <si>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</si>
  <si>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</si>
  <si>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</si>
  <si>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</si>
  <si>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</si>
  <si>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</si>
  <si>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</si>
  <si>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</si>
  <si>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</si>
  <si>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</si>
  <si>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</si>
  <si>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</si>
  <si>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</si>
  <si>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</si>
  <si>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</si>
  <si>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</si>
  <si>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</si>
  <si>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</si>
  <si>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</si>
  <si>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</si>
  <si>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</si>
  <si>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</si>
  <si>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</si>
  <si>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</si>
  <si>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</si>
  <si>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</si>
  <si>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</si>
  <si>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</si>
  <si>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</si>
  <si>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</si>
  <si>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</si>
  <si>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</si>
  <si>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</si>
  <si>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</si>
  <si>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</si>
  <si>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</si>
  <si>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</si>
  <si>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</si>
  <si>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</si>
  <si>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</si>
  <si>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</si>
  <si>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</si>
  <si>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</si>
  <si>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</si>
  <si>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</si>
  <si>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</si>
  <si>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</si>
  <si>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</si>
  <si>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</si>
  <si>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</si>
  <si>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</si>
  <si>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</si>
  <si>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</si>
  <si>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</si>
  <si>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</si>
  <si>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</si>
  <si>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</si>
  <si>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</si>
  <si>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</si>
  <si>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</si>
  <si>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</si>
  <si>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</si>
  <si>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</si>
  <si>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</si>
  <si>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</si>
  <si>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</si>
  <si>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</si>
  <si>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</si>
  <si>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</si>
  <si>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</si>
  <si>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</si>
  <si>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</si>
  <si>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</si>
  <si>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</si>
  <si>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</si>
  <si>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</si>
  <si>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</si>
  <si>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</si>
  <si>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</si>
  <si>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</si>
  <si>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</si>
  <si>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</si>
  <si>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</si>
  <si>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</si>
  <si>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</si>
  <si>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</si>
  <si>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</si>
  <si>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</si>
  <si>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</si>
  <si>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</si>
  <si>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</si>
  <si>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</si>
  <si>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</si>
  <si>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</si>
  <si>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</si>
  <si>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</si>
  <si>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</si>
  <si>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</si>
  <si>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</si>
  <si>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</si>
  <si>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</si>
  <si>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</si>
  <si>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</si>
  <si>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</si>
  <si>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</si>
  <si>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</si>
  <si>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</si>
  <si>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</si>
  <si>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</si>
  <si>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</si>
  <si>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</si>
  <si>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</si>
  <si>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</si>
  <si>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</si>
  <si>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</si>
  <si>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</si>
  <si>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</si>
  <si>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</si>
  <si>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</si>
  <si>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</si>
  <si>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</si>
  <si>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</si>
  <si>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</si>
  <si>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</si>
  <si>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</si>
  <si>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</si>
  <si>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</si>
  <si>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</si>
  <si>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</si>
  <si>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</si>
  <si>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</si>
  <si>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</si>
  <si>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</si>
  <si>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</si>
  <si>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</si>
  <si>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</si>
  <si>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</si>
  <si>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</si>
  <si>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</si>
  <si>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</si>
  <si>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</si>
  <si>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</si>
  <si>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</si>
  <si>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</si>
  <si>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</si>
  <si>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</si>
  <si>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</si>
  <si>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</si>
  <si>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</si>
  <si>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</si>
  <si>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</si>
  <si>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</si>
  <si>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</si>
  <si>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</si>
  <si>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</si>
  <si>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</si>
  <si>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</si>
  <si>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</si>
  <si>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</si>
  <si>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</si>
  <si>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</si>
  <si>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</si>
  <si>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</si>
  <si>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</si>
  <si>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</si>
  <si>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</si>
  <si>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</si>
  <si>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</si>
  <si>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</si>
  <si>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</si>
  <si>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</si>
  <si>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</si>
  <si>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</si>
  <si>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</si>
  <si>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</si>
  <si>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</si>
  <si>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</si>
  <si>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</si>
  <si>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</si>
  <si>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</si>
  <si>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</si>
  <si>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</si>
  <si>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</si>
  <si>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</si>
  <si>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</si>
  <si>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</si>
  <si>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</si>
  <si>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</si>
  <si>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</si>
  <si>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</si>
  <si>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</si>
  <si>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</si>
  <si>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</si>
  <si>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</si>
  <si>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</si>
  <si>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</si>
  <si>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</si>
  <si>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</si>
  <si>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</si>
  <si>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</si>
  <si>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</si>
  <si>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</si>
  <si>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</si>
  <si>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</si>
  <si>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</si>
  <si>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</si>
  <si>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</si>
  <si>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</si>
  <si>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</si>
  <si>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</si>
  <si>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</si>
  <si>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</si>
  <si>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</si>
  <si>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</si>
  <si>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</si>
  <si>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</si>
  <si>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</si>
  <si>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</si>
  <si>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</si>
  <si>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</si>
  <si>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</si>
  <si>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</si>
  <si>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</si>
  <si>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</si>
  <si>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</si>
  <si>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</si>
  <si>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</si>
  <si>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</si>
  <si>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</si>
  <si>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</si>
  <si>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</si>
  <si>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</si>
  <si>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</si>
  <si>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</si>
  <si>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</si>
  <si>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</si>
  <si>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</si>
  <si>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</si>
  <si>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</si>
  <si>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</si>
  <si>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</si>
  <si>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</si>
  <si>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</si>
  <si>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</si>
  <si>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</si>
  <si>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</si>
  <si>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</si>
  <si>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</si>
  <si>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</si>
  <si>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</si>
  <si>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</si>
  <si>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</si>
  <si>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</si>
  <si>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</si>
  <si>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</si>
  <si>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</si>
  <si>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</si>
  <si>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</si>
  <si>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</si>
  <si>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</si>
  <si>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</si>
  <si>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</si>
  <si>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</si>
  <si>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</si>
  <si>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</si>
  <si>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</si>
  <si>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</si>
  <si>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</si>
  <si>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</si>
  <si>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</si>
  <si>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</si>
  <si>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</si>
  <si>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</si>
  <si>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</si>
  <si>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</si>
  <si>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</si>
  <si>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</si>
  <si>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</si>
  <si>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</si>
  <si>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</si>
  <si>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</si>
  <si>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</si>
  <si>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</si>
  <si>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</si>
  <si>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</si>
  <si>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</si>
  <si>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</si>
  <si>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</si>
  <si>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</si>
  <si>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</si>
  <si>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</si>
  <si>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</si>
  <si>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</si>
  <si>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</si>
  <si>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</si>
  <si>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</si>
  <si>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</si>
  <si>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</si>
  <si>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</si>
  <si>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</si>
  <si>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</si>
  <si>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</si>
  <si>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</si>
  <si>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</si>
  <si>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</si>
  <si>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</si>
  <si>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</si>
  <si>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</si>
  <si>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</si>
  <si>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</si>
  <si>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</si>
  <si>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</si>
  <si>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</si>
  <si>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</si>
  <si>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</si>
  <si>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</si>
  <si>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</si>
  <si>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</si>
  <si>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</si>
  <si>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</si>
  <si>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</si>
  <si>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</si>
  <si>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</si>
  <si>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</si>
  <si>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</si>
  <si>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</si>
  <si>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</si>
  <si>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</si>
  <si>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</si>
  <si>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</si>
  <si>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</si>
  <si>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</si>
  <si>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</si>
  <si>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</si>
  <si>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</si>
  <si>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</si>
  <si>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</si>
  <si>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</si>
  <si>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</si>
  <si>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</si>
  <si>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</si>
  <si>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</si>
  <si>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</si>
  <si>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</si>
  <si>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</si>
  <si>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</si>
  <si>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</si>
  <si>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</si>
  <si>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</si>
  <si>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</si>
  <si>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</si>
  <si>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</si>
  <si>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</si>
  <si>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</si>
  <si>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</si>
  <si>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</si>
  <si>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</si>
  <si>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</si>
  <si>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</si>
  <si>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</si>
  <si>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</si>
  <si>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</si>
  <si>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</si>
  <si>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</si>
  <si>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</si>
  <si>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</si>
  <si>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</si>
  <si>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</si>
  <si>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</si>
  <si>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</si>
  <si>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</si>
  <si>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</si>
  <si>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</si>
  <si>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</si>
  <si>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</si>
  <si>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</si>
  <si>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</si>
  <si>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</si>
  <si>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</si>
  <si>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</si>
  <si>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</si>
  <si>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</si>
  <si>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</si>
  <si>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</si>
  <si>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</si>
  <si>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</si>
  <si>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</si>
  <si>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</si>
  <si>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</si>
  <si>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</si>
  <si>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</si>
  <si>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</si>
  <si>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</si>
  <si>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</si>
  <si>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</si>
  <si>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</si>
  <si>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</si>
  <si>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</si>
  <si>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</si>
  <si>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</si>
  <si>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</si>
  <si>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</si>
  <si>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</si>
  <si>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</si>
  <si>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</si>
  <si>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</si>
  <si>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</si>
  <si>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</si>
  <si>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</si>
  <si>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</si>
  <si>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</si>
  <si>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</si>
  <si>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</si>
  <si>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</si>
  <si>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</si>
  <si>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</si>
  <si>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</si>
  <si>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</si>
  <si>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</si>
  <si>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</si>
  <si>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</si>
  <si>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</si>
  <si>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</si>
  <si>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</si>
  <si>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</si>
  <si>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</si>
  <si>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</si>
  <si>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</si>
  <si>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</si>
  <si>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</si>
  <si>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</si>
  <si>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</si>
  <si>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</si>
  <si>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</si>
  <si>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</si>
  <si>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</si>
  <si>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</si>
  <si>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</si>
  <si>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</si>
  <si>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</si>
  <si>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</si>
  <si>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</si>
  <si>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</si>
  <si>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</si>
  <si>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</si>
  <si>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</si>
  <si>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</si>
  <si>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</si>
  <si>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</si>
  <si>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</si>
  <si>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</si>
  <si>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</si>
  <si>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</si>
  <si>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</si>
  <si>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</si>
  <si>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</si>
  <si>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</si>
  <si>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</si>
  <si>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</si>
  <si>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</si>
  <si>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</si>
  <si>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</si>
  <si>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</si>
  <si>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</si>
  <si>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</si>
  <si>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</si>
  <si>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</si>
  <si>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</si>
  <si>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</si>
  <si>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</si>
  <si>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</si>
  <si>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</si>
  <si>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</si>
  <si>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</si>
  <si>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</si>
  <si>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</si>
  <si>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</si>
  <si>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</si>
  <si>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</si>
  <si>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</si>
  <si>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</si>
  <si>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</si>
  <si>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</si>
  <si>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</si>
  <si>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</si>
  <si>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</si>
  <si>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</si>
  <si>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</si>
  <si>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</si>
  <si>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</si>
  <si>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</si>
  <si>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</si>
  <si>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</si>
  <si>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</si>
  <si>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</si>
  <si>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</si>
  <si>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</si>
  <si>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</si>
  <si>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</si>
  <si>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</si>
  <si>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</si>
  <si>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</si>
  <si>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</si>
  <si>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</si>
  <si>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</si>
  <si>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</si>
  <si>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</si>
  <si>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</si>
  <si>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</si>
  <si>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</si>
  <si>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</si>
  <si>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</si>
  <si>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</si>
  <si>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</si>
  <si>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</si>
  <si>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</si>
  <si>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</si>
  <si>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</si>
  <si>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</si>
  <si>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</si>
  <si>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</si>
  <si>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</si>
  <si>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</si>
  <si>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</si>
  <si>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</si>
  <si>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</si>
  <si>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</si>
  <si>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</si>
  <si>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</si>
  <si>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</si>
  <si>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</si>
  <si>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</si>
  <si>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</si>
  <si>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</si>
  <si>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</si>
  <si>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</si>
  <si>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</si>
  <si>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</si>
  <si>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</si>
  <si>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</si>
  <si>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</si>
  <si>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</si>
  <si>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</si>
  <si>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</si>
  <si>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</si>
  <si>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</si>
  <si>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</si>
  <si>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</si>
  <si>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</si>
  <si>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</si>
  <si>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</si>
  <si>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</si>
  <si>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</si>
  <si>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</si>
  <si>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</si>
  <si>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</si>
  <si>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</si>
  <si>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</si>
  <si>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</si>
  <si>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</si>
  <si>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</si>
  <si>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</si>
  <si>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</si>
  <si>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</si>
  <si>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</si>
  <si>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</si>
  <si>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</si>
  <si>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</si>
  <si>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</si>
  <si>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</si>
  <si>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</si>
  <si>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</si>
  <si>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</si>
  <si>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</si>
  <si>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</si>
  <si>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</si>
  <si>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</si>
  <si>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</si>
  <si>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</si>
  <si>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</si>
  <si>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</si>
  <si>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</si>
  <si>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</si>
  <si>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</si>
  <si>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</si>
  <si>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</si>
  <si>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</si>
  <si>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</si>
  <si>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</si>
  <si>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</si>
  <si>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</si>
  <si>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</si>
  <si>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</si>
  <si>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</si>
  <si>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</si>
  <si>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</si>
  <si>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</si>
  <si>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</si>
  <si>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</si>
  <si>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</si>
  <si>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</si>
  <si>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</si>
  <si>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</si>
  <si>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</si>
  <si>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</si>
  <si>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</si>
  <si>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</si>
  <si>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</si>
  <si>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</si>
  <si>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</si>
  <si>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</si>
  <si>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</si>
  <si>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</si>
  <si>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</si>
  <si>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</si>
  <si>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</si>
  <si>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</si>
  <si>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</si>
  <si>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</si>
  <si>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</si>
  <si>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</si>
  <si>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</si>
  <si>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</si>
  <si>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</si>
  <si>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</si>
  <si>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</si>
  <si>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</si>
  <si>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</si>
  <si>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</si>
  <si>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</si>
  <si>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</si>
  <si>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</si>
  <si>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</si>
  <si>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</si>
  <si>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</si>
  <si>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</si>
  <si>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</si>
  <si>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</si>
  <si>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</si>
  <si>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</si>
  <si>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</si>
  <si>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</si>
  <si>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</si>
  <si>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</si>
  <si>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</si>
  <si>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</si>
  <si>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</si>
  <si>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</si>
  <si>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</si>
  <si>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</si>
  <si>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</si>
  <si>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</si>
  <si>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</si>
  <si>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</si>
  <si>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</si>
  <si>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</si>
  <si>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</si>
  <si>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</si>
  <si>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</si>
  <si>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</si>
  <si>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</si>
  <si>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</si>
  <si>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</si>
  <si>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</si>
  <si>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</si>
  <si>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</si>
  <si>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</si>
  <si>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</si>
  <si>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</si>
  <si>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</si>
  <si>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</si>
  <si>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</si>
  <si>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</si>
  <si>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</si>
  <si>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</si>
  <si>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</si>
  <si>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</si>
  <si>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</si>
  <si>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</si>
  <si>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</si>
  <si>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</si>
  <si>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</si>
  <si>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</si>
  <si>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</si>
  <si>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</si>
  <si>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</si>
  <si>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</si>
  <si>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</si>
  <si>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</si>
  <si>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</si>
  <si>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</si>
  <si>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</si>
  <si>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</si>
  <si>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</si>
  <si>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</si>
  <si>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</si>
  <si>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</si>
  <si>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</si>
  <si>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</si>
  <si>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</si>
  <si>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</si>
  <si>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</si>
  <si>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</si>
  <si>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</si>
  <si>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</si>
  <si>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</si>
  <si>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</si>
  <si>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</si>
  <si>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</si>
  <si>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</si>
  <si>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</si>
  <si>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</si>
  <si>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</si>
  <si>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</si>
  <si>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</si>
  <si>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</si>
  <si>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</si>
  <si>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</si>
  <si>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</si>
  <si>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</si>
  <si>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</si>
  <si>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</si>
  <si>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</si>
  <si>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</si>
  <si>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</si>
  <si>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</si>
  <si>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</si>
  <si>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</si>
  <si>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</si>
  <si>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</si>
  <si>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</si>
  <si>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</si>
  <si>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</si>
  <si>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</si>
  <si>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</si>
  <si>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</si>
  <si>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</si>
  <si>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</si>
  <si>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</si>
  <si>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</si>
  <si>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</si>
  <si>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</si>
  <si>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</si>
  <si>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</si>
  <si>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</si>
  <si>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</si>
  <si>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</si>
  <si>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</si>
  <si>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</si>
  <si>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</si>
  <si>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</si>
  <si>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</si>
  <si>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</si>
  <si>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</si>
  <si>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</si>
  <si>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</si>
  <si>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</si>
  <si>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</si>
  <si>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</si>
  <si>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</si>
  <si>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</si>
  <si>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</si>
  <si>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</si>
  <si>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</si>
  <si>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</si>
  <si>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</si>
  <si>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</si>
  <si>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</si>
  <si>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</si>
  <si>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</si>
  <si>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</si>
  <si>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</si>
  <si>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</si>
  <si>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</si>
  <si>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</si>
  <si>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</si>
  <si>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</si>
  <si>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</si>
  <si>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</si>
  <si>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</si>
  <si>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</si>
  <si>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</si>
  <si>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</si>
  <si>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</si>
  <si>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</si>
  <si>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</si>
  <si>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</si>
  <si>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</si>
  <si>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</si>
  <si>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</si>
  <si>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</si>
  <si>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</si>
  <si>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</si>
  <si>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</si>
  <si>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</si>
  <si>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</si>
  <si>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</si>
  <si>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</si>
  <si>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</si>
  <si>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</si>
  <si>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</si>
  <si>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</si>
  <si>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</si>
  <si>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</si>
  <si>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</si>
  <si>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</si>
  <si>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</si>
  <si>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</si>
  <si>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</si>
  <si>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</si>
  <si>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</si>
  <si>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</si>
  <si>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</si>
  <si>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</si>
  <si>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</si>
  <si>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</si>
  <si>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</si>
  <si>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</si>
  <si>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</si>
  <si>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</si>
  <si>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</si>
  <si>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</si>
  <si>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</si>
  <si>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</si>
  <si>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</si>
  <si>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</si>
  <si>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</si>
  <si>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</si>
  <si>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</si>
  <si>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</si>
  <si>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</si>
  <si>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</si>
  <si>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</si>
  <si>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</si>
  <si>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</si>
  <si>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</si>
  <si>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</si>
  <si>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</si>
  <si>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</si>
  <si>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</si>
  <si>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</si>
  <si>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</si>
  <si>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</si>
  <si>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</si>
  <si>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</si>
  <si>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</si>
  <si>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</si>
  <si>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</si>
  <si>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</si>
  <si>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</si>
  <si>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</si>
  <si>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</si>
  <si>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</si>
  <si>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</si>
  <si>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</si>
  <si>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</si>
  <si>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</si>
  <si>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</si>
  <si>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</si>
  <si>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</si>
  <si>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</si>
  <si>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</si>
  <si>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</si>
  <si>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</si>
  <si>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</si>
  <si>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</si>
  <si>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</si>
  <si>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</si>
  <si>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</si>
  <si>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</si>
  <si>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</si>
  <si>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</si>
  <si>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</si>
  <si>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</si>
  <si>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</si>
  <si>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</si>
  <si>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</si>
  <si>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</si>
  <si>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</si>
  <si>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</si>
  <si>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</si>
  <si>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</si>
  <si>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</si>
  <si>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</si>
  <si>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</si>
  <si>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</si>
  <si>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</si>
  <si>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</si>
  <si>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</si>
  <si>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</si>
  <si>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</si>
  <si>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</si>
  <si>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</si>
  <si>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</si>
  <si>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</si>
  <si>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</si>
  <si>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</si>
  <si>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</si>
  <si>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</si>
  <si>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</si>
  <si>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</si>
  <si>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</si>
  <si>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</si>
  <si>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</si>
  <si>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</si>
  <si>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</si>
  <si>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</si>
  <si>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</si>
  <si>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</si>
  <si>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</si>
  <si>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</si>
  <si>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</si>
  <si>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</si>
  <si>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</si>
  <si>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</si>
  <si>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</si>
  <si>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</si>
  <si>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</si>
  <si>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</si>
  <si>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</si>
  <si>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</si>
  <si>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</si>
  <si>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</si>
  <si>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</si>
  <si>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</si>
  <si>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</si>
  <si>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</si>
  <si>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</si>
  <si>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</si>
  <si>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</si>
  <si>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</si>
  <si>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</si>
  <si>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</si>
  <si>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</si>
  <si>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</si>
  <si>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</si>
  <si>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</si>
  <si>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</si>
  <si>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</si>
  <si>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</si>
  <si>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</si>
  <si>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</si>
  <si>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</si>
  <si>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</si>
  <si>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</si>
  <si>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</si>
  <si>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</si>
  <si>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</si>
  <si>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</si>
  <si>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</si>
  <si>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</si>
  <si>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</si>
  <si>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</si>
  <si>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</si>
  <si>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</si>
  <si>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</si>
  <si>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</si>
  <si>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</si>
  <si>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</si>
  <si>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</si>
  <si>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</si>
  <si>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</si>
  <si>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</si>
  <si>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</si>
  <si>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</si>
  <si>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</si>
  <si>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</si>
  <si>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</si>
  <si>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</si>
  <si>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</si>
  <si>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</si>
  <si>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</si>
  <si>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</si>
  <si>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</si>
  <si>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</si>
  <si>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</si>
  <si>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</si>
  <si>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</si>
  <si>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</si>
  <si>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</si>
  <si>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</si>
  <si>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</si>
  <si>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</si>
  <si>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</si>
  <si>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</si>
  <si>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</si>
  <si>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</si>
  <si>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</si>
  <si>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</si>
  <si>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</si>
  <si>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</si>
  <si>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</si>
  <si>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</si>
  <si>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</si>
  <si>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</si>
  <si>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</si>
  <si>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</si>
  <si>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</si>
  <si>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</si>
  <si>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</si>
  <si>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</si>
  <si>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</si>
  <si>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</si>
  <si>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</si>
  <si>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</si>
  <si>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</si>
  <si>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</si>
  <si>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</si>
  <si>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</si>
  <si>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</si>
  <si>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</si>
  <si>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</si>
  <si>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</si>
  <si>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</si>
  <si>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</si>
  <si>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</si>
  <si>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</si>
  <si>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</si>
  <si>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</si>
  <si>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</si>
  <si>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</si>
  <si>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</si>
  <si>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</si>
  <si>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</si>
  <si>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</si>
  <si>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</si>
  <si>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</si>
  <si>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</si>
  <si>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</si>
  <si>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</si>
  <si>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</si>
  <si>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</si>
  <si>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</si>
  <si>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</si>
  <si>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</si>
  <si>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</si>
  <si>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</si>
  <si>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</si>
  <si>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</si>
  <si>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</si>
  <si>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</si>
  <si>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</si>
  <si>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</si>
  <si>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</si>
  <si>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</si>
  <si>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</si>
  <si>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</si>
  <si>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</si>
  <si>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</si>
  <si>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</si>
  <si>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</si>
  <si>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</si>
  <si>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</si>
  <si>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</si>
  <si>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</si>
  <si>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</si>
  <si>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</si>
  <si>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</si>
  <si>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</si>
  <si>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</si>
  <si>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</si>
  <si>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</si>
  <si>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</si>
  <si>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</si>
  <si>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</si>
  <si>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</si>
  <si>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</si>
  <si>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</si>
  <si>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</si>
  <si>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</si>
  <si>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</si>
  <si>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</si>
  <si>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</si>
  <si>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</si>
  <si>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</si>
  <si>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</si>
  <si>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</si>
  <si>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</si>
  <si>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</si>
  <si>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</si>
  <si>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</si>
  <si>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</si>
  <si>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</si>
  <si>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</si>
  <si>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</si>
  <si>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</si>
  <si>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</si>
  <si>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</si>
  <si>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</si>
  <si>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</si>
  <si>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</si>
  <si>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</si>
  <si>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</si>
  <si>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</si>
  <si>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</si>
  <si>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</si>
  <si>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</si>
  <si>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</si>
  <si>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</si>
  <si>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</si>
  <si>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</si>
  <si>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</si>
  <si>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</si>
  <si>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</si>
  <si>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</si>
  <si>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</si>
  <si>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</si>
  <si>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</si>
  <si>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</si>
  <si>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</si>
  <si>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</si>
  <si>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</si>
  <si>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</si>
  <si>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</si>
  <si>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</si>
  <si>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</si>
  <si>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</si>
  <si>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</si>
  <si>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</si>
  <si>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</si>
  <si>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</si>
  <si>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</si>
  <si>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</si>
  <si>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</si>
  <si>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</si>
  <si>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</si>
  <si>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</si>
  <si>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</si>
  <si>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</si>
  <si>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</si>
  <si>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</si>
  <si>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</si>
  <si>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</si>
  <si>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</si>
  <si>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</si>
  <si>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</si>
  <si>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</si>
  <si>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</si>
  <si>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</si>
  <si>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</si>
  <si>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</si>
  <si>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</si>
  <si>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</si>
  <si>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</si>
  <si>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</si>
  <si>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</si>
  <si>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</si>
  <si>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</si>
  <si>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</si>
  <si>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</si>
  <si>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</si>
  <si>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</si>
  <si>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</si>
  <si>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</si>
  <si>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</si>
  <si>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</si>
  <si>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</si>
  <si>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</si>
  <si>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</si>
  <si>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</si>
  <si>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</si>
  <si>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</si>
  <si>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</si>
  <si>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</si>
  <si>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</si>
  <si>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</si>
  <si>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</si>
  <si>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</si>
  <si>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</si>
  <si>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</si>
  <si>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</si>
  <si>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</si>
  <si>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</si>
  <si>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</si>
  <si>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</si>
  <si>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</si>
  <si>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</si>
  <si>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</si>
  <si>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</si>
  <si>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</si>
  <si>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</si>
  <si>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</si>
  <si>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</si>
  <si>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</si>
  <si>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</si>
  <si>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</si>
  <si>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</si>
  <si>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</si>
  <si>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</si>
  <si>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</si>
  <si>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</si>
  <si>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</si>
  <si>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</si>
  <si>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</si>
  <si>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</si>
  <si>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</si>
  <si>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</si>
  <si>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</si>
  <si>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</si>
  <si>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</si>
  <si>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</si>
  <si>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</si>
  <si>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</si>
  <si>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</si>
  <si>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</si>
  <si>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</si>
  <si>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</si>
  <si>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</si>
  <si>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</si>
  <si>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</si>
  <si>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</si>
  <si>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</si>
  <si>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</si>
  <si>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</si>
  <si>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</si>
  <si>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</si>
  <si>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</si>
  <si>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</si>
  <si>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</si>
  <si>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</si>
  <si>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</si>
  <si>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</si>
  <si>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</si>
  <si>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</si>
  <si>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</si>
  <si>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</si>
  <si>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</si>
  <si>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</si>
  <si>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</si>
  <si>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</si>
  <si>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</si>
  <si>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</si>
  <si>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</si>
  <si>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</si>
  <si>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</si>
  <si>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</si>
  <si>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</si>
  <si>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</si>
  <si>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</si>
  <si>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</si>
  <si>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</si>
  <si>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</si>
  <si>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</si>
  <si>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</si>
  <si>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</si>
  <si>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</si>
  <si>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</si>
  <si>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</si>
  <si>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</si>
  <si>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</si>
  <si>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</si>
  <si>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</si>
  <si>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</si>
  <si>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</si>
  <si>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</si>
  <si>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</si>
  <si>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</si>
  <si>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</si>
  <si>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</si>
  <si>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</si>
  <si>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</si>
  <si>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</si>
  <si>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</si>
  <si>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</si>
  <si>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</si>
  <si>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</si>
  <si>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</si>
  <si>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</si>
  <si>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</si>
  <si>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</si>
  <si>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</si>
  <si>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</si>
  <si>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</si>
  <si>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</si>
  <si>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</si>
  <si>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</si>
  <si>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</si>
  <si>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</si>
  <si>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</si>
  <si>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</si>
  <si>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</si>
  <si>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</si>
  <si>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</si>
  <si>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</si>
  <si>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</si>
  <si>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</si>
  <si>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</si>
  <si>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</si>
  <si>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</si>
  <si>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</si>
  <si>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</si>
  <si>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</si>
  <si>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</si>
  <si>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</si>
  <si>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</si>
  <si>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</si>
  <si>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</si>
  <si>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</si>
  <si>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</si>
  <si>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</si>
  <si>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</si>
  <si>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</si>
  <si>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</si>
  <si>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</si>
  <si>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</si>
  <si>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</si>
  <si>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</si>
  <si>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</si>
  <si>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</si>
  <si>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</si>
  <si>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</si>
  <si>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</si>
  <si>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</si>
  <si>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</si>
  <si>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</si>
  <si>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</si>
  <si>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</si>
  <si>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</si>
  <si>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</si>
  <si>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</si>
  <si>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</si>
  <si>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</si>
  <si>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</si>
  <si>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</si>
  <si>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</si>
  <si>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</si>
  <si>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</si>
  <si>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</si>
  <si>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</si>
  <si>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</si>
  <si>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</si>
  <si>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</si>
  <si>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</si>
  <si>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</si>
  <si>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</si>
  <si>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</si>
  <si>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</si>
  <si>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</si>
  <si>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</si>
  <si>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</si>
  <si>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</si>
  <si>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</si>
  <si>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</si>
  <si>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</si>
  <si>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</si>
  <si>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</si>
  <si>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</si>
  <si>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</si>
  <si>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</si>
  <si>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</si>
  <si>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</si>
  <si>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</si>
  <si>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</si>
  <si>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</si>
  <si>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</si>
  <si>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</si>
  <si>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</si>
  <si>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</si>
  <si>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</si>
  <si>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</si>
  <si>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</si>
  <si>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</si>
  <si>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</si>
  <si>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</si>
  <si>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</si>
  <si>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</si>
  <si>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</si>
  <si>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</si>
  <si>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</si>
  <si>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</si>
  <si>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</si>
  <si>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</si>
  <si>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</si>
  <si>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</si>
  <si>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</si>
  <si>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</si>
  <si>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</si>
  <si>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</si>
  <si>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</si>
  <si>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</si>
  <si>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</si>
  <si>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</si>
  <si>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</si>
  <si>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</si>
  <si>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</si>
  <si>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</si>
  <si>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</si>
  <si>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</si>
  <si>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</si>
  <si>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</si>
  <si>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</si>
  <si>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</si>
  <si>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</si>
  <si>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</si>
  <si>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</si>
  <si>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</si>
  <si>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</si>
  <si>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</si>
  <si>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</si>
  <si>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</si>
  <si>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</si>
  <si>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</si>
  <si>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</si>
  <si>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</si>
  <si>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</si>
  <si>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</si>
  <si>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</si>
  <si>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</si>
  <si>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</si>
  <si>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</si>
  <si>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</si>
  <si>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</si>
  <si>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</si>
  <si>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</si>
  <si>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</si>
  <si>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</si>
  <si>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</si>
  <si>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</si>
  <si>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</si>
  <si>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</si>
  <si>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</si>
  <si>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</si>
  <si>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</si>
  <si>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</si>
  <si>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</si>
  <si>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</si>
  <si>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</si>
  <si>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</si>
  <si>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</si>
  <si>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</si>
  <si>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</si>
  <si>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</si>
  <si>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</si>
  <si>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</si>
  <si>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</si>
  <si>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</si>
  <si>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</si>
  <si>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</si>
  <si>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</si>
  <si>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</si>
  <si>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</si>
  <si>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</si>
  <si>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</si>
  <si>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</si>
  <si>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</si>
  <si>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</si>
  <si>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</si>
  <si>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</si>
  <si>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</si>
  <si>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</si>
  <si>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</si>
  <si>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</si>
  <si>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</si>
  <si>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</si>
  <si>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</si>
  <si>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</si>
  <si>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</si>
  <si>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</si>
  <si>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</si>
  <si>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</si>
  <si>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</si>
  <si>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</si>
  <si>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</si>
  <si>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</si>
  <si>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</si>
  <si>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</si>
  <si>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</si>
  <si>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</si>
  <si>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</si>
  <si>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</si>
  <si>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</si>
  <si>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</si>
  <si>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</si>
  <si>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</si>
  <si>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</si>
  <si>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</si>
  <si>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</si>
  <si>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</si>
  <si>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</si>
  <si>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</si>
  <si>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</si>
  <si>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</si>
  <si>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</si>
  <si>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</si>
  <si>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</si>
  <si>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</si>
  <si>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</si>
  <si>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</si>
  <si>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</si>
  <si>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</si>
  <si>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</si>
  <si>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</si>
  <si>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</si>
  <si>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</si>
  <si>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</si>
  <si>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</si>
  <si>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</si>
  <si>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</si>
  <si>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</si>
  <si>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</si>
  <si>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</si>
  <si>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</si>
  <si>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</si>
  <si>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</si>
  <si>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</si>
  <si>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</si>
  <si>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</si>
  <si>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</si>
  <si>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</si>
  <si>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</si>
  <si>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</si>
  <si>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</si>
  <si>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</si>
  <si>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</si>
  <si>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</si>
  <si>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</si>
  <si>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</si>
  <si>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</si>
  <si>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</si>
  <si>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</si>
  <si>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</si>
  <si>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</si>
  <si>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</si>
  <si>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</si>
  <si>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</si>
  <si>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</si>
  <si>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</si>
  <si>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</si>
  <si>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</si>
  <si>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</si>
  <si>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</si>
  <si>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</si>
  <si>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</si>
  <si>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</si>
  <si>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</si>
  <si>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</si>
  <si>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</si>
  <si>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</si>
  <si>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</si>
  <si>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</si>
  <si>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</si>
  <si>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</si>
  <si>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</si>
  <si>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</si>
  <si>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</si>
  <si>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</si>
  <si>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</si>
  <si>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</si>
  <si>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</si>
  <si>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</si>
  <si>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</si>
  <si>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</si>
  <si>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</si>
  <si>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</si>
  <si>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</si>
  <si>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</si>
  <si>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</si>
  <si>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</si>
  <si>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</si>
  <si>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</si>
  <si>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</si>
  <si>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</si>
  <si>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</si>
  <si>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</si>
  <si>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</si>
  <si>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</si>
  <si>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</si>
  <si>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</si>
  <si>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</si>
  <si>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</si>
  <si>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</si>
  <si>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</si>
  <si>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</si>
  <si>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</si>
  <si>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</si>
  <si>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</si>
  <si>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</si>
  <si>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</si>
  <si>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</si>
  <si>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</si>
  <si>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</si>
  <si>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</si>
  <si>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</si>
  <si>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</si>
  <si>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</si>
  <si>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</si>
  <si>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</si>
  <si>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</si>
  <si>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</si>
  <si>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</si>
  <si>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</si>
  <si>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</si>
  <si>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</si>
  <si>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</si>
  <si>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</si>
  <si>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</si>
  <si>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</si>
  <si>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</si>
  <si>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</si>
  <si>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</si>
  <si>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</si>
  <si>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</si>
  <si>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</si>
  <si>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</si>
  <si>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</si>
  <si>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</si>
  <si>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</si>
  <si>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</si>
  <si>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</si>
  <si>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</si>
  <si>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</si>
  <si>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</si>
  <si>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</si>
  <si>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</si>
  <si>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</si>
  <si>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</si>
  <si>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</si>
  <si>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</si>
  <si>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</si>
  <si>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</si>
  <si>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</si>
  <si>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</si>
  <si>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</si>
  <si>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</si>
  <si>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</si>
  <si>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</si>
  <si>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</si>
  <si>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</si>
  <si>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</si>
  <si>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</si>
  <si>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</si>
  <si>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</si>
  <si>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</si>
  <si>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</si>
  <si>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</si>
  <si>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</si>
  <si>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</si>
  <si>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</si>
  <si>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</si>
  <si>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</si>
  <si>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</si>
  <si>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</si>
  <si>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</si>
  <si>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</si>
  <si>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</si>
  <si>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</si>
  <si>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</si>
  <si>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</si>
  <si>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</si>
  <si>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</si>
  <si>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</si>
  <si>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</si>
  <si>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</si>
  <si>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</si>
  <si>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</si>
  <si>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</si>
  <si>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</si>
  <si>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</si>
  <si>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</si>
  <si>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</si>
  <si>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</si>
  <si>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</si>
  <si>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</si>
  <si>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</si>
  <si>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</si>
  <si>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</si>
  <si>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</si>
  <si>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</si>
  <si>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</si>
  <si>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</si>
  <si>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</si>
  <si>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</si>
  <si>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</si>
  <si>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</si>
  <si>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</si>
  <si>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</si>
  <si>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</si>
  <si>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</si>
  <si>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</si>
  <si>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</si>
  <si>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</si>
  <si>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</si>
  <si>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</si>
  <si>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</si>
  <si>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</si>
  <si>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</si>
  <si>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</si>
  <si>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</si>
  <si>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</si>
  <si>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</si>
  <si>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</si>
  <si>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</si>
  <si>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</si>
  <si>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</si>
  <si>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</si>
  <si>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</si>
  <si>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</si>
  <si>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</si>
  <si>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</si>
  <si>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</si>
  <si>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</si>
  <si>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</si>
  <si>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</si>
  <si>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</si>
  <si>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</si>
  <si>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</si>
  <si>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</si>
  <si>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</si>
  <si>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</si>
  <si>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</si>
  <si>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</si>
  <si>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</si>
  <si>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</si>
  <si>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</si>
  <si>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</si>
  <si>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</si>
  <si>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</si>
  <si>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</si>
  <si>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</si>
  <si>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</si>
  <si>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</si>
  <si>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</si>
  <si>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</si>
  <si>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</si>
  <si>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</si>
  <si>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</si>
  <si>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</si>
  <si>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</si>
  <si>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</si>
  <si>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</si>
  <si>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</si>
  <si>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</si>
  <si>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</si>
  <si>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</si>
  <si>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</si>
  <si>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</si>
  <si>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</si>
  <si>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</si>
  <si>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</si>
  <si>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</si>
  <si>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</si>
  <si>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</si>
  <si>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</si>
  <si>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</si>
  <si>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</si>
  <si>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</si>
  <si>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</si>
  <si>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</si>
  <si>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</si>
  <si>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</si>
  <si>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</si>
  <si>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</si>
  <si>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</si>
  <si>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</si>
  <si>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</si>
  <si>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</si>
  <si>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</si>
  <si>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</si>
  <si>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</si>
  <si>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</si>
  <si>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</si>
  <si>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</si>
  <si>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</si>
  <si>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</si>
  <si>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</si>
  <si>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</si>
  <si>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</si>
  <si>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</si>
  <si>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</si>
  <si>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</si>
  <si>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</si>
  <si>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</si>
  <si>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</si>
  <si>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</si>
  <si>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</si>
  <si>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</si>
  <si>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</si>
  <si>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</si>
  <si>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</si>
  <si>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</si>
  <si>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</si>
  <si>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</si>
  <si>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</si>
  <si>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</si>
  <si>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</si>
  <si>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</si>
  <si>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</si>
  <si>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</si>
  <si>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</si>
  <si>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</si>
  <si>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</si>
  <si>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</si>
  <si>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</si>
  <si>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</si>
  <si>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</si>
  <si>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</si>
  <si>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</si>
  <si>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</si>
  <si>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</si>
  <si>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</si>
  <si>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</si>
  <si>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</si>
  <si>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</si>
  <si>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</si>
  <si>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</si>
  <si>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</si>
  <si>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</si>
  <si>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</si>
  <si>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</si>
  <si>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</si>
  <si>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</si>
  <si>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</si>
  <si>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</si>
  <si>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</si>
  <si>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</si>
  <si>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</si>
  <si>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</si>
  <si>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</si>
  <si>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</si>
  <si>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</si>
  <si>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</si>
  <si>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</si>
  <si>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</si>
  <si>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</si>
  <si>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</si>
  <si>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</si>
  <si>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</si>
  <si>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</si>
  <si>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</si>
  <si>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</si>
  <si>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</si>
  <si>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</si>
  <si>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</si>
  <si>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</si>
  <si>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</si>
  <si>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</si>
  <si>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</si>
  <si>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</si>
  <si>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</si>
  <si>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</si>
  <si>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</si>
  <si>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</si>
  <si>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</si>
  <si>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</si>
  <si>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</si>
  <si>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</si>
  <si>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</si>
  <si>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</si>
  <si>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</si>
  <si>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</si>
  <si>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</si>
  <si>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</si>
  <si>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</si>
  <si>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</si>
  <si>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</si>
  <si>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</si>
  <si>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</si>
  <si>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</si>
  <si>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</si>
  <si>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</si>
  <si>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</si>
  <si>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</si>
  <si>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</si>
  <si>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</si>
  <si>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</si>
  <si>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</si>
  <si>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</si>
  <si>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</si>
  <si>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</si>
  <si>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</si>
  <si>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</si>
  <si>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</si>
  <si>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</si>
  <si>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</si>
  <si>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</si>
  <si>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</si>
  <si>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</si>
  <si>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</si>
  <si>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</si>
  <si>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</si>
  <si>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</si>
  <si>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</si>
  <si>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</si>
  <si>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</si>
  <si>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</si>
  <si>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</si>
  <si>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</si>
  <si>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</si>
  <si>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</si>
  <si>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</si>
  <si>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</si>
  <si>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</si>
  <si>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</si>
  <si>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</si>
  <si>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</si>
  <si>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</si>
  <si>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</si>
  <si>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</si>
  <si>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</si>
  <si>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</si>
  <si>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</si>
  <si>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</si>
  <si>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</si>
  <si>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</si>
  <si>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</si>
  <si>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</si>
  <si>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</si>
  <si>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</si>
  <si>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</si>
  <si>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</si>
  <si>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</si>
  <si>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</si>
  <si>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</si>
  <si>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</si>
  <si>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</si>
  <si>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</si>
  <si>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</si>
  <si>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</si>
  <si>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</si>
  <si>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</si>
  <si>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</si>
  <si>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</si>
  <si>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</si>
  <si>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</si>
  <si>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</si>
  <si>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</si>
  <si>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</si>
  <si>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</si>
  <si>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</si>
  <si>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</si>
  <si>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</si>
  <si>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</si>
  <si>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</si>
  <si>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</si>
  <si>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</si>
  <si>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</si>
  <si>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</si>
  <si>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</si>
  <si>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</si>
  <si>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</si>
  <si>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</si>
  <si>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</si>
  <si>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</si>
  <si>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</si>
  <si>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</si>
  <si>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</si>
  <si>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</si>
  <si>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</si>
  <si>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</si>
  <si>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</si>
  <si>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</si>
  <si>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</si>
  <si>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</si>
  <si>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</si>
  <si>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</si>
  <si>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</si>
  <si>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</si>
  <si>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</si>
  <si>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</si>
  <si>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</si>
  <si>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</si>
  <si>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</si>
  <si>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</si>
  <si>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</si>
  <si>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</si>
  <si>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</si>
  <si>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</si>
  <si>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</si>
  <si>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</si>
  <si>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</si>
  <si>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</si>
  <si>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</si>
  <si>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</si>
  <si>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</si>
  <si>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</si>
  <si>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</si>
  <si>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</si>
  <si>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</si>
  <si>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</si>
  <si>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</si>
  <si>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</si>
  <si>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</si>
  <si>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</si>
  <si>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</si>
  <si>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</si>
  <si>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</si>
  <si>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</si>
  <si>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</si>
  <si>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</si>
  <si>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</si>
  <si>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</si>
  <si>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</si>
  <si>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</si>
  <si>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</si>
  <si>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</si>
  <si>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</si>
  <si>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</si>
  <si>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</si>
  <si>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</si>
  <si>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</si>
  <si>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</si>
  <si>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</si>
  <si>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</si>
  <si>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</si>
  <si>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</si>
  <si>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</si>
  <si>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</si>
  <si>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</si>
  <si>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</si>
  <si>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</si>
  <si>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</si>
  <si>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</si>
  <si>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</si>
  <si>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</si>
  <si>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</si>
  <si>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</si>
  <si>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</si>
  <si>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</si>
  <si>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</si>
  <si>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</si>
  <si>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</si>
  <si>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</si>
  <si>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</si>
  <si>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</si>
  <si>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</si>
  <si>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</si>
  <si>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</si>
  <si>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</si>
  <si>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</si>
  <si>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</si>
  <si>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</si>
  <si>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</si>
  <si>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</si>
  <si>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</si>
  <si>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</si>
  <si>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</si>
  <si>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</si>
  <si>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</si>
  <si>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</si>
  <si>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</si>
  <si>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</si>
  <si>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</si>
  <si>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</si>
  <si>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</si>
  <si>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</si>
  <si>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</si>
  <si>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</si>
  <si>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</si>
  <si>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</si>
  <si>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</si>
  <si>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</si>
  <si>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</si>
  <si>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</si>
  <si>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</si>
  <si>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</si>
  <si>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</si>
  <si>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</si>
  <si>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</si>
  <si>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</si>
  <si>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</si>
  <si>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</si>
  <si>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</si>
  <si>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</si>
  <si>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</si>
  <si>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</si>
  <si>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</si>
  <si>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</si>
  <si>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</si>
  <si>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</si>
  <si>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</si>
  <si>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</si>
  <si>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</si>
  <si>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</si>
  <si>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</si>
  <si>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</si>
  <si>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</si>
  <si>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</si>
  <si>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</si>
  <si>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</si>
  <si>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</si>
  <si>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</si>
  <si>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</si>
  <si>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</si>
  <si>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</si>
  <si>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</si>
  <si>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</si>
  <si>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</si>
  <si>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</si>
  <si>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</si>
  <si>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</si>
  <si>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</si>
  <si>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</si>
  <si>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</si>
  <si>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</si>
  <si>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</si>
  <si>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</si>
  <si>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</si>
  <si>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</si>
  <si>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</si>
  <si>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</si>
  <si>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</si>
  <si>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</si>
  <si>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</si>
  <si>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</si>
  <si>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</si>
  <si>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</si>
  <si>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</si>
  <si>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</si>
  <si>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</si>
  <si>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</si>
  <si>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</si>
  <si>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</si>
  <si>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</si>
  <si>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</si>
  <si>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</si>
  <si>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</si>
  <si>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</si>
  <si>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</si>
  <si>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</si>
  <si>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</si>
  <si>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</si>
  <si>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</si>
  <si>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</si>
  <si>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</si>
  <si>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</si>
  <si>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</si>
  <si>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</si>
  <si>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</si>
  <si>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</si>
  <si>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</si>
  <si>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</si>
  <si>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</si>
  <si>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</si>
  <si>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</si>
  <si>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</si>
  <si>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</si>
  <si>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</si>
  <si>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</si>
  <si>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</si>
  <si>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</si>
  <si>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</si>
  <si>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</si>
  <si>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</si>
  <si>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</si>
  <si>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</si>
  <si>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</si>
  <si>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</si>
  <si>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</si>
  <si>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</si>
  <si>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</si>
  <si>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</si>
  <si>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</si>
  <si>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</si>
  <si>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</si>
  <si>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</si>
  <si>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</si>
  <si>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</si>
  <si>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</si>
  <si>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</si>
  <si>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</si>
  <si>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</si>
  <si>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</si>
  <si>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</si>
  <si>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</si>
  <si>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</si>
  <si>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</si>
  <si>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</si>
  <si>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</si>
  <si>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</si>
  <si>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</si>
  <si>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</si>
  <si>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</si>
  <si>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</si>
  <si>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</si>
  <si>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</si>
  <si>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</si>
  <si>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</si>
  <si>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</si>
  <si>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</si>
  <si>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</si>
  <si>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</si>
  <si>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</si>
  <si>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</si>
  <si>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</si>
  <si>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</si>
  <si>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</si>
  <si>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</si>
  <si>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</si>
  <si>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</si>
  <si>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</si>
  <si>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</si>
  <si>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</si>
  <si>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</si>
  <si>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</si>
  <si>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</si>
  <si>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</si>
  <si>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</si>
  <si>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</si>
  <si>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</si>
  <si>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</si>
  <si>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</si>
  <si>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</si>
  <si>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</si>
  <si>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</si>
  <si>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</si>
  <si>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</si>
  <si>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</si>
  <si>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</si>
  <si>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</si>
  <si>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</si>
  <si>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</si>
  <si>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</si>
  <si>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</si>
  <si>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</si>
  <si>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</si>
  <si>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</si>
  <si>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</si>
  <si>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</si>
  <si>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</si>
  <si>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</si>
  <si>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</si>
  <si>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</si>
  <si>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</si>
  <si>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</si>
  <si>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</si>
  <si>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</si>
  <si>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</si>
  <si>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</si>
  <si>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</si>
  <si>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</si>
  <si>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</si>
  <si>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</si>
  <si>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</si>
  <si>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</si>
  <si>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</si>
  <si>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</si>
  <si>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</si>
  <si>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</si>
  <si>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</si>
  <si>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</si>
  <si>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</si>
  <si>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</si>
  <si>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</si>
  <si>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</si>
  <si>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</si>
  <si>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</si>
  <si>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</si>
  <si>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</si>
  <si>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</si>
  <si>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</si>
  <si>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</si>
  <si>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</si>
  <si>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</si>
  <si>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</si>
  <si>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</si>
  <si>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</si>
  <si>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</si>
  <si>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</si>
  <si>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</si>
  <si>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</si>
  <si>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</si>
  <si>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</si>
  <si>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</si>
  <si>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</si>
  <si>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</si>
  <si>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</si>
  <si>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</si>
  <si>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</si>
  <si>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</si>
  <si>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</si>
  <si>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</si>
  <si>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</si>
  <si>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</si>
  <si>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</si>
  <si>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</si>
  <si>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</si>
  <si>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</si>
  <si>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</si>
  <si>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</si>
  <si>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</si>
  <si>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</si>
  <si>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</si>
  <si>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</si>
  <si>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</si>
  <si>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</si>
  <si>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</si>
  <si>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</si>
  <si>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</si>
  <si>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</si>
  <si>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</si>
  <si>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</si>
  <si>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</si>
  <si>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</si>
  <si>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</si>
  <si>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</si>
  <si>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</si>
  <si>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</si>
  <si>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</si>
  <si>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</si>
  <si>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</si>
  <si>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</si>
  <si>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</si>
  <si>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</si>
  <si>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</si>
  <si>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</si>
  <si>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</si>
  <si>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</si>
  <si>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</si>
  <si>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</si>
  <si>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</si>
  <si>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</si>
  <si>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</si>
  <si>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</si>
  <si>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</si>
  <si>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</si>
  <si>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</si>
  <si>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</si>
  <si>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</si>
  <si>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</si>
  <si>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</si>
  <si>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</si>
  <si>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</si>
  <si>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</si>
  <si>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</si>
  <si>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</si>
  <si>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</si>
  <si>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</si>
  <si>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</si>
  <si>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</si>
  <si>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</si>
  <si>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</si>
  <si>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</si>
  <si>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</si>
  <si>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</si>
  <si>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</si>
  <si>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</si>
  <si>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</si>
  <si>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</si>
  <si>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</si>
  <si>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</si>
  <si>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</si>
  <si>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</si>
  <si>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</si>
  <si>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</si>
  <si>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</si>
  <si>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</si>
  <si>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</si>
  <si>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</si>
  <si>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</si>
  <si>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</si>
  <si>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</si>
  <si>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</si>
  <si>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</si>
  <si>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</si>
  <si>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</si>
  <si>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</si>
  <si>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</si>
  <si>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</si>
  <si>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</si>
  <si>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</si>
  <si>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</si>
  <si>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</si>
  <si>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</si>
  <si>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</si>
  <si>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</si>
  <si>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</si>
  <si>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</si>
  <si>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</si>
  <si>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</si>
  <si>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</si>
  <si>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</si>
  <si>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</si>
  <si>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</si>
  <si>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</si>
  <si>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</si>
  <si>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</si>
  <si>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</si>
  <si>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</si>
  <si>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</si>
  <si>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</si>
  <si>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</si>
  <si>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</si>
  <si>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</si>
  <si>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</si>
  <si>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</si>
  <si>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</si>
  <si>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</si>
  <si>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</si>
  <si>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</si>
  <si>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</si>
  <si>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</si>
  <si>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</si>
  <si>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</si>
  <si>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</si>
  <si>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</si>
  <si>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</si>
  <si>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</si>
  <si>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</si>
  <si>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</si>
  <si>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</si>
  <si>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</si>
  <si>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</si>
  <si>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</si>
  <si>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</si>
  <si>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</si>
  <si>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</si>
  <si>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</si>
  <si>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</si>
  <si>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</si>
  <si>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</si>
  <si>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</si>
  <si>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</si>
  <si>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</si>
  <si>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</si>
  <si>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</si>
  <si>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</si>
  <si>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</si>
  <si>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</si>
  <si>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</si>
  <si>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</si>
  <si>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</si>
  <si>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</si>
  <si>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</si>
  <si>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</si>
  <si>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</si>
  <si>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</si>
  <si>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</si>
  <si>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</si>
  <si>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</si>
  <si>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</si>
  <si>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</si>
  <si>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</si>
  <si>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</si>
  <si>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</si>
  <si>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</si>
  <si>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</si>
  <si>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</si>
  <si>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</si>
  <si>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</si>
  <si>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</si>
  <si>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</si>
  <si>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</si>
  <si>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</si>
  <si>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</si>
  <si>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</si>
  <si>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</si>
  <si>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</si>
  <si>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</si>
  <si>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</si>
  <si>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</si>
  <si>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</si>
  <si>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</si>
  <si>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</si>
  <si>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</si>
  <si>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</si>
  <si>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</si>
  <si>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</si>
  <si>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</si>
  <si>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</si>
  <si>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</si>
  <si>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</si>
  <si>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</si>
  <si>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</si>
  <si>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</si>
  <si>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</si>
  <si>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</si>
  <si>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</si>
  <si>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</si>
  <si>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</si>
  <si>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</si>
  <si>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</si>
  <si>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</si>
  <si>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</si>
  <si>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</si>
  <si>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</si>
  <si>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</si>
  <si>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</si>
  <si>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</si>
  <si>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</si>
  <si>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</si>
  <si>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</si>
  <si>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</si>
  <si>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</si>
  <si>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</si>
  <si>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</si>
  <si>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</si>
  <si>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</si>
  <si>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</si>
  <si>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</si>
  <si>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</si>
  <si>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</si>
  <si>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</si>
  <si>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</si>
  <si>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</si>
  <si>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</si>
  <si>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</si>
  <si>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</si>
  <si>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</si>
  <si>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</si>
  <si>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</si>
  <si>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</si>
  <si>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</si>
  <si>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</si>
  <si>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</si>
  <si>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</si>
  <si>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</si>
  <si>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</si>
  <si>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</si>
  <si>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</si>
  <si>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</si>
  <si>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</si>
  <si>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</si>
  <si>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</si>
  <si>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</si>
  <si>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</si>
  <si>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</si>
  <si>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</si>
  <si>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</si>
  <si>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</si>
  <si>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</si>
  <si>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</si>
  <si>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</si>
  <si>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</si>
  <si>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</si>
  <si>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</si>
  <si>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</si>
  <si>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</si>
  <si>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</si>
  <si>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</si>
  <si>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</si>
  <si>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</si>
  <si>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</si>
  <si>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</si>
  <si>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</si>
  <si>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</si>
  <si>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</si>
  <si>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</si>
  <si>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</si>
  <si>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</si>
  <si>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</si>
  <si>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</si>
  <si>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</si>
  <si>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</si>
  <si>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</si>
  <si>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</si>
  <si>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</si>
  <si>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</si>
  <si>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</si>
  <si>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</si>
  <si>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</si>
  <si>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</si>
  <si>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</si>
  <si>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</si>
  <si>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</si>
  <si>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</si>
  <si>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</si>
  <si>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</si>
  <si>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</si>
  <si>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</si>
  <si>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</si>
  <si>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</si>
  <si>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</si>
  <si>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</si>
  <si>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</si>
  <si>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</si>
  <si>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</si>
  <si>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</si>
  <si>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</si>
  <si>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</si>
  <si>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</si>
  <si>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</si>
  <si>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</si>
  <si>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</si>
  <si>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</si>
  <si>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</si>
  <si>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</si>
  <si>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</si>
  <si>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</si>
  <si>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</si>
  <si>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</si>
  <si>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</si>
  <si>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</si>
  <si>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</si>
  <si>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</si>
  <si>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</si>
  <si>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</si>
  <si>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</si>
  <si>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</si>
  <si>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</si>
  <si>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</si>
  <si>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</si>
  <si>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</si>
  <si>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</si>
  <si>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</si>
  <si>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</si>
  <si>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</si>
  <si>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</si>
  <si>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</si>
  <si>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</si>
  <si>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</si>
  <si>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</si>
  <si>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</si>
  <si>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</si>
  <si>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</si>
  <si>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</si>
  <si>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</si>
  <si>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</si>
  <si>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</si>
  <si>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</si>
  <si>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</si>
  <si>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</si>
  <si>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</si>
  <si>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</si>
  <si>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</si>
  <si>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</si>
  <si>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</si>
  <si>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</si>
  <si>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</si>
  <si>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</si>
  <si>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</si>
  <si>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</si>
  <si>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</si>
  <si>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</si>
  <si>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</si>
  <si>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</si>
  <si>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</si>
  <si>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</si>
  <si>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</si>
  <si>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</si>
  <si>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</si>
  <si>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</si>
  <si>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</si>
  <si>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</si>
  <si>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</si>
  <si>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</si>
  <si>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</si>
  <si>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</si>
  <si>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</si>
  <si>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</si>
  <si>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</si>
  <si>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</si>
  <si>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</si>
  <si>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</si>
  <si>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</si>
  <si>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</si>
  <si>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</si>
  <si>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</si>
  <si>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</si>
  <si>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</si>
  <si>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</si>
  <si>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</si>
  <si>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</si>
  <si>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</si>
  <si>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</si>
  <si>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</si>
  <si>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</si>
  <si>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</si>
  <si>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</si>
  <si>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</si>
  <si>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</si>
  <si>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</si>
  <si>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</si>
  <si>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</si>
  <si>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</si>
  <si>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</si>
  <si>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</si>
  <si>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</si>
  <si>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</si>
  <si>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</si>
  <si>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</si>
  <si>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</si>
  <si>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</si>
  <si>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</si>
  <si>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</si>
  <si>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</si>
  <si>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</si>
  <si>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</si>
  <si>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</si>
  <si>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</si>
  <si>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</si>
  <si>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</si>
  <si>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</si>
  <si>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</si>
  <si>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</si>
  <si>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</si>
  <si>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</si>
  <si>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</si>
  <si>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</si>
  <si>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</si>
  <si>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</si>
  <si>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</si>
  <si>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</si>
  <si>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</si>
  <si>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</si>
  <si>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</si>
  <si>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</si>
  <si>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</si>
  <si>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</si>
  <si>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</si>
  <si>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</si>
  <si>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</si>
  <si>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</si>
  <si>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</si>
  <si>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</si>
  <si>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</si>
  <si>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</si>
  <si>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</si>
  <si>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</si>
  <si>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</si>
  <si>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</si>
  <si>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</si>
  <si>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</si>
  <si>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</si>
  <si>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</si>
  <si>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</si>
  <si>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</si>
  <si>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</si>
  <si>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</si>
  <si>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</si>
  <si>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</si>
  <si>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</si>
  <si>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</si>
  <si>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</si>
  <si>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</si>
  <si>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</si>
  <si>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</si>
  <si>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</si>
  <si>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</si>
  <si>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</si>
  <si>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</si>
  <si>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</si>
  <si>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</si>
  <si>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</si>
  <si>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</si>
  <si>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</si>
  <si>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</si>
  <si>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</si>
  <si>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</si>
  <si>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</si>
  <si>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</si>
  <si>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</si>
  <si>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</si>
  <si>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</si>
  <si>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</si>
  <si>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</si>
  <si>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</si>
  <si>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</si>
  <si>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</si>
  <si>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</si>
  <si>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</si>
  <si>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</si>
  <si>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</si>
  <si>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</si>
  <si>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</si>
  <si>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</si>
  <si>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</si>
  <si>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</si>
  <si>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</si>
  <si>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</si>
  <si>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</si>
  <si>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</si>
  <si>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</si>
  <si>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</si>
  <si>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</si>
  <si>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</si>
  <si>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</si>
  <si>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</si>
  <si>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</si>
  <si>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</si>
  <si>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</si>
  <si>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</si>
  <si>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</si>
  <si>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</si>
  <si>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</si>
  <si>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</si>
  <si>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</si>
  <si>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</si>
  <si>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</si>
  <si>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</si>
  <si>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</si>
  <si>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</si>
  <si>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</si>
  <si>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</si>
  <si>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</si>
  <si>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</si>
  <si>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</si>
  <si>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</si>
  <si>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</si>
  <si>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</si>
  <si>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</si>
  <si>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</si>
  <si>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</si>
  <si>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</si>
  <si>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</si>
  <si>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</si>
  <si>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</si>
  <si>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</si>
  <si>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</si>
  <si>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</si>
  <si>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</si>
  <si>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</si>
  <si>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</si>
  <si>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</si>
  <si>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</si>
  <si>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</si>
  <si>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</si>
  <si>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</si>
  <si>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</si>
  <si>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</si>
  <si>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</si>
  <si>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</si>
  <si>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</si>
  <si>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</si>
  <si>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</si>
  <si>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</si>
  <si>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</si>
  <si>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</si>
  <si>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</si>
  <si>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</si>
  <si>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</si>
  <si>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</si>
  <si>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</si>
  <si>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</si>
  <si>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</si>
  <si>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</si>
  <si>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</si>
  <si>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</si>
  <si>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</si>
  <si>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</si>
  <si>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</si>
  <si>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</si>
  <si>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</si>
  <si>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</si>
  <si>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</si>
  <si>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</si>
  <si>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</si>
  <si>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</si>
  <si>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</si>
  <si>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</si>
  <si>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</si>
  <si>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</si>
  <si>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</si>
  <si>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</si>
  <si>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</si>
  <si>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</si>
  <si>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</si>
  <si>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</si>
  <si>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</si>
  <si>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</si>
  <si>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</si>
  <si>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</si>
  <si>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</si>
  <si>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</si>
  <si>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</si>
  <si>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</si>
  <si>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</si>
  <si>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</si>
  <si>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</si>
  <si>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</si>
  <si>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</si>
  <si>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</si>
  <si>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</si>
  <si>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</si>
  <si>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</si>
  <si>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</si>
  <si>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</si>
  <si>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</si>
  <si>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</si>
  <si>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</si>
  <si>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</si>
  <si>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</si>
  <si>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</si>
  <si>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</si>
  <si>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</si>
  <si>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</si>
  <si>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</si>
  <si>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</si>
  <si>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</si>
  <si>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</si>
  <si>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</si>
  <si>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</si>
  <si>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</si>
  <si>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</si>
  <si>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</si>
  <si>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</si>
  <si>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</si>
  <si>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</si>
  <si>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</si>
  <si>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</si>
  <si>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</si>
  <si>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</si>
  <si>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</si>
  <si>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</si>
  <si>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</si>
  <si>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</si>
  <si>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</si>
  <si>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</si>
  <si>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</si>
  <si>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</si>
  <si>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</si>
  <si>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</si>
  <si>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</si>
  <si>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</si>
  <si>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</si>
  <si>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</si>
  <si>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</si>
  <si>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</si>
  <si>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</si>
  <si>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</si>
  <si>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</si>
  <si>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</si>
  <si>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</si>
  <si>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</si>
  <si>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</si>
  <si>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</si>
  <si>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</si>
  <si>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</si>
  <si>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</si>
  <si>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</si>
  <si>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</si>
  <si>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</si>
  <si>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</si>
  <si>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</si>
  <si>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</si>
  <si>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</si>
  <si>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</si>
  <si>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</si>
  <si>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</si>
  <si>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</si>
  <si>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</si>
  <si>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</si>
  <si>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</si>
  <si>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</si>
  <si>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</si>
  <si>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</si>
  <si>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</si>
  <si>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</si>
  <si>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</si>
  <si>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</si>
  <si>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</si>
  <si>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</si>
  <si>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</si>
  <si>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</si>
  <si>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</si>
  <si>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</si>
  <si>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</si>
  <si>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</si>
  <si>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</si>
  <si>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</si>
  <si>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</si>
  <si>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</si>
  <si>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</si>
  <si>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</si>
  <si>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</si>
  <si>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</si>
  <si>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</si>
  <si>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</si>
  <si>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</si>
  <si>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</si>
  <si>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</si>
  <si>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</si>
  <si>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</si>
  <si>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</si>
  <si>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</si>
  <si>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</si>
  <si>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</si>
  <si>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</si>
  <si>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</si>
  <si>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</si>
  <si>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</si>
  <si>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</si>
  <si>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</si>
  <si>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</si>
  <si>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</si>
  <si>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</si>
  <si>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</si>
  <si>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</si>
  <si>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</si>
  <si>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</si>
  <si>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</si>
  <si>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</si>
  <si>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</si>
  <si>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</si>
  <si>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</si>
  <si>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</si>
  <si>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</si>
  <si>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</si>
  <si>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</si>
  <si>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</si>
  <si>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</si>
  <si>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</si>
  <si>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</si>
  <si>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</si>
  <si>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</si>
  <si>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</si>
  <si>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</si>
  <si>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</si>
  <si>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</si>
  <si>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</si>
  <si>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</si>
  <si>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</si>
  <si>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</si>
  <si>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</si>
  <si>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</si>
  <si>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</si>
  <si>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</si>
  <si>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</si>
  <si>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</si>
  <si>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</si>
  <si>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</si>
  <si>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</si>
  <si>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</si>
  <si>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</si>
  <si>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</si>
  <si>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</si>
  <si>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</si>
  <si>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</si>
  <si>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</si>
  <si>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</si>
  <si>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</si>
  <si>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</si>
  <si>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</si>
  <si>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</si>
  <si>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</si>
  <si>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</si>
  <si>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</si>
  <si>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</si>
  <si>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</si>
  <si>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</si>
  <si>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</si>
  <si>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</si>
  <si>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</si>
  <si>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</si>
  <si>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</si>
  <si>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</si>
  <si>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</si>
  <si>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</si>
  <si>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</si>
  <si>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</si>
  <si>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</si>
  <si>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</si>
  <si>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</si>
  <si>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</si>
  <si>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</si>
  <si>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</si>
  <si>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</si>
  <si>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</si>
  <si>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</si>
  <si>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</si>
  <si>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</si>
  <si>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</si>
  <si>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</si>
  <si>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</si>
  <si>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</si>
  <si>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</si>
  <si>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</si>
  <si>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</si>
  <si>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</si>
  <si>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</si>
  <si>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</si>
  <si>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</si>
  <si>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</si>
  <si>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</si>
  <si>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</si>
  <si>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</si>
  <si>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</si>
  <si>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</si>
  <si>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</si>
  <si>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</si>
  <si>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</si>
  <si>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</si>
  <si>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</si>
  <si>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</si>
  <si>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</si>
  <si>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</si>
  <si>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</si>
  <si>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</si>
  <si>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</si>
  <si>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</si>
  <si>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</si>
  <si>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</si>
  <si>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</si>
  <si>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</si>
  <si>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</si>
  <si>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</si>
  <si>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</si>
  <si>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</si>
  <si>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</si>
  <si>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</si>
  <si>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</si>
  <si>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</si>
  <si>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</si>
  <si>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</si>
  <si>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</si>
  <si>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</si>
  <si>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</si>
  <si>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</si>
  <si>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</si>
  <si>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</si>
  <si>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</si>
  <si>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</si>
  <si>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</si>
  <si>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</si>
  <si>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</si>
  <si>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</si>
  <si>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</si>
  <si>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</si>
  <si>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</si>
  <si>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</si>
  <si>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</si>
  <si>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</si>
  <si>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</si>
  <si>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</si>
  <si>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</si>
  <si>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</si>
  <si>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</si>
  <si>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</si>
  <si>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</si>
  <si>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</si>
  <si>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</si>
  <si>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</si>
  <si>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</si>
  <si>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</si>
  <si>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</si>
  <si>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</si>
  <si>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</si>
  <si>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</si>
  <si>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</si>
  <si>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</si>
  <si>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</si>
  <si>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</si>
  <si>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</si>
  <si>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</si>
  <si>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</si>
  <si>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</si>
  <si>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</si>
  <si>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</si>
  <si>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</si>
  <si>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</si>
  <si>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</si>
  <si>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</si>
  <si>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</si>
  <si>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</si>
  <si>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</si>
  <si>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</si>
  <si>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</si>
  <si>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</si>
  <si>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</si>
  <si>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</si>
  <si>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</si>
  <si>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</si>
  <si>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</si>
  <si>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</si>
  <si>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</si>
  <si>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</si>
  <si>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</si>
  <si>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</si>
  <si>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</si>
  <si>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</si>
  <si>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</si>
  <si>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</si>
  <si>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</si>
  <si>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</si>
  <si>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</si>
  <si>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</si>
  <si>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</si>
  <si>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</si>
  <si>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</si>
  <si>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</si>
  <si>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</si>
  <si>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</si>
  <si>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</si>
  <si>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</si>
  <si>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</si>
  <si>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</si>
  <si>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</si>
  <si>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</si>
  <si>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</si>
  <si>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</si>
  <si>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</si>
  <si>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</si>
  <si>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</si>
  <si>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</si>
  <si>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</si>
  <si>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</si>
  <si>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</si>
  <si>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</si>
  <si>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</si>
  <si>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</si>
  <si>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</si>
  <si>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</si>
  <si>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</si>
  <si>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</si>
  <si>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</si>
  <si>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</si>
  <si>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</si>
  <si>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</si>
  <si>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</si>
  <si>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</si>
  <si>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</si>
  <si>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</si>
  <si>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</si>
  <si>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</si>
  <si>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</si>
  <si>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</si>
  <si>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</si>
  <si>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</si>
  <si>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</si>
  <si>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</si>
  <si>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</si>
  <si>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</si>
  <si>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</si>
  <si>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</si>
  <si>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</si>
  <si>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</si>
  <si>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</si>
  <si>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</si>
  <si>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</si>
  <si>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</si>
  <si>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</si>
  <si>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</si>
  <si>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</si>
  <si>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</si>
  <si>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</si>
  <si>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</si>
  <si>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</si>
  <si>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</si>
  <si>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</si>
  <si>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</si>
  <si>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</si>
  <si>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</si>
  <si>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</si>
  <si>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</si>
  <si>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</si>
  <si>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</si>
  <si>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</si>
  <si>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</si>
  <si>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</si>
  <si>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</si>
  <si>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</si>
  <si>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</si>
  <si>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</si>
  <si>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</si>
  <si>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</si>
  <si>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</si>
  <si>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</si>
  <si>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</si>
  <si>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</si>
  <si>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</si>
  <si>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</si>
  <si>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</si>
  <si>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</si>
  <si>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</si>
  <si>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</si>
  <si>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</si>
  <si>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</si>
  <si>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</si>
  <si>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</si>
  <si>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</si>
  <si>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</si>
  <si>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</si>
  <si>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</si>
  <si>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</si>
  <si>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</si>
  <si>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</si>
  <si>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</si>
  <si>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</si>
  <si>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</si>
  <si>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</si>
  <si>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</si>
  <si>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</si>
  <si>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</si>
  <si>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</si>
  <si>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</si>
  <si>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</si>
  <si>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</si>
  <si>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</si>
  <si>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</si>
  <si>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</si>
  <si>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</si>
  <si>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</si>
  <si>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</si>
  <si>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</si>
  <si>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</si>
  <si>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</si>
  <si>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</si>
  <si>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</si>
  <si>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</si>
  <si>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</si>
  <si>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</si>
  <si>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</si>
  <si>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</si>
  <si>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</si>
  <si>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</si>
  <si>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</si>
  <si>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</si>
  <si>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</si>
  <si>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</si>
  <si>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</si>
  <si>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</si>
  <si>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</si>
  <si>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</si>
  <si>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</si>
  <si>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</si>
  <si>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</si>
  <si>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</si>
  <si>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</si>
  <si>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</si>
  <si>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</si>
  <si>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</si>
  <si>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</si>
  <si>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</si>
  <si>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</si>
  <si>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</si>
  <si>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</si>
  <si>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</si>
  <si>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</si>
  <si>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</si>
  <si>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</si>
  <si>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</si>
  <si>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</si>
  <si>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</si>
  <si>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</si>
  <si>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</si>
  <si>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</si>
  <si>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</si>
  <si>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</si>
  <si>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</si>
  <si>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</si>
  <si>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</si>
  <si>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</si>
  <si>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</si>
  <si>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</si>
  <si>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</si>
  <si>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</si>
  <si>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</si>
  <si>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</si>
  <si>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</si>
  <si>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</si>
  <si>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</si>
  <si>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</si>
  <si>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</si>
  <si>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</si>
  <si>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</si>
  <si>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</si>
  <si>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</si>
  <si>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</si>
  <si>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</si>
  <si>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</si>
  <si>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</si>
  <si>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</si>
  <si>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</si>
  <si>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</si>
  <si>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</si>
  <si>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</si>
  <si>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</si>
  <si>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</si>
  <si>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</si>
  <si>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</si>
  <si>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</si>
  <si>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</si>
  <si>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</si>
  <si>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</si>
  <si>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</si>
  <si>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</si>
  <si>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</si>
  <si>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</si>
  <si>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</si>
  <si>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</si>
  <si>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</si>
  <si>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</si>
  <si>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</si>
  <si>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</si>
  <si>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</si>
  <si>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</si>
  <si>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</si>
  <si>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</si>
  <si>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</si>
  <si>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</si>
  <si>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</si>
  <si>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</si>
  <si>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</si>
  <si>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</si>
  <si>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</si>
  <si>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</si>
  <si>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</si>
  <si>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</si>
  <si>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</si>
  <si>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</si>
  <si>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</si>
  <si>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</si>
  <si>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</si>
  <si>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</si>
  <si>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</si>
  <si>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</si>
  <si>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</si>
  <si>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</si>
  <si>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</si>
  <si>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</si>
  <si>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</si>
  <si>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</si>
  <si>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</si>
  <si>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</si>
  <si>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</si>
  <si>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</si>
  <si>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</si>
  <si>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</si>
  <si>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</si>
  <si>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</si>
  <si>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</si>
  <si>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</si>
  <si>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</si>
  <si>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</si>
  <si>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</si>
  <si>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</si>
  <si>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</si>
  <si>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</si>
  <si>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</si>
  <si>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</si>
  <si>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</si>
  <si>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</si>
  <si>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</si>
  <si>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</si>
  <si>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</si>
  <si>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</si>
  <si>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</si>
  <si>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</si>
  <si>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</si>
  <si>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</si>
  <si>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</si>
  <si>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</si>
  <si>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</si>
  <si>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</si>
  <si>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</si>
  <si>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</si>
  <si>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</si>
  <si>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</si>
  <si>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</si>
  <si>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</si>
  <si>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</si>
  <si>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</si>
  <si>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</si>
  <si>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</si>
  <si>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</si>
  <si>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</si>
  <si>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</si>
  <si>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</si>
  <si>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</si>
  <si>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</si>
  <si>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</si>
  <si>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</si>
  <si>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</si>
  <si>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</si>
  <si>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</si>
  <si>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</si>
  <si>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</si>
  <si>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</si>
  <si>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</si>
  <si>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</si>
  <si>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</si>
  <si>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</si>
  <si>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</si>
  <si>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</si>
  <si>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</si>
  <si>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</si>
  <si>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</si>
  <si>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</si>
  <si>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</si>
  <si>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</si>
  <si>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</si>
  <si>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</si>
  <si>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</si>
  <si>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</si>
  <si>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</si>
  <si>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</si>
  <si>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</si>
  <si>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</si>
  <si>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</si>
  <si>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</si>
  <si>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</si>
  <si>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</si>
  <si>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</si>
  <si>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</si>
  <si>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</si>
  <si>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</si>
  <si>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</si>
  <si>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</si>
  <si>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</si>
  <si>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</si>
  <si>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</si>
  <si>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</si>
  <si>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</si>
  <si>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</si>
  <si>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</si>
  <si>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</si>
  <si>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</si>
  <si>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</si>
  <si>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</si>
  <si>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</si>
  <si>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</si>
  <si>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</si>
  <si>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</si>
  <si>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</si>
  <si>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</si>
  <si>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</si>
  <si>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</si>
  <si>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</si>
  <si>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</si>
  <si>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</si>
  <si>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</si>
  <si>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</si>
  <si>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</si>
  <si>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</si>
  <si>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</si>
  <si>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</si>
  <si>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</si>
  <si>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</si>
  <si>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</si>
  <si>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</si>
  <si>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</si>
  <si>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</si>
  <si>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</si>
  <si>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</si>
  <si>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</si>
  <si>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</si>
  <si>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</si>
  <si>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</si>
  <si>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</si>
  <si>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</si>
  <si>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</si>
  <si>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</si>
  <si>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</si>
  <si>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</si>
  <si>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</si>
  <si>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</si>
  <si>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</si>
  <si>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</si>
  <si>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</si>
  <si>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</si>
  <si>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</si>
  <si>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</si>
  <si>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</si>
  <si>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</si>
  <si>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</si>
  <si>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</si>
  <si>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</si>
  <si>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</si>
  <si>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</si>
  <si>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</si>
  <si>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</si>
  <si>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</si>
  <si>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</si>
  <si>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</si>
  <si>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</si>
  <si>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</si>
  <si>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</si>
  <si>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</si>
  <si>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</si>
  <si>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</si>
  <si>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</si>
  <si>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</si>
  <si>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</si>
  <si>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</si>
  <si>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</si>
  <si>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</si>
  <si>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</si>
  <si>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</si>
  <si>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</si>
  <si>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</si>
  <si>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</si>
  <si>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</si>
  <si>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</si>
  <si>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</si>
  <si>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</si>
  <si>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</si>
  <si>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</si>
  <si>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</si>
  <si>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</si>
  <si>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</si>
  <si>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</si>
  <si>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</si>
  <si>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</si>
  <si>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</si>
  <si>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</si>
  <si>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</si>
  <si>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</si>
  <si>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</si>
  <si>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</si>
  <si>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</si>
  <si>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</si>
  <si>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</si>
  <si>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</si>
  <si>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</si>
  <si>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</si>
  <si>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</si>
  <si>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</si>
  <si>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</si>
  <si>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</si>
  <si>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</si>
  <si>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</si>
  <si>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</si>
  <si>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</si>
  <si>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</si>
  <si>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</si>
  <si>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</si>
  <si>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</si>
  <si>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</si>
  <si>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</si>
  <si>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</si>
  <si>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</si>
  <si>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</si>
  <si>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</si>
  <si>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</si>
  <si>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</si>
  <si>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</si>
  <si>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</si>
  <si>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</si>
  <si>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</si>
  <si>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</si>
  <si>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</si>
  <si>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</si>
  <si>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</si>
  <si>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</si>
  <si>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</si>
  <si>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</si>
  <si>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</si>
  <si>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</si>
  <si>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</si>
  <si>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</si>
  <si>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</si>
  <si>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</si>
  <si>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</si>
  <si>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</si>
  <si>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</si>
  <si>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</si>
  <si>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</si>
  <si>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</si>
  <si>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</si>
  <si>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</si>
  <si>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</si>
  <si>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</si>
  <si>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</si>
  <si>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</si>
  <si>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</si>
  <si>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</si>
  <si>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</si>
  <si>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</si>
  <si>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</si>
  <si>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</si>
  <si>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</si>
  <si>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</si>
  <si>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</si>
  <si>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</si>
  <si>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</si>
  <si>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</si>
  <si>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</si>
  <si>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</si>
  <si>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</si>
  <si>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</si>
  <si>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</si>
  <si>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</si>
  <si>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</si>
  <si>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</si>
  <si>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</si>
  <si>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</si>
  <si>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</si>
  <si>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</si>
  <si>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</si>
  <si>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</si>
  <si>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</si>
  <si>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</si>
  <si>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</si>
  <si>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</si>
  <si>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</si>
  <si>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</si>
  <si>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</si>
  <si>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</si>
  <si>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</si>
  <si>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</si>
  <si>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</si>
  <si>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</si>
  <si>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</si>
  <si>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</si>
  <si>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</si>
  <si>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</si>
  <si>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</si>
  <si>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</si>
  <si>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</si>
  <si>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</si>
  <si>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</si>
  <si>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</si>
  <si>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</si>
  <si>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</si>
  <si>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</si>
  <si>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</si>
  <si>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</si>
  <si>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</si>
  <si>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</si>
  <si>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</si>
  <si>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</si>
  <si>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</si>
  <si>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</si>
  <si>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</si>
  <si>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</si>
  <si>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</si>
  <si>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</si>
  <si>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</si>
  <si>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</si>
  <si>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</si>
  <si>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</si>
  <si>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</si>
  <si>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</si>
  <si>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</si>
  <si>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</si>
  <si>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</si>
  <si>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</si>
  <si>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</si>
  <si>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</si>
  <si>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</si>
  <si>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</si>
  <si>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</si>
  <si>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</si>
  <si>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</si>
  <si>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</si>
  <si>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</si>
  <si>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</si>
  <si>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</si>
  <si>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</si>
  <si>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</si>
  <si>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</si>
  <si>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</si>
  <si>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</si>
  <si>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</si>
  <si>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</si>
  <si>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</si>
  <si>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</si>
  <si>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</si>
  <si>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</si>
  <si>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</si>
  <si>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</si>
  <si>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</si>
  <si>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</si>
  <si>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</si>
  <si>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</si>
  <si>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</si>
  <si>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</si>
  <si>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</si>
  <si>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</si>
  <si>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</si>
  <si>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</si>
  <si>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</si>
  <si>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</si>
  <si>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</si>
  <si>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</si>
  <si>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</si>
  <si>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</si>
  <si>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</si>
  <si>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</si>
  <si>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</si>
  <si>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</si>
  <si>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</si>
  <si>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</si>
  <si>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</si>
  <si>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</si>
  <si>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</si>
  <si>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</si>
  <si>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</si>
  <si>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</si>
  <si>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</si>
  <si>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</si>
  <si>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</si>
  <si>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</si>
  <si>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</si>
  <si>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</si>
  <si>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</si>
  <si>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</si>
  <si>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</si>
  <si>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</si>
  <si>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</si>
  <si>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</si>
  <si>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</si>
  <si>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</si>
  <si>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</si>
  <si>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</si>
  <si>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</si>
  <si>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</si>
  <si>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</si>
  <si>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</si>
  <si>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</si>
  <si>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</si>
  <si>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</si>
  <si>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</si>
  <si>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</si>
  <si>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</si>
  <si>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</si>
  <si>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</si>
  <si>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</si>
  <si>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</si>
  <si>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</si>
  <si>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</si>
  <si>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</si>
  <si>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</si>
  <si>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</si>
  <si>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</si>
  <si>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</si>
  <si>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</si>
  <si>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</si>
  <si>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</si>
  <si>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</si>
  <si>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</si>
  <si>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</si>
  <si>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</si>
  <si>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</si>
  <si>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</si>
  <si>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</si>
  <si>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</si>
  <si>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</si>
  <si>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</si>
  <si>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</si>
  <si>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</si>
  <si>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</si>
  <si>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</si>
  <si>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</si>
  <si>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</si>
  <si>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</si>
  <si>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</si>
  <si>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</si>
  <si>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</si>
  <si>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</si>
  <si>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</si>
  <si>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</si>
  <si>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</si>
  <si>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</si>
  <si>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</si>
  <si>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</si>
  <si>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</si>
  <si>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</si>
  <si>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</si>
  <si>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</si>
  <si>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</si>
  <si>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</si>
  <si>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</si>
  <si>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</si>
  <si>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</si>
  <si>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</si>
  <si>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</si>
  <si>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</si>
  <si>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</si>
  <si>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</si>
  <si>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</si>
  <si>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</si>
  <si>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</si>
  <si>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</si>
  <si>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</si>
  <si>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</si>
  <si>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</si>
  <si>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</si>
  <si>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</si>
  <si>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</si>
  <si>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</si>
  <si>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</si>
  <si>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</si>
  <si>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</si>
  <si>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</si>
  <si>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</si>
  <si>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</si>
  <si>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</si>
  <si>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</si>
  <si>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</si>
  <si>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</si>
  <si>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</si>
  <si>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</si>
  <si>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</si>
  <si>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</si>
  <si>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</si>
  <si>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</si>
  <si>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</si>
  <si>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</si>
  <si>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</si>
  <si>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</si>
  <si>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</si>
  <si>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</si>
  <si>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</si>
  <si>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</si>
  <si>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</si>
  <si>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</si>
  <si>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</si>
  <si>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</si>
  <si>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</si>
  <si>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</si>
  <si>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</si>
  <si>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</si>
  <si>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</si>
  <si>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</si>
  <si>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</si>
  <si>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</si>
  <si>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</si>
  <si>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</si>
  <si>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</si>
  <si>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</si>
  <si>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</si>
  <si>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</si>
  <si>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</si>
  <si>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</si>
  <si>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</si>
  <si>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</si>
  <si>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</si>
  <si>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</si>
  <si>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</si>
  <si>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</si>
  <si>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</si>
  <si>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</si>
  <si>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</si>
  <si>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</si>
  <si>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</si>
  <si>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</si>
  <si>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</si>
  <si>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</si>
  <si>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</si>
  <si>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</si>
  <si>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</si>
  <si>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</si>
  <si>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</si>
  <si>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</si>
  <si>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</si>
  <si>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</si>
  <si>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</si>
  <si>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</si>
  <si>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</si>
  <si>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</si>
  <si>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</si>
  <si>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</si>
  <si>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</si>
  <si>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</si>
  <si>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</si>
  <si>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</si>
  <si>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</si>
  <si>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</si>
  <si>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</si>
  <si>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</si>
  <si>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</si>
  <si>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</si>
  <si>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</si>
  <si>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</si>
  <si>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</si>
  <si>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</si>
  <si>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</si>
  <si>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</si>
  <si>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</si>
  <si>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</si>
  <si>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</si>
  <si>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</si>
  <si>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</si>
  <si>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</si>
  <si>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</si>
  <si>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</si>
  <si>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</si>
  <si>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</si>
  <si>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</si>
  <si>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</si>
  <si>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</si>
  <si>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</si>
  <si>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</si>
  <si>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</si>
  <si>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</si>
  <si>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</si>
  <si>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</si>
  <si>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</si>
  <si>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</si>
  <si>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</si>
  <si>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</si>
  <si>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</si>
  <si>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</si>
  <si>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</si>
  <si>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</si>
  <si>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</si>
  <si>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</si>
  <si>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</si>
  <si>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</si>
  <si>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</si>
  <si>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</si>
  <si>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</si>
  <si>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</si>
  <si>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</si>
  <si>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</si>
  <si>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</si>
  <si>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</si>
  <si>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</si>
  <si>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</si>
  <si>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</si>
  <si>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</si>
  <si>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</si>
  <si>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</si>
  <si>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</si>
  <si>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</si>
  <si>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</si>
  <si>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</si>
  <si>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</si>
  <si>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</si>
  <si>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</si>
  <si>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</si>
  <si>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</si>
  <si>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</si>
  <si>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</si>
  <si>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</si>
  <si>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</si>
  <si>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</si>
  <si>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</si>
  <si>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</si>
  <si>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</si>
  <si>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</si>
  <si>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</si>
  <si>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</si>
  <si>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</si>
  <si>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</si>
  <si>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</si>
  <si>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</si>
  <si>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</si>
  <si>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</si>
  <si>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</si>
  <si>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</si>
  <si>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</si>
  <si>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</si>
  <si>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</si>
  <si>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</si>
  <si>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</si>
  <si>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</si>
  <si>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</si>
  <si>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</si>
  <si>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</si>
  <si>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</si>
  <si>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</si>
  <si>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</si>
  <si>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</si>
  <si>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</si>
  <si>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</si>
  <si>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</si>
  <si>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</si>
  <si>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</si>
  <si>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</si>
  <si>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</si>
  <si>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</si>
  <si>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</si>
  <si>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</si>
  <si>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</si>
  <si>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</si>
  <si>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</si>
  <si>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</si>
  <si>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</si>
  <si>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</si>
  <si>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</si>
  <si>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</si>
  <si>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</si>
  <si>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</si>
  <si>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</si>
  <si>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</si>
  <si>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</si>
  <si>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</si>
  <si>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</si>
  <si>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</si>
  <si>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</si>
  <si>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</si>
  <si>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</si>
  <si>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</si>
  <si>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</si>
  <si>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</si>
  <si>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</si>
  <si>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</si>
  <si>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</si>
  <si>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</si>
  <si>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</si>
  <si>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</si>
  <si>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</si>
  <si>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</si>
  <si>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</si>
  <si>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</si>
  <si>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</si>
  <si>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</si>
  <si>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</si>
  <si>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</si>
  <si>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</si>
  <si>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</si>
  <si>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</si>
  <si>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</si>
  <si>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</si>
  <si>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</si>
  <si>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</si>
  <si>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</si>
  <si>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</si>
  <si>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</si>
  <si>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</si>
  <si>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</si>
  <si>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</si>
  <si>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</si>
  <si>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</si>
  <si>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</si>
  <si>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</si>
  <si>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</si>
  <si>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</si>
  <si>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</si>
  <si>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</si>
  <si>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</si>
  <si>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</si>
  <si>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</si>
  <si>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</si>
  <si>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</si>
  <si>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</si>
  <si>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</si>
  <si>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</si>
  <si>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</si>
  <si>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</si>
  <si>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</si>
  <si>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</si>
  <si>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</si>
  <si>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</si>
  <si>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</si>
  <si>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</si>
  <si>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</si>
  <si>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</si>
  <si>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</si>
  <si>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</si>
  <si>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</si>
  <si>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</si>
  <si>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</si>
  <si>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</si>
  <si>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</si>
  <si>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</si>
  <si>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</si>
  <si>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</si>
  <si>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</si>
  <si>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</si>
  <si>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</si>
  <si>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</si>
  <si>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</si>
  <si>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</si>
  <si>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</si>
  <si>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</si>
  <si>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</si>
  <si>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</si>
  <si>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</si>
  <si>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</si>
  <si>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</si>
  <si>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</si>
  <si>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</si>
  <si>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</si>
  <si>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</si>
  <si>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</si>
  <si>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</si>
  <si>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</si>
  <si>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</si>
  <si>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</si>
  <si>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</si>
  <si>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</si>
  <si>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</si>
  <si>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</si>
  <si>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</si>
  <si>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</si>
  <si>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</si>
  <si>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</si>
  <si>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</si>
  <si>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</si>
  <si>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</si>
  <si>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</si>
  <si>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</si>
  <si>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</si>
  <si>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</si>
  <si>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</si>
  <si>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</si>
  <si>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</si>
  <si>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</si>
  <si>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</si>
  <si>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</si>
  <si>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</si>
  <si>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</si>
  <si>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</si>
  <si>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</si>
  <si>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</si>
  <si>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</si>
  <si>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</si>
  <si>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</si>
  <si>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</si>
  <si>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</si>
  <si>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</si>
  <si>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</si>
  <si>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</si>
  <si>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</si>
  <si>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</si>
  <si>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</si>
  <si>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</si>
  <si>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</si>
  <si>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</si>
  <si>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</si>
  <si>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</si>
  <si>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</si>
  <si>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</si>
  <si>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</si>
  <si>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</si>
  <si>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</si>
  <si>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</si>
  <si>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</si>
  <si>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</si>
  <si>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</si>
  <si>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</si>
  <si>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</si>
  <si>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</si>
  <si>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</si>
  <si>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</si>
  <si>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</si>
  <si>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</si>
  <si>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</si>
  <si>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</si>
  <si>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</si>
  <si>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</si>
  <si>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</si>
  <si>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</si>
  <si>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</si>
  <si>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</si>
  <si>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</si>
  <si>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</si>
  <si>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</si>
  <si>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</si>
  <si>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</si>
  <si>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</si>
  <si>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</si>
  <si>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</si>
  <si>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</si>
  <si>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</si>
  <si>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</si>
  <si>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</si>
  <si>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</si>
  <si>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</si>
  <si>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</si>
  <si>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</si>
  <si>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</si>
  <si>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</si>
  <si>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</si>
  <si>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</si>
  <si>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</si>
  <si>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</si>
  <si>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</si>
  <si>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</si>
  <si>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</si>
  <si>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</si>
  <si>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</si>
  <si>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</si>
  <si>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</si>
  <si>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</si>
  <si>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</si>
  <si>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</si>
  <si>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</si>
  <si>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</si>
  <si>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</si>
  <si>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</si>
  <si>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</si>
  <si>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</si>
  <si>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</si>
  <si>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</si>
  <si>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</si>
  <si>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</si>
  <si>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</si>
  <si>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</si>
  <si>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</si>
  <si>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</si>
  <si>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</si>
  <si>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</si>
  <si>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</si>
  <si>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</si>
  <si>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</si>
  <si>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</si>
  <si>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</si>
  <si>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</si>
  <si>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</si>
  <si>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</si>
  <si>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</si>
  <si>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</si>
  <si>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</si>
  <si>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</si>
  <si>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</si>
  <si>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</si>
  <si>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</si>
  <si>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</si>
  <si>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</si>
  <si>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</si>
  <si>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</si>
  <si>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</si>
  <si>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</si>
  <si>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</si>
  <si>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</si>
  <si>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</si>
  <si>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</si>
  <si>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</si>
  <si>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</si>
  <si>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</si>
  <si>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</si>
  <si>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</si>
  <si>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</si>
  <si>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</si>
  <si>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</si>
  <si>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</si>
  <si>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</si>
  <si>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</si>
  <si>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</si>
  <si>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</si>
  <si>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</si>
  <si>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</si>
  <si>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</si>
  <si>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</si>
  <si>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</si>
  <si>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</si>
  <si>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</si>
  <si>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</si>
  <si>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</si>
  <si>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</si>
  <si>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</si>
  <si>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</si>
  <si>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</si>
  <si>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</si>
  <si>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</si>
  <si>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</si>
  <si>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</si>
  <si>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</si>
  <si>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</si>
  <si>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</si>
  <si>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</si>
  <si>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</si>
  <si>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</si>
  <si>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</si>
  <si>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</si>
  <si>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</si>
  <si>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</si>
  <si>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</si>
  <si>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</si>
  <si>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</si>
  <si>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</si>
  <si>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</si>
  <si>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</si>
  <si>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</si>
  <si>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</si>
  <si>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</si>
  <si>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</si>
  <si>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</si>
  <si>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</si>
  <si>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</si>
  <si>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</si>
  <si>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</si>
  <si>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</si>
  <si>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</si>
  <si>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</si>
  <si>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</si>
  <si>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</si>
  <si>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</si>
  <si>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</si>
  <si>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</si>
  <si>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</si>
  <si>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</si>
  <si>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</si>
  <si>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</si>
  <si>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</si>
  <si>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</si>
  <si>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</si>
  <si>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</si>
  <si>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</si>
  <si>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</si>
  <si>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</si>
  <si>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</si>
  <si>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</si>
  <si>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</si>
  <si>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</si>
  <si>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</si>
  <si>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</si>
  <si>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</si>
  <si>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</si>
  <si>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</si>
  <si>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</si>
  <si>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</si>
  <si>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</si>
  <si>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</si>
  <si>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</si>
  <si>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</si>
  <si>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</si>
  <si>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</si>
  <si>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</si>
  <si>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</si>
  <si>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</si>
  <si>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</si>
  <si>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</si>
  <si>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</si>
  <si>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</si>
  <si>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</si>
  <si>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</si>
  <si>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</si>
  <si>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</si>
  <si>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</si>
  <si>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</si>
  <si>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</si>
  <si>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</si>
  <si>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</si>
  <si>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</si>
  <si>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</si>
  <si>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</si>
  <si>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</si>
  <si>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</si>
  <si>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</si>
  <si>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</si>
  <si>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</si>
  <si>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</si>
  <si>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</si>
  <si>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</si>
  <si>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</si>
  <si>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</si>
  <si>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</si>
  <si>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</si>
  <si>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</si>
  <si>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</si>
  <si>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</si>
  <si>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</si>
  <si>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</si>
  <si>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</si>
  <si>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</si>
  <si>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</si>
  <si>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</si>
  <si>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</si>
  <si>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</si>
  <si>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</si>
  <si>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</si>
  <si>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</si>
  <si>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</si>
  <si>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</si>
  <si>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</si>
  <si>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</si>
  <si>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</si>
  <si>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</si>
  <si>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</si>
  <si>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</si>
  <si>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</si>
  <si>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</si>
  <si>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</si>
  <si>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</si>
  <si>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</si>
  <si>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</si>
  <si>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</si>
  <si>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</si>
  <si>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</si>
  <si>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</si>
  <si>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</si>
  <si>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</si>
  <si>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</si>
  <si>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</si>
  <si>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</si>
  <si>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</si>
  <si>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</si>
  <si>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</si>
  <si>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</si>
  <si>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</si>
  <si>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</si>
  <si>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</si>
  <si>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</si>
  <si>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</si>
  <si>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</si>
  <si>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</si>
  <si>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</si>
  <si>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</si>
  <si>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</si>
  <si>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</si>
  <si>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</si>
  <si>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</si>
  <si>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</si>
  <si>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</si>
  <si>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</si>
  <si>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</si>
  <si>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</si>
  <si>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</si>
  <si>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</si>
  <si>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</si>
  <si>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</si>
  <si>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</si>
  <si>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</si>
  <si>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</si>
  <si>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</si>
  <si>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</si>
  <si>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</si>
  <si>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</si>
  <si>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</si>
  <si>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</si>
  <si>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</si>
  <si>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</si>
  <si>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</si>
  <si>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</si>
  <si>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</si>
  <si>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</si>
  <si>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</si>
  <si>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</si>
  <si>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</si>
  <si>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</si>
  <si>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</si>
  <si>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</si>
  <si>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</si>
  <si>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</si>
  <si>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</si>
  <si>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</si>
  <si>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</si>
  <si>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</si>
  <si>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</si>
  <si>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</si>
  <si>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</si>
  <si>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</si>
  <si>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</si>
  <si>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</si>
  <si>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</si>
  <si>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</si>
  <si>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</si>
  <si>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</si>
  <si>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</si>
  <si>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</si>
  <si>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</si>
  <si>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</si>
  <si>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</si>
  <si>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</si>
  <si>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</si>
  <si>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</si>
  <si>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</si>
  <si>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</si>
  <si>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</si>
  <si>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</si>
  <si>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</si>
  <si>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</si>
  <si>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</si>
  <si>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</si>
  <si>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</si>
  <si>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</si>
  <si>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</si>
  <si>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</si>
  <si>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</si>
  <si>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</si>
  <si>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</si>
  <si>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</si>
  <si>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</si>
  <si>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</si>
  <si>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</si>
  <si>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</si>
  <si>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</si>
  <si>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</si>
  <si>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</si>
  <si>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</si>
  <si>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</si>
  <si>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</si>
  <si>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</si>
  <si>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</si>
  <si>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</si>
  <si>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</si>
  <si>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</si>
  <si>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</si>
  <si>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</si>
  <si>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</si>
  <si>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</si>
  <si>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</si>
  <si>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</si>
  <si>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</si>
  <si>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</si>
  <si>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</si>
  <si>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</si>
  <si>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</si>
  <si>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</si>
  <si>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</si>
  <si>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</si>
  <si>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</si>
  <si>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</si>
  <si>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</si>
  <si>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</si>
  <si>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</si>
  <si>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</si>
  <si>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</si>
  <si>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</si>
  <si>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</si>
  <si>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</si>
  <si>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</si>
  <si>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</si>
  <si>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</si>
  <si>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</si>
  <si>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</si>
  <si>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</si>
  <si>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</si>
  <si>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</si>
  <si>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</si>
  <si>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</si>
  <si>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</si>
  <si>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</si>
  <si>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</si>
  <si>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</si>
  <si>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</si>
  <si>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</si>
  <si>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</si>
  <si>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</si>
  <si>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</si>
  <si>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</si>
  <si>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</si>
  <si>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</si>
  <si>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</si>
  <si>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</si>
  <si>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</si>
  <si>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</si>
  <si>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</si>
  <si>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</si>
  <si>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</si>
  <si>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</si>
  <si>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</si>
  <si>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</si>
  <si>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</si>
  <si>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</si>
  <si>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</si>
  <si>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BAH 12 floor bill (remaining Rs 2097,800)</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</si>
  <si>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</si>
  <si>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</si>
  <si>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</si>
  <si>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</si>
  <si>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</si>
  <si>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</si>
  <si>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</si>
  <si>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</si>
  <si>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</si>
  <si>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</si>
  <si>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</si>
  <si>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</si>
  <si>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</si>
  <si>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</si>
  <si>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spar variations</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</si>
  <si>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</si>
  <si>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</si>
  <si>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</si>
  <si>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</si>
  <si>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</si>
  <si>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</si>
  <si>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</si>
  <si>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</si>
  <si>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</si>
  <si>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</si>
  <si>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</si>
  <si>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</si>
  <si>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</si>
  <si>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</si>
  <si>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</si>
  <si>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</si>
  <si>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</si>
  <si>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</si>
  <si>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</si>
  <si>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</si>
  <si>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</si>
  <si>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</si>
  <si>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</si>
  <si>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</si>
  <si>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</si>
  <si>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</si>
  <si>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</si>
  <si>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</si>
  <si>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</si>
  <si>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</si>
  <si>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</si>
  <si>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</si>
  <si>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</si>
  <si>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SS Drain VO Gul ahmed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</si>
</sst>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6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12345</xdr:row>
      <xdr:rowOff>10584</xdr:rowOff>
    </xdr:from>
    <xdr:to>
      <xdr:col>6</xdr:col>
      <xdr:colOff>173660</xdr:colOff>
      <xdr:row>12361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12334</xdr:row>
      <xdr:rowOff>190500</xdr:rowOff>
    </xdr:from>
    <xdr:to>
      <xdr:col>4</xdr:col>
      <xdr:colOff>555743</xdr:colOff>
      <xdr:row>12351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40430994.593046069</v>
          </cell>
          <cell r="G21">
            <v>75935584.385159969</v>
          </cell>
          <cell r="K21">
            <v>46800541.815737337</v>
          </cell>
          <cell r="O21">
            <v>15703108.030833334</v>
          </cell>
        </row>
      </sheetData>
      <sheetData sheetId="14"/>
      <sheetData sheetId="15">
        <row r="29">
          <cell r="C29">
            <v>13415125.215705203</v>
          </cell>
          <cell r="D29">
            <v>13415125.215705203</v>
          </cell>
          <cell r="E29">
            <v>13821644.161635665</v>
          </cell>
          <cell r="H29">
            <v>10106618.947102793</v>
          </cell>
          <cell r="I29">
            <v>10142238.947102793</v>
          </cell>
          <cell r="J29">
            <v>26725276.490954392</v>
          </cell>
        </row>
      </sheetData>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664000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260265119.53999999</v>
          </cell>
        </row>
        <row r="11">
          <cell r="P11">
            <v>5364854.150000006</v>
          </cell>
          <cell r="Q11">
            <v>33703.980000019073</v>
          </cell>
        </row>
        <row r="15">
          <cell r="P15">
            <v>189488885</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17" totalsRowShown="0" headerRowDxfId="27" headerRowBorderDxfId="26" tableBorderDxfId="25" totalsRowBorderDxfId="24" headerRowCellStyle="Comma">
  <autoFilter ref="A1:E617"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4"/>
  <sheetViews>
    <sheetView zoomScale="115" zoomScaleNormal="115" workbookViewId="0">
      <pane ySplit="1" topLeftCell="A590" activePane="bottomLeft" state="frozen"/>
      <selection activeCell="D6707" sqref="D6707"/>
      <selection pane="bottomLeft" activeCell="D610" sqref="D61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15415</v>
      </c>
      <c r="E582" s="302">
        <v>1090</v>
      </c>
    </row>
    <row r="583" spans="1:5" x14ac:dyDescent="0.25">
      <c r="A583" s="630">
        <v>45682</v>
      </c>
      <c r="B583" s="292" t="s">
        <v>445</v>
      </c>
      <c r="C583" s="454"/>
      <c r="D583" s="292" t="s">
        <v>15416</v>
      </c>
      <c r="E583" s="302">
        <v>19620</v>
      </c>
    </row>
    <row r="584" spans="1:5" x14ac:dyDescent="0.25">
      <c r="A584" s="630">
        <v>45682</v>
      </c>
      <c r="B584" s="292" t="s">
        <v>445</v>
      </c>
      <c r="C584" s="454"/>
      <c r="D584" s="292" t="s">
        <v>15417</v>
      </c>
      <c r="E584" s="302">
        <v>13760</v>
      </c>
    </row>
    <row r="585" spans="1:5" x14ac:dyDescent="0.25">
      <c r="A585" s="630">
        <v>45682</v>
      </c>
      <c r="B585" s="292" t="s">
        <v>445</v>
      </c>
      <c r="C585" s="454"/>
      <c r="D585" s="292" t="s">
        <v>15416</v>
      </c>
      <c r="E585" s="302">
        <v>36650</v>
      </c>
    </row>
    <row r="586" spans="1:5" x14ac:dyDescent="0.25">
      <c r="A586" s="630">
        <v>45682</v>
      </c>
      <c r="B586" s="292" t="s">
        <v>445</v>
      </c>
      <c r="C586" s="454"/>
      <c r="D586" s="292" t="s">
        <v>15417</v>
      </c>
      <c r="E586" s="302">
        <v>22550</v>
      </c>
    </row>
    <row r="587" spans="1:5" x14ac:dyDescent="0.25">
      <c r="A587" s="630">
        <v>45682</v>
      </c>
      <c r="B587" s="292" t="s">
        <v>445</v>
      </c>
      <c r="C587" s="454"/>
      <c r="D587" s="292" t="s">
        <v>15417</v>
      </c>
      <c r="E587" s="302">
        <v>20500</v>
      </c>
    </row>
    <row r="588" spans="1:5" x14ac:dyDescent="0.25">
      <c r="A588" s="630">
        <v>45682</v>
      </c>
      <c r="B588" s="292" t="s">
        <v>445</v>
      </c>
      <c r="C588" s="484"/>
      <c r="D588" s="627" t="s">
        <v>15418</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15511</v>
      </c>
      <c r="E590" s="302">
        <v>-100000</v>
      </c>
    </row>
    <row r="591" spans="1:5" x14ac:dyDescent="0.25">
      <c r="A591" s="630">
        <v>45696</v>
      </c>
      <c r="B591" s="292" t="s">
        <v>8573</v>
      </c>
      <c r="C591" s="454"/>
      <c r="D591" s="292" t="s">
        <v>15604</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15747</v>
      </c>
      <c r="E598" s="485">
        <v>-200000</v>
      </c>
      <c r="G598" s="292" t="s">
        <v>9895</v>
      </c>
      <c r="H598" s="302">
        <f ca="1">SUMIF(Cash!$C$5355:$E$54654,staff!G598,Cash!$E$5355:$E$54674)+78740+15000+177050+32000+50000+50000+10000+200000+20000+15000+25000+15000</f>
        <v>3643821</v>
      </c>
      <c r="I598" s="302">
        <f ca="1">SUMIF('Bilal bhai'!$B$542:$D$5557,staff!G598,'Bilal bhai'!$D$542:$D$5587)+100000</f>
        <v>100000</v>
      </c>
      <c r="J598" s="302">
        <f ca="1">SUMIF('Nadeem bhai'!$B$1030:$D$1099,staff!G598,'Nadeem bhai'!$D$1030:$D$1099)+25000+30000+70000+40000</f>
        <v>248000</v>
      </c>
      <c r="K598" s="302">
        <f ca="1">J598+I598+H598</f>
        <v>3991821</v>
      </c>
      <c r="L598" s="302">
        <f t="shared" ref="L598:L605" ca="1" si="0">SUMIF($B$2:$E$1988,G598,$E$2:$E$1988)</f>
        <v>3980711</v>
      </c>
      <c r="M598" s="302">
        <f ca="1">K598-L598</f>
        <v>11110</v>
      </c>
    </row>
    <row r="599" spans="1:13" x14ac:dyDescent="0.25">
      <c r="A599" s="630">
        <v>45730</v>
      </c>
      <c r="B599" s="627" t="s">
        <v>445</v>
      </c>
      <c r="C599" s="454"/>
      <c r="D599" s="627" t="s">
        <v>15747</v>
      </c>
      <c r="E599" s="302">
        <v>-200000</v>
      </c>
      <c r="G599" s="292" t="s">
        <v>13050</v>
      </c>
      <c r="H599" s="302">
        <f ca="1">SUMIF(Cash!$C$5355:$E$54654,staff!G599,Cash!$E$5355:$E$54674)</f>
        <v>30000</v>
      </c>
      <c r="I599" s="302">
        <f ca="1">SUMIF('Bilal bhai'!$B$542:$D$5557,staff!G599,'Bilal bhai'!$D$542:$D$5587)</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15747</v>
      </c>
      <c r="E600" s="302">
        <v>-100000</v>
      </c>
      <c r="G600" s="292" t="s">
        <v>9897</v>
      </c>
      <c r="H600" s="302">
        <f ca="1">SUMIF(Cash!$C$5355:$E$54655,staff!G600,Cash!$E$5355:$E$54675)+3787+9000+5000+10000+5000+5000</f>
        <v>603467</v>
      </c>
      <c r="I600" s="302">
        <f ca="1">SUMIF('Bilal bhai'!$B$542:$D$5557,staff!G600,'Bilal bhai'!$D$542:$D$5587)</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15910</v>
      </c>
      <c r="E601" s="302">
        <v>-100000</v>
      </c>
      <c r="G601" s="292" t="s">
        <v>8928</v>
      </c>
      <c r="H601" s="302">
        <f ca="1">SUMIF(Cash!$C$5444:$E$54655,staff!G601,Cash!$E$5444:$E$54655)+19000+1000+2000+3000</f>
        <v>346500</v>
      </c>
      <c r="I601" s="302">
        <f ca="1">SUMIF('Bilal bhai'!$B$542:$D$5557,staff!G601,'Bilal bhai'!$D$542:$D$5587)</f>
        <v>0</v>
      </c>
      <c r="J601" s="302">
        <f ca="1">SUMIF('Nadeem bhai'!$B$1030:$D$1099,staff!G601,'Nadeem bhai'!$D$1030:$D$1099)</f>
        <v>0</v>
      </c>
      <c r="K601" s="302">
        <f t="shared" ca="1" si="1"/>
        <v>346500</v>
      </c>
      <c r="L601" s="302">
        <f t="shared" ca="1" si="0"/>
        <v>341000</v>
      </c>
      <c r="M601" s="302">
        <f ca="1">K601-L601</f>
        <v>5500</v>
      </c>
    </row>
    <row r="602" spans="1:13" x14ac:dyDescent="0.25">
      <c r="A602" s="630">
        <v>45765</v>
      </c>
      <c r="B602" s="292" t="s">
        <v>445</v>
      </c>
      <c r="C602" s="454"/>
      <c r="D602" s="627" t="s">
        <v>15953</v>
      </c>
      <c r="E602" s="302">
        <v>53550</v>
      </c>
      <c r="G602" s="292" t="s">
        <v>445</v>
      </c>
      <c r="H602" s="302">
        <f ca="1">SUMIF(Cash!$C$5355:$E$54655,staff!G602,Cash!$E$5355:$E$54675)+36480+9000+10000+5000+25000+5000+60000+80000+2000+117850+113800+100000+25000+300000+100000+100000+100000+25000+10000</f>
        <v>2405690</v>
      </c>
      <c r="I602" s="302">
        <f ca="1">SUMIF('Bilal bhai'!$B$542:$D$5557,staff!G602,'Bilal bhai'!$D$542:$D$5587)</f>
        <v>0</v>
      </c>
      <c r="J602" s="302">
        <f>5000+40000</f>
        <v>45000</v>
      </c>
      <c r="K602" s="302">
        <f t="shared" ca="1" si="1"/>
        <v>2450690</v>
      </c>
      <c r="L602" s="302">
        <f t="shared" ca="1" si="0"/>
        <v>2293396</v>
      </c>
      <c r="M602" s="302">
        <f ca="1">K602-L602</f>
        <v>157294</v>
      </c>
    </row>
    <row r="603" spans="1:13" x14ac:dyDescent="0.25">
      <c r="A603" s="630">
        <v>45765</v>
      </c>
      <c r="B603" s="292" t="s">
        <v>445</v>
      </c>
      <c r="C603" s="484"/>
      <c r="D603" s="627" t="s">
        <v>15953</v>
      </c>
      <c r="E603" s="485">
        <v>111905</v>
      </c>
      <c r="G603" s="292" t="s">
        <v>156</v>
      </c>
      <c r="H603" s="302">
        <f ca="1">SUMIF(Cash!$C$5355:$E$54655,staff!G603,Cash!$E$5355:$E$54675)+3680</f>
        <v>531280</v>
      </c>
      <c r="I603" s="302">
        <f ca="1">SUMIF('Bilal bhai'!$B$542:$D$5557,staff!G603,'Bilal bhai'!$D$542:$D$5587)</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84"/>
      <c r="D604" s="627" t="s">
        <v>15953</v>
      </c>
      <c r="E604" s="485">
        <v>149350</v>
      </c>
      <c r="G604" s="292" t="s">
        <v>8573</v>
      </c>
      <c r="H604" s="302">
        <f ca="1">SUMIF(Cash!$C$5355:$E$54655,staff!G604,Cash!$E$5355:$E$54675)+12950+40000+5000+5000</f>
        <v>1649220</v>
      </c>
      <c r="I604" s="302">
        <f ca="1">SUMIF('Bilal bhai'!$B$542:$D$5557,staff!G604,'Bilal bhai'!$D$542:$D$5587)</f>
        <v>55000</v>
      </c>
      <c r="J604" s="302">
        <f ca="1">SUMIF('Nadeem bhai'!$B$1030:$D$1099,staff!G604,'Nadeem bhai'!$D$1030:$D$1099)</f>
        <v>0</v>
      </c>
      <c r="K604" s="302">
        <f t="shared" ca="1" si="1"/>
        <v>1704220</v>
      </c>
      <c r="L604" s="302">
        <f t="shared" ca="1" si="0"/>
        <v>1591409</v>
      </c>
      <c r="M604" s="302">
        <f t="shared" ca="1" si="2"/>
        <v>112811</v>
      </c>
    </row>
    <row r="605" spans="1:13" x14ac:dyDescent="0.25">
      <c r="A605" s="630">
        <v>45765</v>
      </c>
      <c r="B605" s="292" t="s">
        <v>445</v>
      </c>
      <c r="C605" s="484"/>
      <c r="D605" s="627" t="s">
        <v>15954</v>
      </c>
      <c r="E605" s="485">
        <v>7380</v>
      </c>
      <c r="G605" s="292" t="s">
        <v>629</v>
      </c>
      <c r="H605" s="302">
        <f ca="1">SUMIF(Cash!$C$6286:$E$54655,staff!G605,Cash!$E$6286:$E$54675)</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15953</v>
      </c>
      <c r="E606" s="485">
        <v>40290</v>
      </c>
      <c r="G606" s="292" t="s">
        <v>9990</v>
      </c>
      <c r="H606" s="302"/>
      <c r="I606" s="302"/>
      <c r="J606" s="302"/>
      <c r="K606" s="302"/>
      <c r="L606" s="302"/>
      <c r="M606" s="302">
        <v>13500</v>
      </c>
    </row>
    <row r="607" spans="1:13" x14ac:dyDescent="0.25">
      <c r="A607" s="630">
        <v>45765</v>
      </c>
      <c r="B607" s="292" t="s">
        <v>445</v>
      </c>
      <c r="C607" s="484"/>
      <c r="D607" s="627" t="s">
        <v>15953</v>
      </c>
      <c r="E607" s="485">
        <v>21570</v>
      </c>
      <c r="G607" s="292" t="s">
        <v>11571</v>
      </c>
      <c r="H607" s="302">
        <f ca="1">SUMIF(Cash!$C$6317:$E$54655,staff!G607,Cash!$E$6317:$E$54675)-5000-1000+5000+5000+5000+2000+1000</f>
        <v>425500</v>
      </c>
      <c r="I607" s="302"/>
      <c r="J607" s="302">
        <f ca="1">SUMIF('Nadeem bhai'!$B$1030:$D$1099,staff!G607,'Nadeem bhai'!$D$1030:$D$1099)+5000+5000+5000+15000+1000</f>
        <v>31000</v>
      </c>
      <c r="K607" s="302">
        <f t="shared" ca="1" si="1"/>
        <v>456500</v>
      </c>
      <c r="L607" s="302">
        <f ca="1">SUMIF($B$2:$E$1988,G607,$E$2:$E$1988)</f>
        <v>454500</v>
      </c>
      <c r="M607" s="302">
        <f ca="1">K607-L607</f>
        <v>2000</v>
      </c>
    </row>
    <row r="608" spans="1:13" x14ac:dyDescent="0.25">
      <c r="A608" s="630">
        <v>45765</v>
      </c>
      <c r="B608" s="292" t="s">
        <v>445</v>
      </c>
      <c r="C608" s="454"/>
      <c r="D608" s="627" t="s">
        <v>15953</v>
      </c>
      <c r="E608" s="302">
        <v>17550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54"/>
      <c r="D609" s="627" t="s">
        <v>15953</v>
      </c>
      <c r="E609" s="302">
        <v>25650</v>
      </c>
      <c r="G609" s="852" t="s">
        <v>10604</v>
      </c>
      <c r="H609" s="853"/>
      <c r="I609" s="853"/>
      <c r="J609" s="853"/>
      <c r="K609" s="853"/>
      <c r="L609" s="854"/>
      <c r="M609" s="496">
        <f ca="1">SUM(M598:M608)</f>
        <v>325986</v>
      </c>
    </row>
    <row r="610" spans="1:13" x14ac:dyDescent="0.25">
      <c r="A610" s="630">
        <v>45765</v>
      </c>
      <c r="B610" s="292" t="s">
        <v>445</v>
      </c>
      <c r="C610" s="484"/>
      <c r="D610" s="627" t="s">
        <v>15953</v>
      </c>
      <c r="E610" s="485">
        <v>11000</v>
      </c>
    </row>
    <row r="611" spans="1:13" x14ac:dyDescent="0.25">
      <c r="A611" s="630">
        <v>45765</v>
      </c>
      <c r="B611" s="292" t="s">
        <v>445</v>
      </c>
      <c r="C611" s="454"/>
      <c r="D611" s="292" t="s">
        <v>15947</v>
      </c>
      <c r="E611" s="302">
        <v>5000</v>
      </c>
    </row>
    <row r="612" spans="1:13" x14ac:dyDescent="0.25">
      <c r="A612" s="630">
        <v>45765</v>
      </c>
      <c r="B612" s="292" t="s">
        <v>445</v>
      </c>
      <c r="C612" s="454"/>
      <c r="D612" s="292" t="s">
        <v>15948</v>
      </c>
      <c r="E612" s="302">
        <v>5000</v>
      </c>
    </row>
    <row r="613" spans="1:13" x14ac:dyDescent="0.25">
      <c r="A613" s="630">
        <v>45765</v>
      </c>
      <c r="B613" s="292" t="s">
        <v>445</v>
      </c>
      <c r="C613" s="454"/>
      <c r="D613" s="292" t="s">
        <v>15949</v>
      </c>
      <c r="E613" s="302">
        <v>3500</v>
      </c>
    </row>
    <row r="614" spans="1:13" x14ac:dyDescent="0.25">
      <c r="A614" s="630">
        <v>45765</v>
      </c>
      <c r="B614" s="292" t="s">
        <v>445</v>
      </c>
      <c r="C614" s="454"/>
      <c r="D614" s="292" t="s">
        <v>15950</v>
      </c>
      <c r="E614" s="302">
        <v>1000</v>
      </c>
    </row>
    <row r="615" spans="1:13" x14ac:dyDescent="0.25">
      <c r="A615" s="630">
        <v>45765</v>
      </c>
      <c r="B615" s="292" t="s">
        <v>445</v>
      </c>
      <c r="C615" s="454"/>
      <c r="D615" s="292" t="s">
        <v>15951</v>
      </c>
      <c r="E615" s="302">
        <v>50000</v>
      </c>
    </row>
    <row r="616" spans="1:13" x14ac:dyDescent="0.25">
      <c r="A616" s="630">
        <v>45765</v>
      </c>
      <c r="B616" s="292" t="s">
        <v>445</v>
      </c>
      <c r="C616" s="454"/>
      <c r="D616" s="292" t="s">
        <v>15952</v>
      </c>
      <c r="E616" s="302">
        <v>100000</v>
      </c>
    </row>
    <row r="617" spans="1:13" x14ac:dyDescent="0.25">
      <c r="A617" s="630"/>
      <c r="B617" s="292"/>
      <c r="C617" s="454"/>
      <c r="D617" s="292"/>
      <c r="E617" s="302"/>
    </row>
    <row r="622" spans="1:13" x14ac:dyDescent="0.25">
      <c r="G622" s="277"/>
    </row>
    <row r="624" spans="1:13" x14ac:dyDescent="0.25">
      <c r="G624" s="277"/>
    </row>
  </sheetData>
  <mergeCells count="1">
    <mergeCell ref="G609:L60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60" t="s">
        <v>15584</v>
      </c>
      <c r="C5" s="861"/>
      <c r="D5" s="861"/>
      <c r="E5" s="862"/>
    </row>
    <row r="6" spans="2:21" ht="19.5" thickBot="1" x14ac:dyDescent="0.35">
      <c r="G6" s="855" t="s">
        <v>15597</v>
      </c>
      <c r="H6" s="856"/>
      <c r="I6" s="856"/>
      <c r="J6" s="857"/>
    </row>
    <row r="7" spans="2:21" ht="21" x14ac:dyDescent="0.25">
      <c r="B7" s="746" t="s">
        <v>3</v>
      </c>
      <c r="C7" s="746" t="s">
        <v>15585</v>
      </c>
      <c r="D7" s="746" t="s">
        <v>15586</v>
      </c>
      <c r="E7" s="746" t="s">
        <v>15588</v>
      </c>
      <c r="F7" s="746"/>
      <c r="G7" s="750" t="s">
        <v>3</v>
      </c>
      <c r="H7" s="750" t="s">
        <v>14948</v>
      </c>
      <c r="I7" s="750" t="s">
        <v>14949</v>
      </c>
      <c r="J7" s="750" t="s">
        <v>11311</v>
      </c>
      <c r="K7" s="693"/>
      <c r="L7" s="318" t="s">
        <v>3</v>
      </c>
      <c r="M7" s="667" t="s">
        <v>15614</v>
      </c>
      <c r="N7" s="667" t="s">
        <v>14948</v>
      </c>
      <c r="O7" s="691"/>
      <c r="P7" s="690" t="s">
        <v>11311</v>
      </c>
      <c r="S7" s="690" t="s">
        <v>11311</v>
      </c>
    </row>
    <row r="8" spans="2:21" x14ac:dyDescent="0.25">
      <c r="B8" s="306" t="s">
        <v>15587</v>
      </c>
      <c r="C8" s="304">
        <v>5000000</v>
      </c>
      <c r="D8" s="304">
        <v>5250000</v>
      </c>
      <c r="E8" s="304">
        <f>D8-C8</f>
        <v>250000</v>
      </c>
      <c r="F8" s="304"/>
      <c r="G8" s="306" t="s">
        <v>15593</v>
      </c>
      <c r="H8" s="454">
        <v>1</v>
      </c>
      <c r="I8" s="304">
        <v>99586</v>
      </c>
      <c r="J8" s="304">
        <f>I8*H8</f>
        <v>99586</v>
      </c>
      <c r="K8" s="694"/>
      <c r="L8" s="304" t="s">
        <v>15613</v>
      </c>
      <c r="M8" s="759" t="s">
        <v>15615</v>
      </c>
      <c r="N8" s="304">
        <v>4</v>
      </c>
      <c r="O8" s="638">
        <v>280</v>
      </c>
      <c r="P8" s="692">
        <f>O8/6</f>
        <v>46.666666666666664</v>
      </c>
      <c r="Q8" s="692">
        <f>P8*5%</f>
        <v>2.3333333333333335</v>
      </c>
      <c r="R8" s="692">
        <f>P8-Q8</f>
        <v>44.333333333333329</v>
      </c>
      <c r="S8">
        <v>415</v>
      </c>
      <c r="T8">
        <f>S8*15%</f>
        <v>62.25</v>
      </c>
      <c r="U8">
        <f>S8-T8</f>
        <v>352.75</v>
      </c>
    </row>
    <row r="9" spans="2:21" x14ac:dyDescent="0.25">
      <c r="B9" s="306" t="s">
        <v>15589</v>
      </c>
      <c r="C9" s="304">
        <v>95297.05</v>
      </c>
      <c r="D9" s="304">
        <v>2113958</v>
      </c>
      <c r="E9" s="304">
        <f>D9-C9</f>
        <v>2018660.95</v>
      </c>
      <c r="F9" s="304"/>
      <c r="G9" s="306" t="s">
        <v>15594</v>
      </c>
      <c r="H9" s="454">
        <v>1</v>
      </c>
      <c r="I9" s="304">
        <v>4761</v>
      </c>
      <c r="J9" s="304">
        <f>I9*H9</f>
        <v>4761</v>
      </c>
      <c r="K9" s="694"/>
      <c r="L9" s="304" t="s">
        <v>15613</v>
      </c>
      <c r="M9" s="759" t="s">
        <v>15616</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15590</v>
      </c>
      <c r="C10" s="304">
        <v>192169.8</v>
      </c>
      <c r="D10" s="304">
        <v>1995000</v>
      </c>
      <c r="E10" s="304">
        <f>D10-C10</f>
        <v>1802830.2</v>
      </c>
      <c r="F10" s="304"/>
      <c r="G10" s="306" t="s">
        <v>15595</v>
      </c>
      <c r="H10" s="454">
        <v>1</v>
      </c>
      <c r="I10" s="304">
        <v>5901</v>
      </c>
      <c r="J10" s="304">
        <f>I10*H10</f>
        <v>5901</v>
      </c>
      <c r="K10" s="694"/>
      <c r="L10" s="304" t="s">
        <v>15613</v>
      </c>
      <c r="M10" s="759" t="s">
        <v>15617</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15596</v>
      </c>
      <c r="H11" s="454">
        <v>1</v>
      </c>
      <c r="I11" s="304">
        <v>103274</v>
      </c>
      <c r="J11" s="304">
        <f>I11*H11</f>
        <v>103274</v>
      </c>
      <c r="K11" s="694"/>
      <c r="L11" s="304" t="s">
        <v>15613</v>
      </c>
      <c r="M11" s="759" t="s">
        <v>15618</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2" t="s">
        <v>8196</v>
      </c>
      <c r="H12" s="454"/>
      <c r="I12" s="304"/>
      <c r="J12" s="751">
        <f>SUM(J8:J11)</f>
        <v>213522</v>
      </c>
      <c r="K12" s="694"/>
      <c r="L12" s="304" t="s">
        <v>15613</v>
      </c>
      <c r="M12" s="759" t="s">
        <v>15619</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58" t="s">
        <v>15603</v>
      </c>
      <c r="D13" s="859"/>
      <c r="E13" s="757">
        <f>E11+E10+E9+E8</f>
        <v>4660422.1500000004</v>
      </c>
      <c r="F13" s="304"/>
      <c r="G13" s="752" t="s">
        <v>15599</v>
      </c>
      <c r="H13" s="454"/>
      <c r="I13" s="304"/>
      <c r="J13" s="751">
        <f>J12*10%</f>
        <v>21352.2</v>
      </c>
      <c r="K13" s="694"/>
      <c r="L13" s="304" t="s">
        <v>15620</v>
      </c>
      <c r="M13" s="759" t="s">
        <v>15619</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2" t="s">
        <v>8196</v>
      </c>
      <c r="H14" s="454"/>
      <c r="I14" s="304"/>
      <c r="J14" s="751">
        <f>J12-J13</f>
        <v>192169.8</v>
      </c>
      <c r="K14" s="694"/>
      <c r="L14" s="304" t="s">
        <v>15621</v>
      </c>
      <c r="M14" s="759" t="s">
        <v>15615</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2" t="s">
        <v>15601</v>
      </c>
      <c r="H15" s="454"/>
      <c r="I15" s="304"/>
      <c r="J15" s="751">
        <v>1995000</v>
      </c>
      <c r="K15" s="694"/>
      <c r="L15" s="304" t="s">
        <v>15621</v>
      </c>
      <c r="M15" s="759" t="s">
        <v>15616</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2" t="s">
        <v>15588</v>
      </c>
      <c r="H16" s="454"/>
      <c r="I16" s="304"/>
      <c r="J16" s="751">
        <f>J14-J15</f>
        <v>-1802830.2</v>
      </c>
      <c r="K16" s="694"/>
      <c r="L16" s="304" t="s">
        <v>15621</v>
      </c>
      <c r="M16" s="759" t="s">
        <v>15617</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9"/>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55" t="s">
        <v>15598</v>
      </c>
      <c r="H18" s="856"/>
      <c r="I18" s="856"/>
      <c r="J18" s="857"/>
      <c r="K18" s="4"/>
      <c r="L18" s="93"/>
      <c r="M18" s="760"/>
      <c r="N18" s="695">
        <f>SUM(N8:N17)</f>
        <v>52</v>
      </c>
    </row>
    <row r="19" spans="4:21" x14ac:dyDescent="0.25">
      <c r="G19" s="750" t="s">
        <v>3</v>
      </c>
      <c r="H19" s="750" t="s">
        <v>14948</v>
      </c>
      <c r="I19" s="750" t="s">
        <v>14949</v>
      </c>
      <c r="J19" s="750" t="s">
        <v>11311</v>
      </c>
    </row>
    <row r="20" spans="4:21" x14ac:dyDescent="0.25">
      <c r="G20" s="306" t="s">
        <v>15593</v>
      </c>
      <c r="H20" s="454">
        <v>1</v>
      </c>
      <c r="I20" s="304">
        <v>99515</v>
      </c>
      <c r="J20" s="304">
        <f>I20*H20</f>
        <v>99515</v>
      </c>
      <c r="L20" s="692"/>
      <c r="M20" s="761"/>
      <c r="N20" s="692"/>
    </row>
    <row r="21" spans="4:21" x14ac:dyDescent="0.25">
      <c r="D21">
        <v>499380</v>
      </c>
      <c r="G21" s="306" t="s">
        <v>15594</v>
      </c>
      <c r="H21" s="454">
        <v>1</v>
      </c>
      <c r="I21" s="304">
        <v>4758</v>
      </c>
      <c r="J21" s="304">
        <f>I21*H21</f>
        <v>4758</v>
      </c>
    </row>
    <row r="22" spans="4:21" x14ac:dyDescent="0.25">
      <c r="D22">
        <v>2693528</v>
      </c>
      <c r="G22" s="306" t="s">
        <v>15595</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2" t="s">
        <v>8196</v>
      </c>
      <c r="H23" s="454"/>
      <c r="I23" s="304"/>
      <c r="J23" s="751">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2" t="s">
        <v>15600</v>
      </c>
      <c r="H24" s="454"/>
      <c r="I24" s="304"/>
      <c r="J24" s="751">
        <f>J23*13.5%</f>
        <v>14872.95</v>
      </c>
      <c r="O24" s="304">
        <v>451.8</v>
      </c>
      <c r="P24" s="692">
        <f t="shared" si="5"/>
        <v>45.180000000000007</v>
      </c>
      <c r="Q24" s="692">
        <f t="shared" si="6"/>
        <v>406.62</v>
      </c>
      <c r="R24">
        <v>57.791666666666671</v>
      </c>
      <c r="S24" s="692">
        <f t="shared" si="7"/>
        <v>464.41166666666669</v>
      </c>
    </row>
    <row r="25" spans="4:21" x14ac:dyDescent="0.25">
      <c r="G25" s="752" t="s">
        <v>8196</v>
      </c>
      <c r="H25" s="454"/>
      <c r="I25" s="304"/>
      <c r="J25" s="751">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2" t="s">
        <v>15601</v>
      </c>
      <c r="H26" s="454"/>
      <c r="I26" s="304"/>
      <c r="J26" s="751">
        <v>2113958</v>
      </c>
      <c r="N26">
        <f>N25*5%</f>
        <v>24969</v>
      </c>
      <c r="O26" s="304">
        <v>535</v>
      </c>
      <c r="P26" s="692">
        <f t="shared" si="5"/>
        <v>53.5</v>
      </c>
      <c r="Q26" s="692">
        <f t="shared" si="6"/>
        <v>481.5</v>
      </c>
      <c r="R26">
        <v>75.208333333333343</v>
      </c>
      <c r="S26" s="692">
        <f t="shared" si="7"/>
        <v>556.70833333333337</v>
      </c>
    </row>
    <row r="27" spans="4:21" x14ac:dyDescent="0.25">
      <c r="E27">
        <v>1616865</v>
      </c>
      <c r="G27" s="752" t="s">
        <v>15588</v>
      </c>
      <c r="H27" s="454"/>
      <c r="I27" s="304"/>
      <c r="J27" s="751">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3" t="s">
        <v>15602</v>
      </c>
      <c r="H29" s="754"/>
      <c r="I29" s="755"/>
      <c r="J29" s="756">
        <f>J27+J16</f>
        <v>-3821491.15</v>
      </c>
      <c r="M29" s="762"/>
      <c r="N29">
        <f>N28+N27</f>
        <v>3167939</v>
      </c>
      <c r="O29" s="304">
        <v>1738</v>
      </c>
      <c r="P29" s="692">
        <f t="shared" si="5"/>
        <v>173.8</v>
      </c>
      <c r="Q29" s="692">
        <f t="shared" si="6"/>
        <v>1564.2</v>
      </c>
      <c r="R29">
        <v>102.125</v>
      </c>
      <c r="S29" s="692">
        <f t="shared" si="7"/>
        <v>1666.325</v>
      </c>
    </row>
    <row r="30" spans="4:21" x14ac:dyDescent="0.25">
      <c r="E30">
        <f>SUM(E26:E29)</f>
        <v>1788931</v>
      </c>
      <c r="M30" s="762">
        <v>2719856</v>
      </c>
      <c r="O30" s="304">
        <v>2868</v>
      </c>
      <c r="P30" s="692">
        <f t="shared" si="5"/>
        <v>286.8</v>
      </c>
      <c r="Q30" s="692">
        <f t="shared" si="6"/>
        <v>2581.1999999999998</v>
      </c>
      <c r="R30">
        <v>159.91666666666669</v>
      </c>
      <c r="S30" s="692">
        <f t="shared" si="7"/>
        <v>2741.1166666666663</v>
      </c>
    </row>
    <row r="31" spans="4:21" x14ac:dyDescent="0.25">
      <c r="E31">
        <v>5200000</v>
      </c>
      <c r="M31" s="763">
        <f>M30*13.5%</f>
        <v>367180.56</v>
      </c>
    </row>
    <row r="32" spans="4:21" x14ac:dyDescent="0.25">
      <c r="E32">
        <f>E31-E30</f>
        <v>3411069</v>
      </c>
      <c r="J32" s="277">
        <f>J14</f>
        <v>192169.8</v>
      </c>
      <c r="M32" s="762">
        <f>M30-M31</f>
        <v>2352675.44</v>
      </c>
    </row>
    <row r="33" spans="3:13" x14ac:dyDescent="0.25">
      <c r="C33" s="696" t="s">
        <v>15238</v>
      </c>
      <c r="D33" s="696" t="s">
        <v>15228</v>
      </c>
      <c r="M33" s="762"/>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342"/>
  <sheetViews>
    <sheetView showGridLines="0" tabSelected="1" zoomScaleNormal="100" zoomScaleSheetLayoutView="110" workbookViewId="0">
      <pane ySplit="1" topLeftCell="A12081" activePane="bottomLeft" state="frozen"/>
      <selection activeCell="D6707" sqref="D6707"/>
      <selection pane="bottomLeft" activeCell="H12098" sqref="H1209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64"/>
      <c r="J8163" s="865"/>
      <c r="K8163" s="865"/>
    </row>
    <row r="8164" spans="1:11" x14ac:dyDescent="0.3">
      <c r="A8164" s="45">
        <v>45275</v>
      </c>
      <c r="B8164" s="396" t="s">
        <v>12710</v>
      </c>
      <c r="C8164" s="5" t="s">
        <v>4550</v>
      </c>
      <c r="D8164" s="124" t="s">
        <v>12856</v>
      </c>
      <c r="E8164" s="43">
        <v>2000</v>
      </c>
      <c r="F8164" s="43"/>
      <c r="G8164" s="48">
        <f t="shared" si="205"/>
        <v>91659.52150537612</v>
      </c>
      <c r="H8164" s="388" t="s">
        <v>9567</v>
      </c>
      <c r="I8164" s="864"/>
      <c r="J8164" s="865"/>
      <c r="K8164" s="865"/>
    </row>
    <row r="8165" spans="1:11" x14ac:dyDescent="0.3">
      <c r="A8165" s="45">
        <v>45275</v>
      </c>
      <c r="B8165" s="396"/>
      <c r="C8165" s="5" t="s">
        <v>84</v>
      </c>
      <c r="D8165" s="124" t="s">
        <v>12803</v>
      </c>
      <c r="E8165" s="43">
        <v>2000</v>
      </c>
      <c r="F8165" s="43"/>
      <c r="G8165" s="48">
        <f t="shared" si="205"/>
        <v>89659.52150537612</v>
      </c>
      <c r="H8165" s="388" t="s">
        <v>9567</v>
      </c>
      <c r="I8165" s="864"/>
      <c r="J8165" s="865"/>
      <c r="K8165" s="865"/>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66" t="s">
        <v>13344</v>
      </c>
      <c r="N8783" s="867"/>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66" t="s">
        <v>13344</v>
      </c>
      <c r="N8805" s="867"/>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68" t="s">
        <v>13892</v>
      </c>
      <c r="K9445" s="869"/>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SUMIF(C10029:E125775,"salary",E10029:E136786)</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SUMIF(C10271:E126017,"salary",E10271:E137028)</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SUMIF(C10665:E126269,"salary",E10665:E137280)</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63" t="s">
        <v>15102</v>
      </c>
      <c r="J10815" s="863"/>
      <c r="K10815" s="863"/>
      <c r="L10815" s="863"/>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63" t="s">
        <v>14946</v>
      </c>
      <c r="J10825" s="863"/>
      <c r="K10825" s="863"/>
      <c r="L10825" s="863"/>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SUMIF(C10952:E126491,"salary",E10952:E137502)</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SUMIF(C11193:E126832,"salary",E11193:E137843)</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15863</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5" t="s">
        <v>12230</v>
      </c>
      <c r="C11419" s="44" t="s">
        <v>1074</v>
      </c>
      <c r="D11419" s="44" t="s">
        <v>6280</v>
      </c>
      <c r="E11419" s="28">
        <v>3165</v>
      </c>
      <c r="F11419" s="706"/>
      <c r="G11419" s="48">
        <f t="shared" si="286"/>
        <v>717215.87847608444</v>
      </c>
      <c r="H11419" s="389" t="s">
        <v>9567</v>
      </c>
    </row>
    <row r="11420" spans="1:8" x14ac:dyDescent="0.3">
      <c r="A11420" s="45">
        <v>45678</v>
      </c>
      <c r="B11420" s="705" t="s">
        <v>25</v>
      </c>
      <c r="C11420" s="44" t="s">
        <v>1074</v>
      </c>
      <c r="D11420" s="44" t="s">
        <v>6280</v>
      </c>
      <c r="E11420" s="28">
        <v>10860</v>
      </c>
      <c r="F11420" s="706"/>
      <c r="G11420" s="48">
        <f t="shared" si="286"/>
        <v>706355.87847608444</v>
      </c>
      <c r="H11420" s="389" t="s">
        <v>9567</v>
      </c>
    </row>
    <row r="11421" spans="1:8" x14ac:dyDescent="0.3">
      <c r="A11421" s="45">
        <v>45678</v>
      </c>
      <c r="B11421" s="705" t="s">
        <v>25</v>
      </c>
      <c r="C11421" s="44" t="s">
        <v>26</v>
      </c>
      <c r="D11421" s="44" t="s">
        <v>15387</v>
      </c>
      <c r="E11421" s="28">
        <v>350</v>
      </c>
      <c r="F11421" s="706"/>
      <c r="G11421" s="48">
        <f t="shared" si="286"/>
        <v>706005.87847608444</v>
      </c>
      <c r="H11421" s="389" t="s">
        <v>9567</v>
      </c>
    </row>
    <row r="11422" spans="1:8" x14ac:dyDescent="0.3">
      <c r="A11422" s="45">
        <v>45678</v>
      </c>
      <c r="B11422" s="705" t="s">
        <v>15146</v>
      </c>
      <c r="C11422" s="44" t="s">
        <v>14463</v>
      </c>
      <c r="D11422" s="44" t="s">
        <v>294</v>
      </c>
      <c r="E11422" s="28">
        <v>10000</v>
      </c>
      <c r="F11422" s="706"/>
      <c r="G11422" s="48">
        <f t="shared" si="286"/>
        <v>696005.87847608444</v>
      </c>
      <c r="H11422" s="389" t="s">
        <v>9567</v>
      </c>
    </row>
    <row r="11423" spans="1:8" x14ac:dyDescent="0.3">
      <c r="A11423" s="45">
        <v>45678</v>
      </c>
      <c r="B11423" s="705"/>
      <c r="C11423" s="44" t="s">
        <v>84</v>
      </c>
      <c r="D11423" s="44" t="s">
        <v>15371</v>
      </c>
      <c r="E11423" s="28">
        <v>5000</v>
      </c>
      <c r="F11423" s="706"/>
      <c r="G11423" s="48">
        <f t="shared" si="286"/>
        <v>691005.87847608444</v>
      </c>
      <c r="H11423" s="389" t="s">
        <v>9567</v>
      </c>
    </row>
    <row r="11424" spans="1:8" x14ac:dyDescent="0.3">
      <c r="A11424" s="45">
        <v>45678</v>
      </c>
      <c r="B11424" s="705"/>
      <c r="C11424" s="44" t="s">
        <v>14</v>
      </c>
      <c r="D11424" s="44" t="s">
        <v>15372</v>
      </c>
      <c r="E11424" s="28">
        <v>5000</v>
      </c>
      <c r="F11424" s="706"/>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15411</v>
      </c>
      <c r="E11465" s="43">
        <v>3500</v>
      </c>
      <c r="F11465" s="43"/>
      <c r="G11465" s="48">
        <f t="shared" si="286"/>
        <v>106211.87847608444</v>
      </c>
      <c r="H11465" s="389" t="s">
        <v>9567</v>
      </c>
    </row>
    <row r="11466" spans="1:14" x14ac:dyDescent="0.3">
      <c r="A11466" s="45">
        <v>45681</v>
      </c>
      <c r="B11466" s="396" t="s">
        <v>14524</v>
      </c>
      <c r="C11466" s="5" t="s">
        <v>9451</v>
      </c>
      <c r="D11466" s="5" t="s">
        <v>15412</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15413</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15414</v>
      </c>
      <c r="E11469" s="43">
        <v>1000</v>
      </c>
      <c r="F11469" s="43"/>
      <c r="G11469" s="48">
        <f t="shared" si="286"/>
        <v>57211.878476084443</v>
      </c>
      <c r="H11469" s="389" t="s">
        <v>9567</v>
      </c>
    </row>
    <row r="11470" spans="1:14" x14ac:dyDescent="0.3">
      <c r="A11470" s="45">
        <v>45682</v>
      </c>
      <c r="B11470" s="396" t="s">
        <v>14524</v>
      </c>
      <c r="C11470" s="5" t="s">
        <v>11174</v>
      </c>
      <c r="D11470" s="5" t="s">
        <v>15419</v>
      </c>
      <c r="E11470" s="43">
        <v>35560</v>
      </c>
      <c r="F11470" s="43"/>
      <c r="G11470" s="48">
        <f t="shared" si="286"/>
        <v>21651.878476084443</v>
      </c>
      <c r="H11470" s="389" t="s">
        <v>9567</v>
      </c>
    </row>
    <row r="11471" spans="1:14" x14ac:dyDescent="0.3">
      <c r="A11471" s="45">
        <v>45682</v>
      </c>
      <c r="B11471" s="396" t="s">
        <v>14590</v>
      </c>
      <c r="C11471" s="5" t="s">
        <v>26</v>
      </c>
      <c r="D11471" s="5" t="s">
        <v>15420</v>
      </c>
      <c r="E11471" s="43">
        <v>10000</v>
      </c>
      <c r="F11471" s="43"/>
      <c r="G11471" s="48">
        <f t="shared" si="286"/>
        <v>11651.878476084443</v>
      </c>
      <c r="H11471" s="389" t="s">
        <v>9567</v>
      </c>
    </row>
    <row r="11472" spans="1:14" x14ac:dyDescent="0.3">
      <c r="A11472" s="45">
        <v>45682</v>
      </c>
      <c r="B11472" s="396" t="s">
        <v>14590</v>
      </c>
      <c r="C11472" s="5" t="s">
        <v>4550</v>
      </c>
      <c r="D11472" s="5" t="s">
        <v>15421</v>
      </c>
      <c r="E11472" s="43">
        <v>10000</v>
      </c>
      <c r="F11472" s="43"/>
      <c r="G11472" s="48">
        <f t="shared" si="286"/>
        <v>1651.8784760844428</v>
      </c>
      <c r="H11472" s="389" t="s">
        <v>9567</v>
      </c>
    </row>
    <row r="11473" spans="1:9" x14ac:dyDescent="0.3">
      <c r="A11473" s="45">
        <v>45682</v>
      </c>
      <c r="B11473" s="396" t="s">
        <v>15422</v>
      </c>
      <c r="C11473" s="5" t="s">
        <v>5793</v>
      </c>
      <c r="D11473" s="5" t="s">
        <v>8924</v>
      </c>
      <c r="E11473" s="43">
        <v>300</v>
      </c>
      <c r="F11473" s="43"/>
      <c r="G11473" s="48">
        <f t="shared" si="286"/>
        <v>1351.8784760844428</v>
      </c>
      <c r="H11473" s="389" t="s">
        <v>9567</v>
      </c>
    </row>
    <row r="11474" spans="1:9" x14ac:dyDescent="0.3">
      <c r="A11474" s="45">
        <v>45682</v>
      </c>
      <c r="B11474" s="708" t="s">
        <v>15422</v>
      </c>
      <c r="C11474" s="5" t="s">
        <v>30</v>
      </c>
      <c r="D11474" s="5" t="s">
        <v>15424</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9"/>
      <c r="C11476" s="5" t="s">
        <v>14</v>
      </c>
      <c r="D11476" s="5" t="s">
        <v>294</v>
      </c>
      <c r="E11476" s="43">
        <v>10000</v>
      </c>
      <c r="F11476" s="43"/>
      <c r="G11476" s="48">
        <f t="shared" si="286"/>
        <v>241151.87847608444</v>
      </c>
      <c r="H11476" s="389" t="s">
        <v>9567</v>
      </c>
    </row>
    <row r="11477" spans="1:9" x14ac:dyDescent="0.3">
      <c r="A11477" s="45">
        <v>45686</v>
      </c>
      <c r="B11477" s="709" t="s">
        <v>14524</v>
      </c>
      <c r="C11477" s="715" t="s">
        <v>26</v>
      </c>
      <c r="D11477" s="715" t="s">
        <v>15545</v>
      </c>
      <c r="E11477" s="65">
        <v>20000</v>
      </c>
      <c r="F11477" s="43"/>
      <c r="G11477" s="48">
        <f t="shared" si="286"/>
        <v>221151.87847608444</v>
      </c>
      <c r="H11477" s="389" t="s">
        <v>9567</v>
      </c>
    </row>
    <row r="11478" spans="1:9" x14ac:dyDescent="0.3">
      <c r="A11478" s="45">
        <v>45686</v>
      </c>
      <c r="B11478" s="709" t="s">
        <v>14590</v>
      </c>
      <c r="C11478" s="5" t="s">
        <v>9451</v>
      </c>
      <c r="D11478" s="5" t="s">
        <v>15427</v>
      </c>
      <c r="E11478" s="43">
        <f>24600+240</f>
        <v>24840</v>
      </c>
      <c r="F11478" s="43"/>
      <c r="G11478" s="48">
        <f t="shared" si="286"/>
        <v>196311.87847608444</v>
      </c>
      <c r="H11478" s="389" t="s">
        <v>9567</v>
      </c>
    </row>
    <row r="11479" spans="1:9" x14ac:dyDescent="0.3">
      <c r="A11479" s="45">
        <v>45686</v>
      </c>
      <c r="B11479" s="709" t="s">
        <v>14882</v>
      </c>
      <c r="C11479" s="5" t="s">
        <v>9451</v>
      </c>
      <c r="D11479" s="5" t="s">
        <v>15428</v>
      </c>
      <c r="E11479" s="43">
        <f>15000+150</f>
        <v>15150</v>
      </c>
      <c r="F11479" s="43"/>
      <c r="G11479" s="48">
        <f t="shared" si="286"/>
        <v>181161.87847608444</v>
      </c>
      <c r="H11479" s="389" t="s">
        <v>9567</v>
      </c>
    </row>
    <row r="11480" spans="1:9" x14ac:dyDescent="0.3">
      <c r="A11480" s="45">
        <v>45686</v>
      </c>
      <c r="B11480" s="709" t="s">
        <v>12133</v>
      </c>
      <c r="C11480" s="5" t="s">
        <v>5793</v>
      </c>
      <c r="D11480" s="5" t="s">
        <v>40</v>
      </c>
      <c r="E11480" s="43">
        <v>1900</v>
      </c>
      <c r="F11480" s="43"/>
      <c r="G11480" s="48">
        <f t="shared" si="286"/>
        <v>179261.87847608444</v>
      </c>
      <c r="H11480" s="389" t="s">
        <v>9567</v>
      </c>
    </row>
    <row r="11481" spans="1:9" x14ac:dyDescent="0.3">
      <c r="A11481" s="45">
        <v>45686</v>
      </c>
      <c r="B11481" s="709" t="s">
        <v>14248</v>
      </c>
      <c r="C11481" s="5" t="s">
        <v>5793</v>
      </c>
      <c r="D11481" s="5" t="s">
        <v>40</v>
      </c>
      <c r="E11481" s="43">
        <v>1500</v>
      </c>
      <c r="F11481" s="43"/>
      <c r="G11481" s="48">
        <f t="shared" si="286"/>
        <v>177761.87847608444</v>
      </c>
      <c r="H11481" s="389" t="s">
        <v>9567</v>
      </c>
    </row>
    <row r="11482" spans="1:9" x14ac:dyDescent="0.3">
      <c r="A11482" s="45">
        <v>45686</v>
      </c>
      <c r="B11482" s="709" t="s">
        <v>15162</v>
      </c>
      <c r="C11482" s="5" t="s">
        <v>11174</v>
      </c>
      <c r="D11482" s="5" t="s">
        <v>15429</v>
      </c>
      <c r="E11482" s="43">
        <v>31000</v>
      </c>
      <c r="F11482" s="43"/>
      <c r="G11482" s="48">
        <f t="shared" si="286"/>
        <v>146761.87847608444</v>
      </c>
      <c r="H11482" s="389" t="s">
        <v>9567</v>
      </c>
    </row>
    <row r="11483" spans="1:9" x14ac:dyDescent="0.3">
      <c r="A11483" s="45">
        <v>45686</v>
      </c>
      <c r="B11483" s="709" t="s">
        <v>15431</v>
      </c>
      <c r="C11483" s="5" t="s">
        <v>11174</v>
      </c>
      <c r="D11483" s="5" t="s">
        <v>15435</v>
      </c>
      <c r="E11483" s="43">
        <v>5800</v>
      </c>
      <c r="F11483" s="43"/>
      <c r="G11483" s="48">
        <f t="shared" si="286"/>
        <v>140961.87847608444</v>
      </c>
      <c r="H11483" s="389" t="s">
        <v>9567</v>
      </c>
    </row>
    <row r="11484" spans="1:9" x14ac:dyDescent="0.3">
      <c r="A11484" s="45">
        <v>45686</v>
      </c>
      <c r="B11484" s="709" t="s">
        <v>10319</v>
      </c>
      <c r="C11484" s="5" t="s">
        <v>30</v>
      </c>
      <c r="D11484" s="5" t="s">
        <v>15430</v>
      </c>
      <c r="E11484" s="43">
        <v>2000</v>
      </c>
      <c r="F11484" s="43"/>
      <c r="G11484" s="48">
        <f t="shared" si="286"/>
        <v>138961.87847608444</v>
      </c>
      <c r="H11484" s="389" t="s">
        <v>9567</v>
      </c>
    </row>
    <row r="11485" spans="1:9" x14ac:dyDescent="0.3">
      <c r="A11485" s="45">
        <v>45686</v>
      </c>
      <c r="B11485" s="714" t="s">
        <v>15431</v>
      </c>
      <c r="C11485" s="715" t="s">
        <v>11174</v>
      </c>
      <c r="D11485" s="715" t="s">
        <v>15442</v>
      </c>
      <c r="E11485" s="65">
        <v>5761</v>
      </c>
      <c r="F11485" s="43"/>
      <c r="G11485" s="48">
        <f t="shared" si="286"/>
        <v>133200.87847608444</v>
      </c>
      <c r="H11485" s="389" t="s">
        <v>9567</v>
      </c>
    </row>
    <row r="11486" spans="1:9" x14ac:dyDescent="0.3">
      <c r="A11486" s="45">
        <v>45686</v>
      </c>
      <c r="B11486" s="709" t="s">
        <v>14524</v>
      </c>
      <c r="C11486" s="5" t="s">
        <v>11174</v>
      </c>
      <c r="D11486" s="5" t="s">
        <v>15432</v>
      </c>
      <c r="E11486" s="43">
        <v>4900</v>
      </c>
      <c r="F11486" s="43"/>
      <c r="G11486" s="48">
        <f t="shared" si="286"/>
        <v>128300.87847608444</v>
      </c>
      <c r="H11486" s="389" t="s">
        <v>9567</v>
      </c>
    </row>
    <row r="11487" spans="1:9" x14ac:dyDescent="0.3">
      <c r="A11487" s="45">
        <v>45686</v>
      </c>
      <c r="B11487" s="709" t="s">
        <v>12133</v>
      </c>
      <c r="C11487" s="5" t="s">
        <v>84</v>
      </c>
      <c r="D11487" s="5" t="s">
        <v>15433</v>
      </c>
      <c r="E11487" s="43">
        <v>5000</v>
      </c>
      <c r="F11487" s="43"/>
      <c r="G11487" s="48">
        <f t="shared" si="286"/>
        <v>123300.87847608444</v>
      </c>
      <c r="H11487" s="389" t="s">
        <v>9567</v>
      </c>
      <c r="I11487" s="52">
        <v>1469829</v>
      </c>
    </row>
    <row r="11488" spans="1:9" x14ac:dyDescent="0.3">
      <c r="A11488" s="45">
        <v>45686</v>
      </c>
      <c r="B11488" s="709" t="s">
        <v>14701</v>
      </c>
      <c r="C11488" s="5" t="s">
        <v>84</v>
      </c>
      <c r="D11488" s="5" t="s">
        <v>15434</v>
      </c>
      <c r="E11488" s="43">
        <v>6000</v>
      </c>
      <c r="F11488" s="43"/>
      <c r="G11488" s="48">
        <f t="shared" si="286"/>
        <v>117300.87847608444</v>
      </c>
      <c r="H11488" s="389" t="s">
        <v>9567</v>
      </c>
      <c r="I11488" s="711">
        <f>I11487*30%</f>
        <v>440948.7</v>
      </c>
    </row>
    <row r="11489" spans="1:9" x14ac:dyDescent="0.3">
      <c r="A11489" s="45">
        <v>45686</v>
      </c>
      <c r="B11489" s="709"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0"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0" t="s">
        <v>14524</v>
      </c>
      <c r="C11491" s="5" t="s">
        <v>11174</v>
      </c>
      <c r="D11491" s="5" t="s">
        <v>15436</v>
      </c>
      <c r="E11491" s="43">
        <v>13600</v>
      </c>
      <c r="F11491" s="43"/>
      <c r="G11491" s="48">
        <f t="shared" si="286"/>
        <v>97700.878476084443</v>
      </c>
      <c r="H11491" s="389" t="s">
        <v>9567</v>
      </c>
    </row>
    <row r="11492" spans="1:9" x14ac:dyDescent="0.3">
      <c r="A11492" s="45">
        <v>45687</v>
      </c>
      <c r="B11492" s="710" t="s">
        <v>14031</v>
      </c>
      <c r="C11492" s="5" t="s">
        <v>11174</v>
      </c>
      <c r="D11492" s="5" t="s">
        <v>15437</v>
      </c>
      <c r="E11492" s="43">
        <v>12236</v>
      </c>
      <c r="F11492" s="43"/>
      <c r="G11492" s="48">
        <f t="shared" si="286"/>
        <v>85464.878476084443</v>
      </c>
      <c r="H11492" s="389" t="s">
        <v>9567</v>
      </c>
    </row>
    <row r="11493" spans="1:9" x14ac:dyDescent="0.3">
      <c r="A11493" s="45">
        <v>45687</v>
      </c>
      <c r="B11493" s="710" t="s">
        <v>14590</v>
      </c>
      <c r="C11493" s="5" t="s">
        <v>11174</v>
      </c>
      <c r="D11493" s="5" t="s">
        <v>13267</v>
      </c>
      <c r="E11493" s="43">
        <v>17600</v>
      </c>
      <c r="F11493" s="43"/>
      <c r="G11493" s="48">
        <f t="shared" si="286"/>
        <v>67864.878476084443</v>
      </c>
      <c r="H11493" s="389" t="s">
        <v>9567</v>
      </c>
    </row>
    <row r="11494" spans="1:9" x14ac:dyDescent="0.3">
      <c r="A11494" s="45">
        <v>45687</v>
      </c>
      <c r="B11494" s="712" t="s">
        <v>14524</v>
      </c>
      <c r="C11494" s="5" t="s">
        <v>11174</v>
      </c>
      <c r="D11494" s="5" t="s">
        <v>15443</v>
      </c>
      <c r="E11494" s="43">
        <v>1000</v>
      </c>
      <c r="F11494" s="43"/>
      <c r="G11494" s="48">
        <f t="shared" si="286"/>
        <v>66864.878476084443</v>
      </c>
      <c r="H11494" s="389" t="s">
        <v>9567</v>
      </c>
    </row>
    <row r="11495" spans="1:9" x14ac:dyDescent="0.3">
      <c r="A11495" s="45">
        <v>45687</v>
      </c>
      <c r="B11495" s="712" t="s">
        <v>13833</v>
      </c>
      <c r="C11495" s="5" t="s">
        <v>26</v>
      </c>
      <c r="D11495" s="5" t="s">
        <v>15438</v>
      </c>
      <c r="E11495" s="43">
        <v>15000</v>
      </c>
      <c r="F11495" s="43"/>
      <c r="G11495" s="48">
        <f t="shared" si="286"/>
        <v>51864.878476084443</v>
      </c>
      <c r="H11495" s="389" t="s">
        <v>9567</v>
      </c>
    </row>
    <row r="11496" spans="1:9" x14ac:dyDescent="0.3">
      <c r="A11496" s="45">
        <v>45687</v>
      </c>
      <c r="B11496" s="712" t="s">
        <v>13902</v>
      </c>
      <c r="C11496" s="5" t="s">
        <v>11821</v>
      </c>
      <c r="D11496" s="5" t="s">
        <v>15439</v>
      </c>
      <c r="E11496" s="43">
        <v>11960</v>
      </c>
      <c r="F11496" s="43"/>
      <c r="G11496" s="48">
        <f t="shared" si="286"/>
        <v>39904.878476084443</v>
      </c>
      <c r="H11496" s="389" t="s">
        <v>9567</v>
      </c>
    </row>
    <row r="11497" spans="1:9" x14ac:dyDescent="0.3">
      <c r="A11497" s="45">
        <v>45687</v>
      </c>
      <c r="B11497" s="712" t="s">
        <v>12133</v>
      </c>
      <c r="C11497" s="5" t="s">
        <v>5793</v>
      </c>
      <c r="D11497" s="5" t="s">
        <v>40</v>
      </c>
      <c r="E11497" s="43">
        <v>1200</v>
      </c>
      <c r="F11497" s="43"/>
      <c r="G11497" s="48">
        <f t="shared" si="286"/>
        <v>38704.878476084443</v>
      </c>
      <c r="H11497" s="389" t="s">
        <v>9567</v>
      </c>
    </row>
    <row r="11498" spans="1:9" x14ac:dyDescent="0.3">
      <c r="A11498" s="45">
        <v>45687</v>
      </c>
      <c r="B11498" s="712" t="s">
        <v>10319</v>
      </c>
      <c r="C11498" s="5" t="s">
        <v>30</v>
      </c>
      <c r="D11498" s="5" t="s">
        <v>15440</v>
      </c>
      <c r="E11498" s="43">
        <v>10000</v>
      </c>
      <c r="F11498" s="43"/>
      <c r="G11498" s="48">
        <f t="shared" si="286"/>
        <v>28704.878476084443</v>
      </c>
      <c r="H11498" s="389" t="s">
        <v>9567</v>
      </c>
    </row>
    <row r="11499" spans="1:9" x14ac:dyDescent="0.3">
      <c r="A11499" s="45">
        <v>45687</v>
      </c>
      <c r="B11499" s="712"/>
      <c r="C11499" s="5" t="s">
        <v>14</v>
      </c>
      <c r="D11499" s="5" t="s">
        <v>8999</v>
      </c>
      <c r="E11499" s="43">
        <v>5000</v>
      </c>
      <c r="F11499" s="43"/>
      <c r="G11499" s="48">
        <f t="shared" si="286"/>
        <v>23704.878476084443</v>
      </c>
      <c r="H11499" s="389" t="s">
        <v>9567</v>
      </c>
    </row>
    <row r="11500" spans="1:9" x14ac:dyDescent="0.3">
      <c r="A11500" s="45">
        <v>45687</v>
      </c>
      <c r="B11500" s="712" t="s">
        <v>13379</v>
      </c>
      <c r="C11500" s="5" t="s">
        <v>11174</v>
      </c>
      <c r="D11500" s="5" t="s">
        <v>15441</v>
      </c>
      <c r="E11500" s="43">
        <v>1500</v>
      </c>
      <c r="F11500" s="43"/>
      <c r="G11500" s="48">
        <f t="shared" si="286"/>
        <v>22204.878476084443</v>
      </c>
      <c r="H11500" s="389" t="s">
        <v>9567</v>
      </c>
    </row>
    <row r="11501" spans="1:9" x14ac:dyDescent="0.3">
      <c r="A11501" s="45">
        <v>45687</v>
      </c>
      <c r="B11501" s="712" t="s">
        <v>15162</v>
      </c>
      <c r="C11501" s="5" t="s">
        <v>5793</v>
      </c>
      <c r="D11501" s="5" t="s">
        <v>40</v>
      </c>
      <c r="E11501" s="43">
        <v>1500</v>
      </c>
      <c r="F11501" s="43"/>
      <c r="G11501" s="48">
        <f t="shared" si="286"/>
        <v>20704.878476084443</v>
      </c>
      <c r="H11501" s="389" t="s">
        <v>9567</v>
      </c>
    </row>
    <row r="11502" spans="1:9" x14ac:dyDescent="0.3">
      <c r="A11502" s="45">
        <v>45687</v>
      </c>
      <c r="B11502" s="712" t="s">
        <v>14590</v>
      </c>
      <c r="C11502" s="5" t="s">
        <v>4550</v>
      </c>
      <c r="D11502" s="5" t="s">
        <v>15264</v>
      </c>
      <c r="E11502" s="43">
        <v>10000</v>
      </c>
      <c r="F11502" s="43"/>
      <c r="G11502" s="48">
        <f t="shared" si="286"/>
        <v>10704.878476084443</v>
      </c>
      <c r="H11502" s="389" t="s">
        <v>9567</v>
      </c>
    </row>
    <row r="11503" spans="1:9" x14ac:dyDescent="0.3">
      <c r="A11503" s="45">
        <v>45687</v>
      </c>
      <c r="B11503" s="712" t="s">
        <v>15431</v>
      </c>
      <c r="C11503" s="5" t="s">
        <v>11174</v>
      </c>
      <c r="D11503" s="5" t="s">
        <v>15444</v>
      </c>
      <c r="E11503" s="43">
        <v>3430</v>
      </c>
      <c r="F11503" s="43"/>
      <c r="G11503" s="48">
        <f t="shared" si="286"/>
        <v>7274.8784760844428</v>
      </c>
      <c r="H11503" s="389" t="s">
        <v>9567</v>
      </c>
    </row>
    <row r="11504" spans="1:9" x14ac:dyDescent="0.3">
      <c r="A11504" s="45">
        <v>45687</v>
      </c>
      <c r="B11504" s="712"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2" t="s">
        <v>12230</v>
      </c>
      <c r="C11506" s="5" t="s">
        <v>1074</v>
      </c>
      <c r="D11506" s="5" t="s">
        <v>15423</v>
      </c>
      <c r="E11506" s="43">
        <v>770</v>
      </c>
      <c r="F11506" s="43"/>
      <c r="G11506" s="48">
        <f t="shared" si="286"/>
        <v>202504.87847608444</v>
      </c>
      <c r="H11506" s="389" t="s">
        <v>9567</v>
      </c>
    </row>
    <row r="11507" spans="1:8" x14ac:dyDescent="0.3">
      <c r="A11507" s="45">
        <v>45688</v>
      </c>
      <c r="B11507" s="712" t="s">
        <v>25</v>
      </c>
      <c r="C11507" s="5" t="s">
        <v>1074</v>
      </c>
      <c r="D11507" s="5" t="s">
        <v>15423</v>
      </c>
      <c r="E11507" s="43">
        <v>800</v>
      </c>
      <c r="F11507" s="43"/>
      <c r="G11507" s="48">
        <f t="shared" si="286"/>
        <v>201704.87847608444</v>
      </c>
      <c r="H11507" s="389" t="s">
        <v>9567</v>
      </c>
    </row>
    <row r="11508" spans="1:8" x14ac:dyDescent="0.3">
      <c r="A11508" s="45">
        <v>45688</v>
      </c>
      <c r="B11508" s="713" t="s">
        <v>14524</v>
      </c>
      <c r="C11508" s="5" t="s">
        <v>11174</v>
      </c>
      <c r="D11508" s="5" t="s">
        <v>15449</v>
      </c>
      <c r="E11508" s="43">
        <v>3515</v>
      </c>
      <c r="F11508" s="43"/>
      <c r="G11508" s="48">
        <f t="shared" si="286"/>
        <v>198189.87847608444</v>
      </c>
      <c r="H11508" s="389" t="s">
        <v>9567</v>
      </c>
    </row>
    <row r="11509" spans="1:8" x14ac:dyDescent="0.3">
      <c r="A11509" s="45">
        <v>45688</v>
      </c>
      <c r="B11509" s="713" t="s">
        <v>15162</v>
      </c>
      <c r="C11509" s="5" t="s">
        <v>5793</v>
      </c>
      <c r="D11509" s="5" t="s">
        <v>12794</v>
      </c>
      <c r="E11509" s="43">
        <v>1000</v>
      </c>
      <c r="F11509" s="43"/>
      <c r="G11509" s="48">
        <f t="shared" si="286"/>
        <v>197189.87847608444</v>
      </c>
      <c r="H11509" s="389" t="s">
        <v>9567</v>
      </c>
    </row>
    <row r="11510" spans="1:8" x14ac:dyDescent="0.3">
      <c r="A11510" s="45">
        <v>45688</v>
      </c>
      <c r="B11510" s="716" t="s">
        <v>14590</v>
      </c>
      <c r="C11510" s="5" t="s">
        <v>5793</v>
      </c>
      <c r="D11510" s="5" t="s">
        <v>40</v>
      </c>
      <c r="E11510" s="43">
        <v>3000</v>
      </c>
      <c r="F11510" s="43"/>
      <c r="G11510" s="48">
        <f t="shared" si="286"/>
        <v>194189.87847608444</v>
      </c>
      <c r="H11510" s="389" t="s">
        <v>9567</v>
      </c>
    </row>
    <row r="11511" spans="1:8" x14ac:dyDescent="0.3">
      <c r="A11511" s="45">
        <v>45688</v>
      </c>
      <c r="B11511" s="713" t="s">
        <v>13379</v>
      </c>
      <c r="C11511" s="5" t="s">
        <v>26</v>
      </c>
      <c r="D11511" s="5" t="s">
        <v>15447</v>
      </c>
      <c r="E11511" s="43">
        <v>2100</v>
      </c>
      <c r="F11511" s="43"/>
      <c r="G11511" s="48">
        <f t="shared" si="286"/>
        <v>192089.87847608444</v>
      </c>
      <c r="H11511" s="389" t="s">
        <v>9567</v>
      </c>
    </row>
    <row r="11512" spans="1:8" x14ac:dyDescent="0.3">
      <c r="A11512" s="45">
        <v>45688</v>
      </c>
      <c r="B11512" s="713" t="s">
        <v>15422</v>
      </c>
      <c r="C11512" s="5" t="s">
        <v>26</v>
      </c>
      <c r="D11512" s="5" t="s">
        <v>15448</v>
      </c>
      <c r="E11512" s="43">
        <v>1500</v>
      </c>
      <c r="F11512" s="43"/>
      <c r="G11512" s="48">
        <f t="shared" si="286"/>
        <v>190589.87847608444</v>
      </c>
      <c r="H11512" s="389" t="s">
        <v>9567</v>
      </c>
    </row>
    <row r="11513" spans="1:8" x14ac:dyDescent="0.3">
      <c r="A11513" s="45">
        <v>45688</v>
      </c>
      <c r="B11513" s="713" t="s">
        <v>12055</v>
      </c>
      <c r="C11513" s="5" t="s">
        <v>84</v>
      </c>
      <c r="D11513" s="5" t="s">
        <v>15450</v>
      </c>
      <c r="E11513" s="43">
        <v>5000</v>
      </c>
      <c r="F11513" s="43"/>
      <c r="G11513" s="48">
        <f t="shared" si="286"/>
        <v>185589.87847608444</v>
      </c>
      <c r="H11513" s="389" t="s">
        <v>9567</v>
      </c>
    </row>
    <row r="11514" spans="1:8" x14ac:dyDescent="0.3">
      <c r="A11514" s="45">
        <v>45688</v>
      </c>
      <c r="B11514" s="716" t="s">
        <v>13902</v>
      </c>
      <c r="C11514" s="5" t="s">
        <v>30</v>
      </c>
      <c r="D11514" s="5" t="s">
        <v>12729</v>
      </c>
      <c r="E11514" s="43">
        <v>2000</v>
      </c>
      <c r="F11514" s="43"/>
      <c r="G11514" s="48">
        <f t="shared" si="286"/>
        <v>183589.87847608444</v>
      </c>
      <c r="H11514" s="389" t="s">
        <v>9567</v>
      </c>
    </row>
    <row r="11515" spans="1:8" x14ac:dyDescent="0.3">
      <c r="A11515" s="45">
        <v>45688</v>
      </c>
      <c r="B11515" s="717" t="s">
        <v>25</v>
      </c>
      <c r="C11515" s="186" t="s">
        <v>54</v>
      </c>
      <c r="D11515" s="186" t="s">
        <v>1378</v>
      </c>
      <c r="E11515" s="187">
        <v>7000</v>
      </c>
      <c r="F11515" s="43"/>
      <c r="G11515" s="48">
        <f t="shared" si="286"/>
        <v>176589.87847608444</v>
      </c>
      <c r="H11515" s="389" t="s">
        <v>9567</v>
      </c>
    </row>
    <row r="11516" spans="1:8" x14ac:dyDescent="0.3">
      <c r="A11516" s="45">
        <v>45688</v>
      </c>
      <c r="B11516" s="716" t="s">
        <v>14524</v>
      </c>
      <c r="C11516" s="5" t="s">
        <v>5793</v>
      </c>
      <c r="D11516" s="5" t="s">
        <v>40</v>
      </c>
      <c r="E11516" s="43">
        <v>2000</v>
      </c>
      <c r="F11516" s="43"/>
      <c r="G11516" s="48">
        <f t="shared" si="286"/>
        <v>174589.87847608444</v>
      </c>
      <c r="H11516" s="389" t="s">
        <v>9567</v>
      </c>
    </row>
    <row r="11517" spans="1:8" x14ac:dyDescent="0.3">
      <c r="A11517" s="45">
        <v>45688</v>
      </c>
      <c r="B11517" s="716" t="s">
        <v>13833</v>
      </c>
      <c r="C11517" s="5" t="s">
        <v>5793</v>
      </c>
      <c r="D11517" s="5" t="s">
        <v>40</v>
      </c>
      <c r="E11517" s="43">
        <v>1000</v>
      </c>
      <c r="F11517" s="43"/>
      <c r="G11517" s="48">
        <f t="shared" si="286"/>
        <v>173589.87847608444</v>
      </c>
      <c r="H11517" s="389" t="s">
        <v>9567</v>
      </c>
    </row>
    <row r="11518" spans="1:8" x14ac:dyDescent="0.3">
      <c r="A11518" s="45">
        <v>45688</v>
      </c>
      <c r="B11518" s="718" t="s">
        <v>25</v>
      </c>
      <c r="C11518" s="5" t="s">
        <v>26</v>
      </c>
      <c r="D11518" s="5" t="s">
        <v>11434</v>
      </c>
      <c r="E11518" s="43">
        <v>3000</v>
      </c>
      <c r="F11518" s="43"/>
      <c r="G11518" s="48">
        <f t="shared" si="286"/>
        <v>170589.87847608444</v>
      </c>
      <c r="H11518" s="389" t="s">
        <v>9567</v>
      </c>
    </row>
    <row r="11519" spans="1:8" x14ac:dyDescent="0.3">
      <c r="A11519" s="45">
        <v>45689</v>
      </c>
      <c r="B11519" s="716" t="s">
        <v>14590</v>
      </c>
      <c r="C11519" s="5" t="s">
        <v>11174</v>
      </c>
      <c r="D11519" s="5" t="s">
        <v>15456</v>
      </c>
      <c r="E11519" s="43">
        <v>1700</v>
      </c>
      <c r="F11519" s="43"/>
      <c r="G11519" s="48">
        <f t="shared" si="286"/>
        <v>168889.87847608444</v>
      </c>
      <c r="H11519" s="389" t="s">
        <v>9567</v>
      </c>
    </row>
    <row r="11520" spans="1:8" x14ac:dyDescent="0.3">
      <c r="A11520" s="45">
        <v>45689</v>
      </c>
      <c r="B11520" s="719" t="s">
        <v>15422</v>
      </c>
      <c r="C11520" s="5" t="s">
        <v>11174</v>
      </c>
      <c r="D11520" s="5" t="s">
        <v>15455</v>
      </c>
      <c r="E11520" s="43">
        <v>1160</v>
      </c>
      <c r="F11520" s="43"/>
      <c r="G11520" s="48">
        <f t="shared" si="286"/>
        <v>167729.87847608444</v>
      </c>
      <c r="H11520" s="389" t="s">
        <v>9567</v>
      </c>
    </row>
    <row r="11521" spans="1:8" x14ac:dyDescent="0.3">
      <c r="A11521" s="45">
        <v>45689</v>
      </c>
      <c r="B11521" s="718" t="s">
        <v>15422</v>
      </c>
      <c r="C11521" s="5" t="s">
        <v>11174</v>
      </c>
      <c r="D11521" s="5" t="s">
        <v>15452</v>
      </c>
      <c r="E11521" s="43">
        <v>11850</v>
      </c>
      <c r="F11521" s="43"/>
      <c r="G11521" s="48">
        <f t="shared" si="286"/>
        <v>155879.87847608444</v>
      </c>
      <c r="H11521" s="389" t="s">
        <v>9567</v>
      </c>
    </row>
    <row r="11522" spans="1:8" x14ac:dyDescent="0.3">
      <c r="A11522" s="45">
        <v>45689</v>
      </c>
      <c r="B11522" s="720" t="s">
        <v>15453</v>
      </c>
      <c r="C11522" s="5" t="s">
        <v>11174</v>
      </c>
      <c r="D11522" s="5" t="s">
        <v>15454</v>
      </c>
      <c r="E11522" s="43">
        <v>39600</v>
      </c>
      <c r="F11522" s="43"/>
      <c r="G11522" s="48">
        <f t="shared" si="286"/>
        <v>116279.87847608444</v>
      </c>
      <c r="H11522" s="389" t="s">
        <v>9567</v>
      </c>
    </row>
    <row r="11523" spans="1:8" x14ac:dyDescent="0.3">
      <c r="A11523" s="45">
        <v>45689</v>
      </c>
      <c r="B11523" s="718" t="s">
        <v>14685</v>
      </c>
      <c r="C11523" s="5" t="s">
        <v>5793</v>
      </c>
      <c r="D11523" s="5" t="s">
        <v>40</v>
      </c>
      <c r="E11523" s="43">
        <v>1500</v>
      </c>
      <c r="F11523" s="43"/>
      <c r="G11523" s="48">
        <f t="shared" si="286"/>
        <v>114779.87847608444</v>
      </c>
      <c r="H11523" s="389" t="s">
        <v>9567</v>
      </c>
    </row>
    <row r="11524" spans="1:8" x14ac:dyDescent="0.3">
      <c r="A11524" s="45">
        <v>45691</v>
      </c>
      <c r="B11524" s="718" t="s">
        <v>25</v>
      </c>
      <c r="C11524" s="5" t="s">
        <v>64</v>
      </c>
      <c r="D11524" s="5" t="s">
        <v>40</v>
      </c>
      <c r="E11524" s="43">
        <v>1920</v>
      </c>
      <c r="F11524" s="43"/>
      <c r="G11524" s="48">
        <f t="shared" si="286"/>
        <v>112859.87847608444</v>
      </c>
      <c r="H11524" s="389" t="s">
        <v>9567</v>
      </c>
    </row>
    <row r="11525" spans="1:8" x14ac:dyDescent="0.3">
      <c r="A11525" s="45">
        <v>45691</v>
      </c>
      <c r="B11525" s="720" t="s">
        <v>15453</v>
      </c>
      <c r="C11525" s="5" t="s">
        <v>11174</v>
      </c>
      <c r="D11525" s="5" t="s">
        <v>15457</v>
      </c>
      <c r="E11525" s="43">
        <v>9200</v>
      </c>
      <c r="F11525" s="43"/>
      <c r="G11525" s="48">
        <f t="shared" si="286"/>
        <v>103659.87847608444</v>
      </c>
      <c r="H11525" s="389" t="s">
        <v>9567</v>
      </c>
    </row>
    <row r="11526" spans="1:8" x14ac:dyDescent="0.3">
      <c r="A11526" s="45">
        <v>45691</v>
      </c>
      <c r="B11526" s="720" t="s">
        <v>13379</v>
      </c>
      <c r="C11526" s="5" t="s">
        <v>11174</v>
      </c>
      <c r="D11526" s="5" t="s">
        <v>15459</v>
      </c>
      <c r="E11526" s="43">
        <v>1900</v>
      </c>
      <c r="F11526" s="43"/>
      <c r="G11526" s="48">
        <f t="shared" si="286"/>
        <v>101759.87847608444</v>
      </c>
      <c r="H11526" s="389" t="s">
        <v>9567</v>
      </c>
    </row>
    <row r="11527" spans="1:8" x14ac:dyDescent="0.3">
      <c r="A11527" s="45">
        <v>45691</v>
      </c>
      <c r="B11527" s="720" t="s">
        <v>12133</v>
      </c>
      <c r="C11527" s="5" t="s">
        <v>5793</v>
      </c>
      <c r="D11527" s="5" t="s">
        <v>40</v>
      </c>
      <c r="E11527" s="43">
        <v>3500</v>
      </c>
      <c r="F11527" s="43"/>
      <c r="G11527" s="48">
        <f t="shared" si="286"/>
        <v>98259.878476084443</v>
      </c>
      <c r="H11527" s="389" t="s">
        <v>9567</v>
      </c>
    </row>
    <row r="11528" spans="1:8" x14ac:dyDescent="0.3">
      <c r="A11528" s="45">
        <v>45691</v>
      </c>
      <c r="B11528" s="720" t="s">
        <v>14590</v>
      </c>
      <c r="C11528" s="5" t="s">
        <v>5793</v>
      </c>
      <c r="D11528" s="5" t="s">
        <v>14462</v>
      </c>
      <c r="E11528" s="43">
        <v>1000</v>
      </c>
      <c r="F11528" s="43"/>
      <c r="G11528" s="48">
        <f t="shared" si="286"/>
        <v>97259.878476084443</v>
      </c>
      <c r="H11528" s="389" t="s">
        <v>9567</v>
      </c>
    </row>
    <row r="11529" spans="1:8" x14ac:dyDescent="0.3">
      <c r="A11529" s="45">
        <v>45691</v>
      </c>
      <c r="B11529" s="720" t="s">
        <v>14031</v>
      </c>
      <c r="C11529" s="5" t="s">
        <v>9451</v>
      </c>
      <c r="D11529" s="5" t="s">
        <v>15460</v>
      </c>
      <c r="E11529" s="43">
        <v>20000</v>
      </c>
      <c r="F11529" s="43"/>
      <c r="G11529" s="48">
        <f t="shared" si="286"/>
        <v>77259.878476084443</v>
      </c>
      <c r="H11529" s="389" t="s">
        <v>9567</v>
      </c>
    </row>
    <row r="11530" spans="1:8" x14ac:dyDescent="0.3">
      <c r="A11530" s="45">
        <v>45691</v>
      </c>
      <c r="B11530" s="720" t="s">
        <v>25</v>
      </c>
      <c r="C11530" s="5" t="s">
        <v>26</v>
      </c>
      <c r="D11530" s="5" t="s">
        <v>11434</v>
      </c>
      <c r="E11530" s="43">
        <v>3000</v>
      </c>
      <c r="F11530" s="43"/>
      <c r="G11530" s="48">
        <f t="shared" si="286"/>
        <v>74259.878476084443</v>
      </c>
      <c r="H11530" s="389" t="s">
        <v>9567</v>
      </c>
    </row>
    <row r="11531" spans="1:8" x14ac:dyDescent="0.3">
      <c r="A11531" s="45">
        <v>45691</v>
      </c>
      <c r="B11531" s="720" t="s">
        <v>14031</v>
      </c>
      <c r="C11531" s="5" t="s">
        <v>30</v>
      </c>
      <c r="D11531" s="5" t="s">
        <v>15461</v>
      </c>
      <c r="E11531" s="43">
        <v>2000</v>
      </c>
      <c r="F11531" s="43"/>
      <c r="G11531" s="48">
        <f t="shared" si="286"/>
        <v>72259.878476084443</v>
      </c>
      <c r="H11531" s="389" t="s">
        <v>9567</v>
      </c>
    </row>
    <row r="11532" spans="1:8" x14ac:dyDescent="0.3">
      <c r="A11532" s="45">
        <v>45691</v>
      </c>
      <c r="B11532" s="720" t="s">
        <v>15033</v>
      </c>
      <c r="C11532" s="5" t="s">
        <v>9451</v>
      </c>
      <c r="D11532" s="5" t="s">
        <v>15462</v>
      </c>
      <c r="E11532" s="43">
        <v>5000</v>
      </c>
      <c r="F11532" s="43"/>
      <c r="G11532" s="48">
        <f t="shared" si="286"/>
        <v>67259.878476084443</v>
      </c>
      <c r="H11532" s="389" t="s">
        <v>9567</v>
      </c>
    </row>
    <row r="11533" spans="1:8" x14ac:dyDescent="0.3">
      <c r="A11533" s="45">
        <v>45691</v>
      </c>
      <c r="B11533" s="720" t="s">
        <v>25</v>
      </c>
      <c r="C11533" s="5" t="s">
        <v>26</v>
      </c>
      <c r="D11533" s="5" t="s">
        <v>14831</v>
      </c>
      <c r="E11533" s="43">
        <v>2500</v>
      </c>
      <c r="F11533" s="43"/>
      <c r="G11533" s="48">
        <f t="shared" si="286"/>
        <v>64759.878476084443</v>
      </c>
      <c r="H11533" s="389" t="s">
        <v>9567</v>
      </c>
    </row>
    <row r="11534" spans="1:8" x14ac:dyDescent="0.3">
      <c r="A11534" s="45">
        <v>45691</v>
      </c>
      <c r="B11534" s="720"/>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0" t="s">
        <v>15033</v>
      </c>
      <c r="C11536" s="5" t="s">
        <v>13425</v>
      </c>
      <c r="D11536" s="5" t="s">
        <v>15464</v>
      </c>
      <c r="E11536" s="43">
        <v>1700</v>
      </c>
      <c r="F11536" s="43"/>
      <c r="G11536" s="48">
        <f t="shared" si="286"/>
        <v>1939694.8784760844</v>
      </c>
      <c r="H11536" s="389" t="s">
        <v>9567</v>
      </c>
    </row>
    <row r="11537" spans="1:8" x14ac:dyDescent="0.3">
      <c r="A11537" s="45">
        <v>45692</v>
      </c>
      <c r="B11537" s="720" t="s">
        <v>15001</v>
      </c>
      <c r="C11537" s="5" t="s">
        <v>13425</v>
      </c>
      <c r="D11537" s="5" t="s">
        <v>15463</v>
      </c>
      <c r="E11537" s="43">
        <v>5400</v>
      </c>
      <c r="F11537" s="43"/>
      <c r="G11537" s="48">
        <f t="shared" si="286"/>
        <v>1934294.8784760844</v>
      </c>
      <c r="H11537" s="389" t="s">
        <v>9567</v>
      </c>
    </row>
    <row r="11538" spans="1:8" x14ac:dyDescent="0.3">
      <c r="A11538" s="45">
        <v>45692</v>
      </c>
      <c r="B11538" s="722" t="s">
        <v>14701</v>
      </c>
      <c r="C11538" s="186" t="s">
        <v>54</v>
      </c>
      <c r="D11538" s="186" t="s">
        <v>15283</v>
      </c>
      <c r="E11538" s="187">
        <v>103700</v>
      </c>
      <c r="F11538" s="43"/>
      <c r="G11538" s="48">
        <f t="shared" si="286"/>
        <v>1830594.8784760844</v>
      </c>
      <c r="H11538" s="389" t="s">
        <v>9567</v>
      </c>
    </row>
    <row r="11539" spans="1:8" x14ac:dyDescent="0.3">
      <c r="A11539" s="45">
        <v>45692</v>
      </c>
      <c r="B11539" s="721" t="s">
        <v>13833</v>
      </c>
      <c r="C11539" s="5" t="s">
        <v>11174</v>
      </c>
      <c r="D11539" s="5" t="s">
        <v>15465</v>
      </c>
      <c r="E11539" s="43">
        <v>19000</v>
      </c>
      <c r="F11539" s="43"/>
      <c r="G11539" s="48">
        <f t="shared" si="286"/>
        <v>1811594.8784760844</v>
      </c>
      <c r="H11539" s="389" t="s">
        <v>9567</v>
      </c>
    </row>
    <row r="11540" spans="1:8" x14ac:dyDescent="0.3">
      <c r="A11540" s="45">
        <v>45692</v>
      </c>
      <c r="B11540" s="721" t="s">
        <v>13946</v>
      </c>
      <c r="C11540" s="5" t="s">
        <v>5793</v>
      </c>
      <c r="D11540" s="5" t="s">
        <v>40</v>
      </c>
      <c r="E11540" s="43">
        <v>500</v>
      </c>
      <c r="F11540" s="43"/>
      <c r="G11540" s="48">
        <f t="shared" si="286"/>
        <v>1811094.8784760844</v>
      </c>
      <c r="H11540" s="389" t="s">
        <v>9567</v>
      </c>
    </row>
    <row r="11541" spans="1:8" x14ac:dyDescent="0.3">
      <c r="A11541" s="45">
        <v>45692</v>
      </c>
      <c r="B11541" s="723" t="s">
        <v>25</v>
      </c>
      <c r="C11541" s="5" t="s">
        <v>26</v>
      </c>
      <c r="D11541" s="5" t="s">
        <v>11434</v>
      </c>
      <c r="E11541" s="43">
        <v>3000</v>
      </c>
      <c r="F11541" s="43"/>
      <c r="G11541" s="48">
        <f t="shared" si="286"/>
        <v>1808094.8784760844</v>
      </c>
      <c r="H11541" s="389" t="s">
        <v>9567</v>
      </c>
    </row>
    <row r="11542" spans="1:8" x14ac:dyDescent="0.3">
      <c r="A11542" s="45">
        <v>45692</v>
      </c>
      <c r="B11542" s="721" t="s">
        <v>14524</v>
      </c>
      <c r="C11542" s="5" t="s">
        <v>5793</v>
      </c>
      <c r="D11542" s="5" t="s">
        <v>40</v>
      </c>
      <c r="E11542" s="43">
        <v>800</v>
      </c>
      <c r="F11542" s="43"/>
      <c r="G11542" s="48">
        <f t="shared" si="286"/>
        <v>1807294.8784760844</v>
      </c>
      <c r="H11542" s="389" t="s">
        <v>9567</v>
      </c>
    </row>
    <row r="11543" spans="1:8" x14ac:dyDescent="0.3">
      <c r="A11543" s="45">
        <v>45692</v>
      </c>
      <c r="B11543" s="723" t="s">
        <v>14524</v>
      </c>
      <c r="C11543" s="5" t="s">
        <v>6028</v>
      </c>
      <c r="D11543" s="5" t="s">
        <v>15466</v>
      </c>
      <c r="E11543" s="43">
        <v>830000</v>
      </c>
      <c r="F11543" s="43"/>
      <c r="G11543" s="48">
        <f t="shared" si="286"/>
        <v>977294.87847608444</v>
      </c>
      <c r="H11543" s="389" t="s">
        <v>9567</v>
      </c>
    </row>
    <row r="11544" spans="1:8" x14ac:dyDescent="0.3">
      <c r="A11544" s="45">
        <v>45692</v>
      </c>
      <c r="B11544" s="723" t="s">
        <v>14524</v>
      </c>
      <c r="C11544" s="5" t="s">
        <v>5793</v>
      </c>
      <c r="D11544" s="5" t="s">
        <v>2726</v>
      </c>
      <c r="E11544" s="43">
        <v>4000</v>
      </c>
      <c r="F11544" s="43"/>
      <c r="G11544" s="48">
        <f t="shared" si="286"/>
        <v>973294.87847608444</v>
      </c>
      <c r="H11544" s="389" t="s">
        <v>9567</v>
      </c>
    </row>
    <row r="11545" spans="1:8" x14ac:dyDescent="0.3">
      <c r="A11545" s="45">
        <v>45692</v>
      </c>
      <c r="B11545" s="722" t="s">
        <v>14701</v>
      </c>
      <c r="C11545" s="186" t="s">
        <v>54</v>
      </c>
      <c r="D11545" s="186" t="s">
        <v>6243</v>
      </c>
      <c r="E11545" s="187">
        <v>49300</v>
      </c>
      <c r="F11545" s="43"/>
      <c r="G11545" s="48">
        <f t="shared" si="286"/>
        <v>923994.87847608444</v>
      </c>
      <c r="H11545" s="389" t="s">
        <v>9567</v>
      </c>
    </row>
    <row r="11546" spans="1:8" x14ac:dyDescent="0.3">
      <c r="A11546" s="45">
        <v>45692</v>
      </c>
      <c r="B11546" s="722" t="s">
        <v>25</v>
      </c>
      <c r="C11546" s="186" t="s">
        <v>54</v>
      </c>
      <c r="D11546" s="186" t="s">
        <v>15467</v>
      </c>
      <c r="E11546" s="187">
        <v>90000</v>
      </c>
      <c r="F11546" s="43"/>
      <c r="G11546" s="48">
        <f t="shared" si="286"/>
        <v>833994.87847608444</v>
      </c>
      <c r="H11546" s="389" t="s">
        <v>9567</v>
      </c>
    </row>
    <row r="11547" spans="1:8" x14ac:dyDescent="0.3">
      <c r="A11547" s="45">
        <v>45692</v>
      </c>
      <c r="B11547" s="722" t="s">
        <v>12055</v>
      </c>
      <c r="C11547" s="186" t="s">
        <v>54</v>
      </c>
      <c r="D11547" s="186" t="s">
        <v>15468</v>
      </c>
      <c r="E11547" s="187">
        <v>37670</v>
      </c>
      <c r="F11547" s="43"/>
      <c r="G11547" s="48">
        <f t="shared" si="286"/>
        <v>796324.87847608444</v>
      </c>
      <c r="H11547" s="389" t="s">
        <v>9567</v>
      </c>
    </row>
    <row r="11548" spans="1:8" x14ac:dyDescent="0.3">
      <c r="A11548" s="45">
        <v>45692</v>
      </c>
      <c r="B11548" s="724" t="s">
        <v>25</v>
      </c>
      <c r="C11548" s="186" t="s">
        <v>54</v>
      </c>
      <c r="D11548" s="186" t="s">
        <v>15469</v>
      </c>
      <c r="E11548" s="187">
        <v>46000</v>
      </c>
      <c r="F11548" s="43"/>
      <c r="G11548" s="48">
        <f t="shared" si="286"/>
        <v>750324.87847608444</v>
      </c>
      <c r="H11548" s="389" t="s">
        <v>9567</v>
      </c>
    </row>
    <row r="11549" spans="1:8" x14ac:dyDescent="0.3">
      <c r="A11549" s="45">
        <v>45692</v>
      </c>
      <c r="B11549" s="724" t="s">
        <v>25</v>
      </c>
      <c r="C11549" s="186" t="s">
        <v>54</v>
      </c>
      <c r="D11549" s="186" t="s">
        <v>15470</v>
      </c>
      <c r="E11549" s="187">
        <v>52250</v>
      </c>
      <c r="F11549" s="43"/>
      <c r="G11549" s="48">
        <f t="shared" si="286"/>
        <v>698074.87847608444</v>
      </c>
      <c r="H11549" s="389" t="s">
        <v>9567</v>
      </c>
    </row>
    <row r="11550" spans="1:8" x14ac:dyDescent="0.3">
      <c r="A11550" s="45">
        <v>45692</v>
      </c>
      <c r="B11550" s="724" t="s">
        <v>14882</v>
      </c>
      <c r="C11550" s="186" t="s">
        <v>54</v>
      </c>
      <c r="D11550" s="186" t="s">
        <v>15471</v>
      </c>
      <c r="E11550" s="187">
        <f>44150+37680</f>
        <v>81830</v>
      </c>
      <c r="F11550" s="43"/>
      <c r="G11550" s="48">
        <f t="shared" si="286"/>
        <v>616244.87847608444</v>
      </c>
      <c r="H11550" s="389" t="s">
        <v>9567</v>
      </c>
    </row>
    <row r="11551" spans="1:8" x14ac:dyDescent="0.3">
      <c r="A11551" s="45">
        <v>45692</v>
      </c>
      <c r="B11551" s="724" t="s">
        <v>25</v>
      </c>
      <c r="C11551" s="186" t="s">
        <v>54</v>
      </c>
      <c r="D11551" s="186" t="s">
        <v>15251</v>
      </c>
      <c r="E11551" s="187">
        <v>23000</v>
      </c>
      <c r="F11551" s="43"/>
      <c r="G11551" s="48">
        <f t="shared" si="286"/>
        <v>593244.87847608444</v>
      </c>
      <c r="H11551" s="389" t="s">
        <v>9567</v>
      </c>
    </row>
    <row r="11552" spans="1:8" x14ac:dyDescent="0.3">
      <c r="A11552" s="45">
        <v>45694</v>
      </c>
      <c r="B11552" s="724" t="s">
        <v>12080</v>
      </c>
      <c r="C11552" s="186" t="s">
        <v>54</v>
      </c>
      <c r="D11552" s="186" t="s">
        <v>12746</v>
      </c>
      <c r="E11552" s="187">
        <v>229969.75806451615</v>
      </c>
      <c r="F11552" s="43"/>
      <c r="G11552" s="48">
        <f t="shared" si="286"/>
        <v>363275.12041156832</v>
      </c>
      <c r="H11552" s="389" t="s">
        <v>9567</v>
      </c>
    </row>
    <row r="11553" spans="1:10" x14ac:dyDescent="0.3">
      <c r="A11553" s="45">
        <v>45694</v>
      </c>
      <c r="B11553" s="724"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5" t="s">
        <v>12080</v>
      </c>
      <c r="C11554" s="5" t="s">
        <v>26</v>
      </c>
      <c r="D11554" s="5" t="s">
        <v>15478</v>
      </c>
      <c r="E11554" s="43">
        <v>3000</v>
      </c>
      <c r="F11554" s="43"/>
      <c r="G11554" s="48">
        <f t="shared" si="286"/>
        <v>259355.12041156832</v>
      </c>
      <c r="H11554" s="389" t="s">
        <v>9567</v>
      </c>
      <c r="J11554" s="711">
        <f>J11553*15%</f>
        <v>175.5</v>
      </c>
    </row>
    <row r="11555" spans="1:10" ht="16.5" customHeight="1" x14ac:dyDescent="0.3">
      <c r="A11555" s="45">
        <v>45694</v>
      </c>
      <c r="B11555" s="724" t="s">
        <v>13833</v>
      </c>
      <c r="C11555" s="186" t="s">
        <v>54</v>
      </c>
      <c r="D11555" s="186" t="s">
        <v>15479</v>
      </c>
      <c r="E11555" s="187">
        <v>65140</v>
      </c>
      <c r="F11555" s="43"/>
      <c r="G11555" s="48">
        <f t="shared" si="286"/>
        <v>194215.12041156832</v>
      </c>
      <c r="H11555" s="389" t="s">
        <v>9567</v>
      </c>
      <c r="J11555" s="52">
        <f>J11553-J11554</f>
        <v>994.5</v>
      </c>
    </row>
    <row r="11556" spans="1:10" x14ac:dyDescent="0.3">
      <c r="A11556" s="45">
        <v>45694</v>
      </c>
      <c r="B11556" s="725" t="s">
        <v>13833</v>
      </c>
      <c r="C11556" s="5" t="s">
        <v>11174</v>
      </c>
      <c r="D11556" s="5" t="s">
        <v>15480</v>
      </c>
      <c r="E11556" s="43">
        <v>400</v>
      </c>
      <c r="F11556" s="43"/>
      <c r="G11556" s="48">
        <f t="shared" si="286"/>
        <v>193815.12041156832</v>
      </c>
      <c r="H11556" s="389" t="s">
        <v>9567</v>
      </c>
    </row>
    <row r="11557" spans="1:10" x14ac:dyDescent="0.3">
      <c r="A11557" s="45">
        <v>45694</v>
      </c>
      <c r="B11557" s="725" t="s">
        <v>14524</v>
      </c>
      <c r="C11557" s="5" t="s">
        <v>11174</v>
      </c>
      <c r="D11557" s="5" t="s">
        <v>15481</v>
      </c>
      <c r="E11557" s="43">
        <v>9200</v>
      </c>
      <c r="F11557" s="43"/>
      <c r="G11557" s="48">
        <f t="shared" si="286"/>
        <v>184615.12041156832</v>
      </c>
      <c r="H11557" s="389" t="s">
        <v>9567</v>
      </c>
    </row>
    <row r="11558" spans="1:10" x14ac:dyDescent="0.3">
      <c r="A11558" s="45">
        <v>45694</v>
      </c>
      <c r="B11558" s="725"/>
      <c r="C11558" s="5" t="s">
        <v>30</v>
      </c>
      <c r="D11558" s="5" t="s">
        <v>15461</v>
      </c>
      <c r="E11558" s="43">
        <v>1000</v>
      </c>
      <c r="F11558" s="43"/>
      <c r="G11558" s="48">
        <f t="shared" si="286"/>
        <v>183615.12041156832</v>
      </c>
      <c r="H11558" s="389" t="s">
        <v>9567</v>
      </c>
    </row>
    <row r="11559" spans="1:10" x14ac:dyDescent="0.3">
      <c r="A11559" s="45">
        <v>45694</v>
      </c>
      <c r="B11559" s="725"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5" t="s">
        <v>15162</v>
      </c>
      <c r="C11560" s="5" t="s">
        <v>5793</v>
      </c>
      <c r="D11560" s="5" t="s">
        <v>40</v>
      </c>
      <c r="E11560" s="43">
        <v>1200</v>
      </c>
      <c r="F11560" s="43"/>
      <c r="G11560" s="48">
        <f t="shared" si="287"/>
        <v>179415.12041156832</v>
      </c>
      <c r="H11560" s="389" t="s">
        <v>9567</v>
      </c>
    </row>
    <row r="11561" spans="1:10" x14ac:dyDescent="0.3">
      <c r="A11561" s="45">
        <v>45694</v>
      </c>
      <c r="B11561" s="725" t="s">
        <v>14524</v>
      </c>
      <c r="C11561" s="5" t="s">
        <v>26</v>
      </c>
      <c r="D11561" s="5" t="s">
        <v>15483</v>
      </c>
      <c r="E11561" s="43">
        <v>8500</v>
      </c>
      <c r="F11561" s="43"/>
      <c r="G11561" s="48">
        <f t="shared" si="287"/>
        <v>170915.12041156832</v>
      </c>
      <c r="H11561" s="389" t="s">
        <v>9567</v>
      </c>
    </row>
    <row r="11562" spans="1:10" x14ac:dyDescent="0.3">
      <c r="A11562" s="45">
        <v>45694</v>
      </c>
      <c r="B11562" s="724" t="s">
        <v>14524</v>
      </c>
      <c r="C11562" s="186" t="s">
        <v>54</v>
      </c>
      <c r="D11562" s="186" t="s">
        <v>15484</v>
      </c>
      <c r="E11562" s="187">
        <v>45000</v>
      </c>
      <c r="F11562" s="43"/>
      <c r="G11562" s="48">
        <f t="shared" si="287"/>
        <v>125915.12041156832</v>
      </c>
      <c r="H11562" s="389" t="s">
        <v>9567</v>
      </c>
    </row>
    <row r="11563" spans="1:10" x14ac:dyDescent="0.3">
      <c r="A11563" s="45">
        <v>45694</v>
      </c>
      <c r="B11563" s="724" t="s">
        <v>13833</v>
      </c>
      <c r="C11563" s="186" t="s">
        <v>54</v>
      </c>
      <c r="D11563" s="186" t="s">
        <v>15485</v>
      </c>
      <c r="E11563" s="187">
        <f>39800+34410</f>
        <v>74210</v>
      </c>
      <c r="F11563" s="43"/>
      <c r="G11563" s="48">
        <f t="shared" si="287"/>
        <v>51705.120411568321</v>
      </c>
      <c r="H11563" s="389" t="s">
        <v>9567</v>
      </c>
    </row>
    <row r="11564" spans="1:10" x14ac:dyDescent="0.3">
      <c r="A11564" s="45">
        <v>45694</v>
      </c>
      <c r="B11564" s="725" t="s">
        <v>12133</v>
      </c>
      <c r="C11564" s="5" t="s">
        <v>11174</v>
      </c>
      <c r="D11564" s="5" t="s">
        <v>15482</v>
      </c>
      <c r="E11564" s="43">
        <v>11200</v>
      </c>
      <c r="F11564" s="43"/>
      <c r="G11564" s="48">
        <f t="shared" si="287"/>
        <v>40505.120411568321</v>
      </c>
      <c r="H11564" s="389" t="s">
        <v>9567</v>
      </c>
    </row>
    <row r="11565" spans="1:10" x14ac:dyDescent="0.3">
      <c r="A11565" s="45">
        <v>45694</v>
      </c>
      <c r="B11565" s="565"/>
      <c r="C11565" s="480"/>
      <c r="D11565" s="491" t="s">
        <v>15490</v>
      </c>
      <c r="E11565" s="480"/>
      <c r="F11565" s="43">
        <v>500000</v>
      </c>
      <c r="G11565" s="48">
        <f t="shared" si="287"/>
        <v>540505.12041156832</v>
      </c>
      <c r="H11565" s="389" t="s">
        <v>9567</v>
      </c>
    </row>
    <row r="11566" spans="1:10" x14ac:dyDescent="0.3">
      <c r="A11566" s="45">
        <v>45694</v>
      </c>
      <c r="B11566" s="726" t="s">
        <v>14701</v>
      </c>
      <c r="C11566" s="186" t="s">
        <v>54</v>
      </c>
      <c r="D11566" s="186" t="s">
        <v>15489</v>
      </c>
      <c r="E11566" s="187">
        <f>42100+21000+22900+34500+32900+29030+44770+68130+88300</f>
        <v>383630</v>
      </c>
      <c r="F11566" s="43"/>
      <c r="G11566" s="48">
        <f t="shared" si="287"/>
        <v>156875.12041156832</v>
      </c>
      <c r="H11566" s="389" t="s">
        <v>9567</v>
      </c>
    </row>
    <row r="11567" spans="1:10" x14ac:dyDescent="0.3">
      <c r="A11567" s="45">
        <v>45694</v>
      </c>
      <c r="B11567" s="726"/>
      <c r="C11567" s="186" t="s">
        <v>54</v>
      </c>
      <c r="D11567" s="186" t="s">
        <v>15491</v>
      </c>
      <c r="E11567" s="187">
        <v>53270</v>
      </c>
      <c r="F11567" s="43"/>
      <c r="G11567" s="48">
        <f t="shared" si="287"/>
        <v>103605.12041156832</v>
      </c>
      <c r="H11567" s="389" t="s">
        <v>9567</v>
      </c>
    </row>
    <row r="11568" spans="1:10" x14ac:dyDescent="0.3">
      <c r="A11568" s="45">
        <v>45694</v>
      </c>
      <c r="B11568" s="726" t="s">
        <v>12055</v>
      </c>
      <c r="C11568" s="186" t="s">
        <v>54</v>
      </c>
      <c r="D11568" s="186" t="s">
        <v>10079</v>
      </c>
      <c r="E11568" s="187">
        <v>28000</v>
      </c>
      <c r="F11568" s="43"/>
      <c r="G11568" s="48">
        <f t="shared" si="287"/>
        <v>75605.120411568321</v>
      </c>
      <c r="H11568" s="389" t="s">
        <v>9567</v>
      </c>
    </row>
    <row r="11569" spans="1:8" x14ac:dyDescent="0.3">
      <c r="A11569" s="45">
        <v>45694</v>
      </c>
      <c r="B11569" s="726"/>
      <c r="C11569" s="5" t="s">
        <v>26</v>
      </c>
      <c r="D11569" s="5" t="s">
        <v>15492</v>
      </c>
      <c r="E11569" s="43">
        <v>2000</v>
      </c>
      <c r="F11569" s="43"/>
      <c r="G11569" s="48">
        <f t="shared" si="287"/>
        <v>73605.120411568321</v>
      </c>
      <c r="H11569" s="389" t="s">
        <v>9567</v>
      </c>
    </row>
    <row r="11570" spans="1:8" x14ac:dyDescent="0.3">
      <c r="A11570" s="45">
        <v>45694</v>
      </c>
      <c r="B11570" s="728" t="s">
        <v>14701</v>
      </c>
      <c r="C11570" s="5" t="s">
        <v>30</v>
      </c>
      <c r="D11570" s="5" t="s">
        <v>15080</v>
      </c>
      <c r="E11570" s="43">
        <v>1000</v>
      </c>
      <c r="F11570" s="43"/>
      <c r="G11570" s="48">
        <f t="shared" si="287"/>
        <v>72605.120411568321</v>
      </c>
      <c r="H11570" s="389" t="s">
        <v>9567</v>
      </c>
    </row>
    <row r="11571" spans="1:8" x14ac:dyDescent="0.3">
      <c r="A11571" s="45">
        <v>45694</v>
      </c>
      <c r="B11571" s="728" t="s">
        <v>12230</v>
      </c>
      <c r="C11571" s="5" t="s">
        <v>26</v>
      </c>
      <c r="D11571" s="5" t="s">
        <v>15493</v>
      </c>
      <c r="E11571" s="43">
        <v>1000</v>
      </c>
      <c r="F11571" s="43"/>
      <c r="G11571" s="48">
        <f t="shared" si="287"/>
        <v>71605.120411568321</v>
      </c>
      <c r="H11571" s="389" t="s">
        <v>9567</v>
      </c>
    </row>
    <row r="11572" spans="1:8" x14ac:dyDescent="0.3">
      <c r="A11572" s="45">
        <v>45695</v>
      </c>
      <c r="B11572" s="728" t="s">
        <v>15384</v>
      </c>
      <c r="C11572" s="5" t="s">
        <v>11174</v>
      </c>
      <c r="D11572" s="5" t="s">
        <v>15505</v>
      </c>
      <c r="E11572" s="43">
        <v>19300</v>
      </c>
      <c r="F11572" s="43"/>
      <c r="G11572" s="48">
        <f t="shared" si="287"/>
        <v>52305.120411568321</v>
      </c>
      <c r="H11572" s="389" t="s">
        <v>9567</v>
      </c>
    </row>
    <row r="11573" spans="1:8" x14ac:dyDescent="0.3">
      <c r="A11573" s="45">
        <v>45695</v>
      </c>
      <c r="B11573" s="730" t="s">
        <v>12133</v>
      </c>
      <c r="C11573" s="5" t="s">
        <v>5793</v>
      </c>
      <c r="D11573" s="5" t="s">
        <v>40</v>
      </c>
      <c r="E11573" s="43">
        <v>500</v>
      </c>
      <c r="F11573" s="43"/>
      <c r="G11573" s="48">
        <f t="shared" si="287"/>
        <v>51805.120411568321</v>
      </c>
      <c r="H11573" s="389" t="s">
        <v>9567</v>
      </c>
    </row>
    <row r="11574" spans="1:8" x14ac:dyDescent="0.3">
      <c r="A11574" s="45">
        <v>45695</v>
      </c>
      <c r="B11574" s="728"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15490</v>
      </c>
      <c r="E11575" s="480"/>
      <c r="F11575" s="43">
        <v>1000000</v>
      </c>
      <c r="G11575" s="48">
        <f t="shared" si="287"/>
        <v>1051305.1204115683</v>
      </c>
      <c r="H11575" s="389" t="s">
        <v>9567</v>
      </c>
    </row>
    <row r="11576" spans="1:8" x14ac:dyDescent="0.3">
      <c r="A11576" s="45">
        <v>45695</v>
      </c>
      <c r="B11576" s="727"/>
      <c r="C11576" s="5" t="s">
        <v>14</v>
      </c>
      <c r="D11576" s="5" t="s">
        <v>294</v>
      </c>
      <c r="E11576" s="43">
        <v>10000</v>
      </c>
      <c r="F11576" s="43"/>
      <c r="G11576" s="48">
        <f t="shared" si="287"/>
        <v>1041305.1204115683</v>
      </c>
      <c r="H11576" s="389" t="s">
        <v>9567</v>
      </c>
    </row>
    <row r="11577" spans="1:8" x14ac:dyDescent="0.3">
      <c r="A11577" s="45">
        <v>45695</v>
      </c>
      <c r="B11577" s="727" t="s">
        <v>14882</v>
      </c>
      <c r="C11577" s="186" t="s">
        <v>54</v>
      </c>
      <c r="D11577" s="186" t="s">
        <v>8824</v>
      </c>
      <c r="E11577" s="187">
        <v>44610</v>
      </c>
      <c r="F11577" s="43"/>
      <c r="G11577" s="48">
        <f t="shared" si="287"/>
        <v>996695.12041156832</v>
      </c>
      <c r="H11577" s="389" t="s">
        <v>9567</v>
      </c>
    </row>
    <row r="11578" spans="1:8" x14ac:dyDescent="0.3">
      <c r="A11578" s="45">
        <v>45695</v>
      </c>
      <c r="B11578" s="727" t="s">
        <v>14701</v>
      </c>
      <c r="C11578" s="186" t="s">
        <v>54</v>
      </c>
      <c r="D11578" s="186" t="s">
        <v>14668</v>
      </c>
      <c r="E11578" s="187">
        <v>29650</v>
      </c>
      <c r="F11578" s="43"/>
      <c r="G11578" s="48">
        <f t="shared" si="287"/>
        <v>967045.12041156832</v>
      </c>
      <c r="H11578" s="389" t="s">
        <v>9567</v>
      </c>
    </row>
    <row r="11579" spans="1:8" x14ac:dyDescent="0.3">
      <c r="A11579" s="45">
        <v>45695</v>
      </c>
      <c r="B11579" s="730" t="s">
        <v>14701</v>
      </c>
      <c r="C11579" s="5" t="s">
        <v>26</v>
      </c>
      <c r="D11579" s="5" t="s">
        <v>15501</v>
      </c>
      <c r="E11579" s="43">
        <v>9000</v>
      </c>
      <c r="F11579" s="43"/>
      <c r="G11579" s="48">
        <f t="shared" si="287"/>
        <v>958045.12041156832</v>
      </c>
      <c r="H11579" s="389" t="s">
        <v>9567</v>
      </c>
    </row>
    <row r="11580" spans="1:8" x14ac:dyDescent="0.3">
      <c r="A11580" s="45">
        <v>45695</v>
      </c>
      <c r="B11580" s="727" t="s">
        <v>15496</v>
      </c>
      <c r="C11580" s="186" t="s">
        <v>54</v>
      </c>
      <c r="D11580" s="186" t="s">
        <v>15497</v>
      </c>
      <c r="E11580" s="187">
        <v>110000</v>
      </c>
      <c r="F11580" s="43"/>
      <c r="G11580" s="48">
        <f t="shared" si="287"/>
        <v>848045.12041156832</v>
      </c>
      <c r="H11580" s="389" t="s">
        <v>9567</v>
      </c>
    </row>
    <row r="11581" spans="1:8" x14ac:dyDescent="0.3">
      <c r="A11581" s="45">
        <v>45694</v>
      </c>
      <c r="B11581" s="726" t="s">
        <v>25</v>
      </c>
      <c r="C11581" s="186" t="s">
        <v>54</v>
      </c>
      <c r="D11581" s="186" t="s">
        <v>15494</v>
      </c>
      <c r="E11581" s="187">
        <f>47500+75000</f>
        <v>122500</v>
      </c>
      <c r="F11581" s="43"/>
      <c r="G11581" s="48">
        <f t="shared" si="287"/>
        <v>725545.12041156832</v>
      </c>
      <c r="H11581" s="389" t="s">
        <v>9567</v>
      </c>
    </row>
    <row r="11582" spans="1:8" x14ac:dyDescent="0.3">
      <c r="A11582" s="45">
        <v>45695</v>
      </c>
      <c r="B11582" s="727" t="s">
        <v>14882</v>
      </c>
      <c r="C11582" s="186" t="s">
        <v>54</v>
      </c>
      <c r="D11582" s="186" t="s">
        <v>15495</v>
      </c>
      <c r="E11582" s="187">
        <f>75320+50650</f>
        <v>125970</v>
      </c>
      <c r="F11582" s="43"/>
      <c r="G11582" s="48">
        <f t="shared" si="287"/>
        <v>599575.12041156832</v>
      </c>
      <c r="H11582" s="389" t="s">
        <v>9567</v>
      </c>
    </row>
    <row r="11583" spans="1:8" x14ac:dyDescent="0.3">
      <c r="A11583" s="45">
        <v>45695</v>
      </c>
      <c r="B11583" s="729" t="s">
        <v>14882</v>
      </c>
      <c r="C11583" s="186" t="s">
        <v>54</v>
      </c>
      <c r="D11583" s="186" t="s">
        <v>13171</v>
      </c>
      <c r="E11583" s="187">
        <v>47000</v>
      </c>
      <c r="F11583" s="43"/>
      <c r="G11583" s="48">
        <f t="shared" si="287"/>
        <v>552575.12041156832</v>
      </c>
      <c r="H11583" s="389" t="s">
        <v>9567</v>
      </c>
    </row>
    <row r="11584" spans="1:8" x14ac:dyDescent="0.3">
      <c r="A11584" s="45">
        <v>45695</v>
      </c>
      <c r="B11584" s="714" t="s">
        <v>14685</v>
      </c>
      <c r="C11584" s="715" t="s">
        <v>11174</v>
      </c>
      <c r="D11584" s="715" t="s">
        <v>15504</v>
      </c>
      <c r="E11584" s="65">
        <v>5000</v>
      </c>
      <c r="F11584" s="43"/>
      <c r="G11584" s="48">
        <f t="shared" si="287"/>
        <v>547575.12041156832</v>
      </c>
      <c r="H11584" s="389" t="s">
        <v>9567</v>
      </c>
    </row>
    <row r="11585" spans="1:8" x14ac:dyDescent="0.3">
      <c r="A11585" s="45">
        <v>45695</v>
      </c>
      <c r="B11585" s="727" t="s">
        <v>15146</v>
      </c>
      <c r="C11585" s="186" t="s">
        <v>54</v>
      </c>
      <c r="D11585" s="186" t="s">
        <v>12520</v>
      </c>
      <c r="E11585" s="187">
        <v>43650</v>
      </c>
      <c r="F11585" s="43"/>
      <c r="G11585" s="48">
        <f t="shared" si="287"/>
        <v>503925.12041156832</v>
      </c>
      <c r="H11585" s="389" t="s">
        <v>9567</v>
      </c>
    </row>
    <row r="11586" spans="1:8" x14ac:dyDescent="0.3">
      <c r="A11586" s="45">
        <v>45696</v>
      </c>
      <c r="B11586" s="727" t="s">
        <v>14590</v>
      </c>
      <c r="C11586" s="186" t="s">
        <v>54</v>
      </c>
      <c r="D11586" s="186" t="s">
        <v>15499</v>
      </c>
      <c r="E11586" s="187">
        <f>57800+22380+26920+74100</f>
        <v>181200</v>
      </c>
      <c r="F11586" s="43"/>
      <c r="G11586" s="48">
        <f t="shared" si="287"/>
        <v>322725.12041156832</v>
      </c>
      <c r="H11586" s="389" t="s">
        <v>9567</v>
      </c>
    </row>
    <row r="11587" spans="1:8" x14ac:dyDescent="0.3">
      <c r="A11587" s="45">
        <v>45696</v>
      </c>
      <c r="B11587" s="730" t="s">
        <v>25</v>
      </c>
      <c r="C11587" s="5" t="s">
        <v>26</v>
      </c>
      <c r="D11587" s="5" t="s">
        <v>11434</v>
      </c>
      <c r="E11587" s="43">
        <v>2000</v>
      </c>
      <c r="F11587" s="43"/>
      <c r="G11587" s="48">
        <f t="shared" si="287"/>
        <v>320725.12041156832</v>
      </c>
      <c r="H11587" s="389" t="s">
        <v>9567</v>
      </c>
    </row>
    <row r="11588" spans="1:8" x14ac:dyDescent="0.3">
      <c r="A11588" s="45">
        <v>45696</v>
      </c>
      <c r="B11588" s="727" t="s">
        <v>13138</v>
      </c>
      <c r="C11588" s="186" t="s">
        <v>54</v>
      </c>
      <c r="D11588" s="186" t="s">
        <v>15498</v>
      </c>
      <c r="E11588" s="187">
        <f>58550+53550</f>
        <v>112100</v>
      </c>
      <c r="F11588" s="43"/>
      <c r="G11588" s="48">
        <f t="shared" si="287"/>
        <v>208625.12041156832</v>
      </c>
      <c r="H11588" s="389" t="s">
        <v>9567</v>
      </c>
    </row>
    <row r="11589" spans="1:8" x14ac:dyDescent="0.3">
      <c r="A11589" s="45">
        <v>45696</v>
      </c>
      <c r="B11589" s="727" t="s">
        <v>13902</v>
      </c>
      <c r="C11589" s="186" t="s">
        <v>54</v>
      </c>
      <c r="D11589" s="186" t="s">
        <v>15500</v>
      </c>
      <c r="E11589" s="187">
        <f>38710+32910</f>
        <v>71620</v>
      </c>
      <c r="F11589" s="43"/>
      <c r="G11589" s="48">
        <f t="shared" si="287"/>
        <v>137005.12041156832</v>
      </c>
      <c r="H11589" s="389" t="s">
        <v>9567</v>
      </c>
    </row>
    <row r="11590" spans="1:8" x14ac:dyDescent="0.3">
      <c r="A11590" s="45">
        <v>45696</v>
      </c>
      <c r="B11590" s="727" t="s">
        <v>15146</v>
      </c>
      <c r="C11590" s="186" t="s">
        <v>54</v>
      </c>
      <c r="D11590" s="186" t="s">
        <v>15312</v>
      </c>
      <c r="E11590" s="187">
        <v>34230</v>
      </c>
      <c r="F11590" s="43"/>
      <c r="G11590" s="48">
        <f t="shared" si="287"/>
        <v>102775.12041156832</v>
      </c>
      <c r="H11590" s="389" t="s">
        <v>9567</v>
      </c>
    </row>
    <row r="11591" spans="1:8" x14ac:dyDescent="0.3">
      <c r="A11591" s="45">
        <v>45696</v>
      </c>
      <c r="B11591" s="729" t="s">
        <v>12133</v>
      </c>
      <c r="C11591" s="186" t="s">
        <v>54</v>
      </c>
      <c r="D11591" s="186" t="s">
        <v>15502</v>
      </c>
      <c r="E11591" s="187">
        <f>60000+28120</f>
        <v>88120</v>
      </c>
      <c r="F11591" s="43"/>
      <c r="G11591" s="48">
        <f t="shared" si="287"/>
        <v>14655.120411568321</v>
      </c>
      <c r="H11591" s="389" t="s">
        <v>9567</v>
      </c>
    </row>
    <row r="11592" spans="1:8" x14ac:dyDescent="0.3">
      <c r="A11592" s="45">
        <v>45696</v>
      </c>
      <c r="B11592" s="730" t="s">
        <v>12080</v>
      </c>
      <c r="C11592" s="5" t="s">
        <v>5793</v>
      </c>
      <c r="D11592" s="5" t="s">
        <v>15503</v>
      </c>
      <c r="E11592" s="43">
        <v>12000</v>
      </c>
      <c r="F11592" s="43"/>
      <c r="G11592" s="48">
        <f t="shared" si="287"/>
        <v>2655.1204115683213</v>
      </c>
      <c r="H11592" s="389" t="s">
        <v>9567</v>
      </c>
    </row>
    <row r="11593" spans="1:8" x14ac:dyDescent="0.3">
      <c r="A11593" s="45">
        <v>45696</v>
      </c>
      <c r="B11593" s="731" t="s">
        <v>13902</v>
      </c>
      <c r="C11593" s="5" t="s">
        <v>5793</v>
      </c>
      <c r="D11593" s="5" t="s">
        <v>8924</v>
      </c>
      <c r="E11593" s="43">
        <v>250</v>
      </c>
      <c r="F11593" s="43"/>
      <c r="G11593" s="48">
        <f t="shared" si="287"/>
        <v>2405.1204115683213</v>
      </c>
      <c r="H11593" s="389" t="s">
        <v>9567</v>
      </c>
    </row>
    <row r="11594" spans="1:8" x14ac:dyDescent="0.3">
      <c r="A11594" s="45">
        <v>45696</v>
      </c>
      <c r="B11594" s="730" t="s">
        <v>14685</v>
      </c>
      <c r="C11594" s="5" t="s">
        <v>5793</v>
      </c>
      <c r="D11594" s="5" t="s">
        <v>3332</v>
      </c>
      <c r="E11594" s="43">
        <v>1500</v>
      </c>
      <c r="F11594" s="43"/>
      <c r="G11594" s="48">
        <f t="shared" si="287"/>
        <v>905.12041156832129</v>
      </c>
      <c r="H11594" s="389" t="s">
        <v>9567</v>
      </c>
    </row>
    <row r="11595" spans="1:8" x14ac:dyDescent="0.3">
      <c r="A11595" s="45">
        <v>45696</v>
      </c>
      <c r="B11595" s="730"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15516</v>
      </c>
      <c r="E11596" s="480"/>
      <c r="F11596" s="43">
        <v>100000</v>
      </c>
      <c r="G11596" s="48">
        <f t="shared" si="287"/>
        <v>100205.12041156832</v>
      </c>
      <c r="H11596" s="389" t="s">
        <v>9567</v>
      </c>
    </row>
    <row r="11597" spans="1:8" x14ac:dyDescent="0.3">
      <c r="A11597" s="45">
        <v>45701</v>
      </c>
      <c r="B11597" s="730" t="s">
        <v>14524</v>
      </c>
      <c r="C11597" s="5" t="s">
        <v>5793</v>
      </c>
      <c r="D11597" s="5" t="s">
        <v>15517</v>
      </c>
      <c r="E11597" s="43">
        <v>3000</v>
      </c>
      <c r="F11597" s="43"/>
      <c r="G11597" s="48">
        <f t="shared" si="287"/>
        <v>97205.120411568321</v>
      </c>
      <c r="H11597" s="389" t="s">
        <v>9567</v>
      </c>
    </row>
    <row r="11598" spans="1:8" x14ac:dyDescent="0.3">
      <c r="A11598" s="45">
        <v>45701</v>
      </c>
      <c r="B11598" s="732" t="s">
        <v>15422</v>
      </c>
      <c r="C11598" s="5" t="s">
        <v>5793</v>
      </c>
      <c r="D11598" s="5" t="s">
        <v>15517</v>
      </c>
      <c r="E11598" s="43">
        <v>1500</v>
      </c>
      <c r="F11598" s="43"/>
      <c r="G11598" s="48">
        <f t="shared" si="287"/>
        <v>95705.120411568321</v>
      </c>
      <c r="H11598" s="389" t="s">
        <v>9567</v>
      </c>
    </row>
    <row r="11599" spans="1:8" x14ac:dyDescent="0.3">
      <c r="A11599" s="45">
        <v>45701</v>
      </c>
      <c r="B11599" s="732" t="s">
        <v>14524</v>
      </c>
      <c r="C11599" s="5" t="s">
        <v>5793</v>
      </c>
      <c r="D11599" s="5" t="s">
        <v>14563</v>
      </c>
      <c r="E11599" s="43">
        <v>1000</v>
      </c>
      <c r="F11599" s="43"/>
      <c r="G11599" s="48">
        <f t="shared" si="287"/>
        <v>94705.120411568321</v>
      </c>
      <c r="H11599" s="389" t="s">
        <v>9567</v>
      </c>
    </row>
    <row r="11600" spans="1:8" x14ac:dyDescent="0.3">
      <c r="A11600" s="45">
        <v>45701</v>
      </c>
      <c r="B11600" s="732" t="s">
        <v>14524</v>
      </c>
      <c r="C11600" s="5" t="s">
        <v>11174</v>
      </c>
      <c r="D11600" s="5" t="s">
        <v>15518</v>
      </c>
      <c r="E11600" s="43">
        <v>4600</v>
      </c>
      <c r="F11600" s="43"/>
      <c r="G11600" s="48">
        <f t="shared" si="287"/>
        <v>90105.120411568321</v>
      </c>
      <c r="H11600" s="389" t="s">
        <v>9567</v>
      </c>
    </row>
    <row r="11601" spans="1:8" x14ac:dyDescent="0.3">
      <c r="A11601" s="45">
        <v>45701</v>
      </c>
      <c r="B11601" s="732" t="s">
        <v>25</v>
      </c>
      <c r="C11601" s="5" t="s">
        <v>26</v>
      </c>
      <c r="D11601" s="5" t="s">
        <v>11434</v>
      </c>
      <c r="E11601" s="43">
        <v>5000</v>
      </c>
      <c r="F11601" s="43"/>
      <c r="G11601" s="48">
        <f t="shared" si="287"/>
        <v>85105.120411568321</v>
      </c>
      <c r="H11601" s="389" t="s">
        <v>9567</v>
      </c>
    </row>
    <row r="11602" spans="1:8" x14ac:dyDescent="0.3">
      <c r="A11602" s="45">
        <v>45701</v>
      </c>
      <c r="B11602" s="732" t="s">
        <v>25</v>
      </c>
      <c r="C11602" s="5" t="s">
        <v>7214</v>
      </c>
      <c r="D11602" s="5" t="s">
        <v>15520</v>
      </c>
      <c r="E11602" s="43">
        <v>7500</v>
      </c>
      <c r="F11602" s="43"/>
      <c r="G11602" s="48">
        <f t="shared" si="287"/>
        <v>77605.120411568321</v>
      </c>
      <c r="H11602" s="389" t="s">
        <v>9567</v>
      </c>
    </row>
    <row r="11603" spans="1:8" x14ac:dyDescent="0.3">
      <c r="A11603" s="45">
        <v>45701</v>
      </c>
      <c r="B11603" s="732" t="s">
        <v>10319</v>
      </c>
      <c r="C11603" s="5" t="s">
        <v>30</v>
      </c>
      <c r="D11603" s="5" t="s">
        <v>15521</v>
      </c>
      <c r="E11603" s="43">
        <v>3400</v>
      </c>
      <c r="F11603" s="43"/>
      <c r="G11603" s="48">
        <f t="shared" si="287"/>
        <v>74205.120411568321</v>
      </c>
      <c r="H11603" s="389" t="s">
        <v>9567</v>
      </c>
    </row>
    <row r="11604" spans="1:8" x14ac:dyDescent="0.3">
      <c r="A11604" s="45">
        <v>45701</v>
      </c>
      <c r="B11604" s="732" t="s">
        <v>14524</v>
      </c>
      <c r="C11604" s="5" t="s">
        <v>11174</v>
      </c>
      <c r="D11604" s="5" t="s">
        <v>15522</v>
      </c>
      <c r="E11604" s="43">
        <v>8400</v>
      </c>
      <c r="F11604" s="43"/>
      <c r="G11604" s="48">
        <f t="shared" si="287"/>
        <v>65805.120411568321</v>
      </c>
      <c r="H11604" s="389" t="s">
        <v>9567</v>
      </c>
    </row>
    <row r="11605" spans="1:8" x14ac:dyDescent="0.3">
      <c r="A11605" s="45">
        <v>45701</v>
      </c>
      <c r="B11605" s="732" t="s">
        <v>15523</v>
      </c>
      <c r="C11605" s="5" t="s">
        <v>5793</v>
      </c>
      <c r="D11605" s="5" t="s">
        <v>40</v>
      </c>
      <c r="E11605" s="43">
        <v>800</v>
      </c>
      <c r="F11605" s="43"/>
      <c r="G11605" s="48">
        <f t="shared" si="287"/>
        <v>65005.120411568321</v>
      </c>
      <c r="H11605" s="389" t="s">
        <v>9567</v>
      </c>
    </row>
    <row r="11606" spans="1:8" x14ac:dyDescent="0.3">
      <c r="A11606" s="45">
        <v>45701</v>
      </c>
      <c r="B11606" s="732" t="s">
        <v>12133</v>
      </c>
      <c r="C11606" s="5" t="s">
        <v>5793</v>
      </c>
      <c r="D11606" s="5" t="s">
        <v>8924</v>
      </c>
      <c r="E11606" s="43">
        <v>750</v>
      </c>
      <c r="F11606" s="43"/>
      <c r="G11606" s="48">
        <f t="shared" si="287"/>
        <v>64255.120411568321</v>
      </c>
      <c r="H11606" s="389" t="s">
        <v>9567</v>
      </c>
    </row>
    <row r="11607" spans="1:8" x14ac:dyDescent="0.3">
      <c r="A11607" s="45">
        <v>45701</v>
      </c>
      <c r="B11607" s="732" t="s">
        <v>12133</v>
      </c>
      <c r="C11607" s="5" t="s">
        <v>5793</v>
      </c>
      <c r="D11607" s="5" t="s">
        <v>40</v>
      </c>
      <c r="E11607" s="43">
        <v>700</v>
      </c>
      <c r="F11607" s="43"/>
      <c r="G11607" s="48">
        <f t="shared" si="287"/>
        <v>63555.120411568321</v>
      </c>
      <c r="H11607" s="389" t="s">
        <v>9567</v>
      </c>
    </row>
    <row r="11608" spans="1:8" x14ac:dyDescent="0.3">
      <c r="A11608" s="45">
        <v>45701</v>
      </c>
      <c r="B11608" s="732" t="s">
        <v>25</v>
      </c>
      <c r="C11608" s="5" t="s">
        <v>30</v>
      </c>
      <c r="D11608" s="5" t="s">
        <v>15524</v>
      </c>
      <c r="E11608" s="43">
        <v>500</v>
      </c>
      <c r="F11608" s="43"/>
      <c r="G11608" s="48">
        <f t="shared" si="287"/>
        <v>63055.120411568321</v>
      </c>
      <c r="H11608" s="389" t="s">
        <v>9567</v>
      </c>
    </row>
    <row r="11609" spans="1:8" x14ac:dyDescent="0.3">
      <c r="A11609" s="45">
        <v>45701</v>
      </c>
      <c r="B11609" s="732" t="s">
        <v>14701</v>
      </c>
      <c r="C11609" s="5" t="s">
        <v>5793</v>
      </c>
      <c r="D11609" s="5" t="s">
        <v>40</v>
      </c>
      <c r="E11609" s="43">
        <v>1000</v>
      </c>
      <c r="F11609" s="43"/>
      <c r="G11609" s="48">
        <f t="shared" si="287"/>
        <v>62055.120411568321</v>
      </c>
      <c r="H11609" s="389" t="s">
        <v>9567</v>
      </c>
    </row>
    <row r="11610" spans="1:8" x14ac:dyDescent="0.3">
      <c r="A11610" s="45">
        <v>45701</v>
      </c>
      <c r="B11610" s="732"/>
      <c r="C11610" s="5" t="s">
        <v>14</v>
      </c>
      <c r="D11610" s="5" t="s">
        <v>15525</v>
      </c>
      <c r="E11610" s="43">
        <v>23925</v>
      </c>
      <c r="F11610" s="43"/>
      <c r="G11610" s="48">
        <f t="shared" si="287"/>
        <v>38130.120411568321</v>
      </c>
      <c r="H11610" s="389" t="s">
        <v>9567</v>
      </c>
    </row>
    <row r="11611" spans="1:8" x14ac:dyDescent="0.3">
      <c r="A11611" s="45">
        <v>45701</v>
      </c>
      <c r="B11611" s="732" t="s">
        <v>15422</v>
      </c>
      <c r="C11611" s="5" t="s">
        <v>26</v>
      </c>
      <c r="D11611" s="5" t="s">
        <v>15528</v>
      </c>
      <c r="E11611" s="43">
        <v>2100</v>
      </c>
      <c r="F11611" s="43"/>
      <c r="G11611" s="48">
        <f t="shared" si="287"/>
        <v>36030.120411568321</v>
      </c>
      <c r="H11611" s="389" t="s">
        <v>9567</v>
      </c>
    </row>
    <row r="11612" spans="1:8" x14ac:dyDescent="0.3">
      <c r="A11612" s="45">
        <v>45701</v>
      </c>
      <c r="B11612" s="733" t="s">
        <v>15422</v>
      </c>
      <c r="C11612" s="5" t="s">
        <v>26</v>
      </c>
      <c r="D11612" s="5" t="s">
        <v>15530</v>
      </c>
      <c r="E11612" s="43">
        <v>720</v>
      </c>
      <c r="F11612" s="43"/>
      <c r="G11612" s="48">
        <f t="shared" si="287"/>
        <v>35310.120411568321</v>
      </c>
      <c r="H11612" s="389" t="s">
        <v>9567</v>
      </c>
    </row>
    <row r="11613" spans="1:8" x14ac:dyDescent="0.3">
      <c r="A11613" s="45">
        <v>45702</v>
      </c>
      <c r="B11613" s="732" t="s">
        <v>15384</v>
      </c>
      <c r="C11613" s="5" t="s">
        <v>11174</v>
      </c>
      <c r="D11613" s="5" t="s">
        <v>15526</v>
      </c>
      <c r="E11613" s="43">
        <v>8965</v>
      </c>
      <c r="F11613" s="43"/>
      <c r="G11613" s="48">
        <f t="shared" si="287"/>
        <v>26345.120411568321</v>
      </c>
      <c r="H11613" s="389" t="s">
        <v>9567</v>
      </c>
    </row>
    <row r="11614" spans="1:8" x14ac:dyDescent="0.3">
      <c r="A11614" s="45">
        <v>45702</v>
      </c>
      <c r="B11614" s="733" t="s">
        <v>15422</v>
      </c>
      <c r="C11614" s="5" t="s">
        <v>11174</v>
      </c>
      <c r="D11614" s="5" t="s">
        <v>15529</v>
      </c>
      <c r="E11614" s="43">
        <v>12000</v>
      </c>
      <c r="F11614" s="43"/>
      <c r="G11614" s="48">
        <f t="shared" si="287"/>
        <v>14345.120411568321</v>
      </c>
      <c r="H11614" s="389" t="s">
        <v>9567</v>
      </c>
    </row>
    <row r="11615" spans="1:8" x14ac:dyDescent="0.3">
      <c r="A11615" s="45">
        <v>45702</v>
      </c>
      <c r="B11615" s="732" t="s">
        <v>14524</v>
      </c>
      <c r="C11615" s="5" t="s">
        <v>11174</v>
      </c>
      <c r="D11615" s="5" t="s">
        <v>15518</v>
      </c>
      <c r="E11615" s="43">
        <v>4600</v>
      </c>
      <c r="F11615" s="43"/>
      <c r="G11615" s="48">
        <f t="shared" si="287"/>
        <v>9745.1204115683213</v>
      </c>
      <c r="H11615" s="389" t="s">
        <v>9567</v>
      </c>
    </row>
    <row r="11616" spans="1:8" x14ac:dyDescent="0.3">
      <c r="A11616" s="45">
        <v>45702</v>
      </c>
      <c r="B11616" s="735" t="s">
        <v>15422</v>
      </c>
      <c r="C11616" s="5" t="s">
        <v>11174</v>
      </c>
      <c r="D11616" s="5" t="s">
        <v>15543</v>
      </c>
      <c r="E11616" s="43">
        <v>1320</v>
      </c>
      <c r="F11616" s="43"/>
      <c r="G11616" s="48">
        <f t="shared" si="287"/>
        <v>8425.1204115683213</v>
      </c>
      <c r="H11616" s="389" t="s">
        <v>9567</v>
      </c>
    </row>
    <row r="11617" spans="1:10" x14ac:dyDescent="0.3">
      <c r="A11617" s="45">
        <v>45702</v>
      </c>
      <c r="B11617" s="733" t="s">
        <v>25</v>
      </c>
      <c r="C11617" s="5" t="s">
        <v>26</v>
      </c>
      <c r="D11617" s="5" t="s">
        <v>11434</v>
      </c>
      <c r="E11617" s="43">
        <v>4000</v>
      </c>
      <c r="F11617" s="43"/>
      <c r="G11617" s="48">
        <f t="shared" si="287"/>
        <v>4425.1204115683213</v>
      </c>
      <c r="H11617" s="389" t="s">
        <v>9567</v>
      </c>
    </row>
    <row r="11618" spans="1:10" x14ac:dyDescent="0.3">
      <c r="A11618" s="45">
        <v>45702</v>
      </c>
      <c r="B11618" s="732"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15516</v>
      </c>
      <c r="E11619" s="480"/>
      <c r="F11619" s="43">
        <v>150000</v>
      </c>
      <c r="G11619" s="48">
        <f t="shared" si="287"/>
        <v>153045.12041156832</v>
      </c>
      <c r="H11619" s="389" t="s">
        <v>9567</v>
      </c>
    </row>
    <row r="11620" spans="1:10" x14ac:dyDescent="0.3">
      <c r="A11620" s="45">
        <v>45703</v>
      </c>
      <c r="B11620" s="733" t="s">
        <v>15384</v>
      </c>
      <c r="C11620" s="5" t="s">
        <v>11174</v>
      </c>
      <c r="D11620" s="5" t="s">
        <v>15534</v>
      </c>
      <c r="E11620" s="43">
        <v>15600</v>
      </c>
      <c r="F11620" s="43"/>
      <c r="G11620" s="48">
        <f t="shared" si="287"/>
        <v>137445.12041156832</v>
      </c>
      <c r="H11620" s="389" t="s">
        <v>9567</v>
      </c>
    </row>
    <row r="11621" spans="1:10" x14ac:dyDescent="0.3">
      <c r="A11621" s="45">
        <v>45703</v>
      </c>
      <c r="B11621" s="734" t="s">
        <v>14701</v>
      </c>
      <c r="C11621" s="5" t="s">
        <v>18</v>
      </c>
      <c r="D11621" s="5" t="s">
        <v>15535</v>
      </c>
      <c r="E11621" s="43">
        <v>15000</v>
      </c>
      <c r="F11621" s="43"/>
      <c r="G11621" s="48">
        <f t="shared" si="287"/>
        <v>122445.12041156832</v>
      </c>
      <c r="H11621" s="389" t="s">
        <v>9567</v>
      </c>
    </row>
    <row r="11622" spans="1:10" x14ac:dyDescent="0.3">
      <c r="A11622" s="45">
        <v>45703</v>
      </c>
      <c r="B11622" s="734" t="s">
        <v>25</v>
      </c>
      <c r="C11622" s="5" t="s">
        <v>26</v>
      </c>
      <c r="D11622" s="5" t="s">
        <v>11434</v>
      </c>
      <c r="E11622" s="43">
        <v>4000</v>
      </c>
      <c r="F11622" s="43"/>
      <c r="G11622" s="48">
        <f t="shared" si="287"/>
        <v>118445.12041156832</v>
      </c>
      <c r="H11622" s="389" t="s">
        <v>9567</v>
      </c>
    </row>
    <row r="11623" spans="1:10" x14ac:dyDescent="0.3">
      <c r="A11623" s="45">
        <v>45703</v>
      </c>
      <c r="B11623" s="734" t="s">
        <v>12230</v>
      </c>
      <c r="C11623" s="5" t="s">
        <v>14848</v>
      </c>
      <c r="D11623" s="5" t="s">
        <v>15536</v>
      </c>
      <c r="E11623" s="43">
        <v>2900</v>
      </c>
      <c r="F11623" s="43"/>
      <c r="G11623" s="48">
        <f t="shared" si="287"/>
        <v>115545.12041156832</v>
      </c>
      <c r="H11623" s="389" t="s">
        <v>9567</v>
      </c>
    </row>
    <row r="11624" spans="1:10" x14ac:dyDescent="0.3">
      <c r="A11624" s="45">
        <v>45703</v>
      </c>
      <c r="B11624" s="734" t="s">
        <v>12080</v>
      </c>
      <c r="C11624" s="5" t="s">
        <v>57</v>
      </c>
      <c r="D11624" s="5" t="s">
        <v>294</v>
      </c>
      <c r="E11624" s="43">
        <v>10000</v>
      </c>
      <c r="F11624" s="43"/>
      <c r="G11624" s="48">
        <f t="shared" si="287"/>
        <v>105545.12041156832</v>
      </c>
      <c r="H11624" s="389" t="s">
        <v>9567</v>
      </c>
    </row>
    <row r="11625" spans="1:10" x14ac:dyDescent="0.3">
      <c r="A11625" s="45">
        <v>45703</v>
      </c>
      <c r="B11625" s="734" t="s">
        <v>14524</v>
      </c>
      <c r="C11625" s="5" t="s">
        <v>11174</v>
      </c>
      <c r="D11625" s="5" t="s">
        <v>15537</v>
      </c>
      <c r="E11625" s="43">
        <v>10000</v>
      </c>
      <c r="F11625" s="43"/>
      <c r="G11625" s="48">
        <f t="shared" si="287"/>
        <v>95545.120411568321</v>
      </c>
      <c r="H11625" s="389" t="s">
        <v>9567</v>
      </c>
    </row>
    <row r="11626" spans="1:10" x14ac:dyDescent="0.3">
      <c r="A11626" s="45">
        <v>45703</v>
      </c>
      <c r="B11626" s="734" t="s">
        <v>12080</v>
      </c>
      <c r="C11626" s="5" t="s">
        <v>54</v>
      </c>
      <c r="D11626" s="5" t="s">
        <v>15538</v>
      </c>
      <c r="E11626" s="43">
        <v>3000</v>
      </c>
      <c r="F11626" s="43"/>
      <c r="G11626" s="48">
        <f t="shared" si="287"/>
        <v>92545.120411568321</v>
      </c>
      <c r="H11626" s="389" t="s">
        <v>9567</v>
      </c>
    </row>
    <row r="11627" spans="1:10" x14ac:dyDescent="0.3">
      <c r="A11627" s="45">
        <v>45703</v>
      </c>
      <c r="B11627" s="734" t="s">
        <v>13902</v>
      </c>
      <c r="C11627" s="5" t="s">
        <v>11174</v>
      </c>
      <c r="D11627" s="5" t="s">
        <v>15539</v>
      </c>
      <c r="E11627" s="43">
        <v>6000</v>
      </c>
      <c r="F11627" s="43"/>
      <c r="G11627" s="48">
        <f t="shared" si="287"/>
        <v>86545.120411568321</v>
      </c>
      <c r="H11627" s="389" t="s">
        <v>9567</v>
      </c>
      <c r="I11627" s="583" t="s">
        <v>12514</v>
      </c>
      <c r="J11627" s="187">
        <v>2789328.2258064514</v>
      </c>
    </row>
    <row r="11628" spans="1:10" x14ac:dyDescent="0.3">
      <c r="A11628" s="45">
        <v>45703</v>
      </c>
      <c r="B11628" s="734" t="s">
        <v>13902</v>
      </c>
      <c r="C11628" s="5" t="s">
        <v>84</v>
      </c>
      <c r="D11628" s="5" t="s">
        <v>15542</v>
      </c>
      <c r="E11628" s="43">
        <v>1000</v>
      </c>
      <c r="F11628" s="43"/>
      <c r="G11628" s="48">
        <f t="shared" si="287"/>
        <v>85545.120411568321</v>
      </c>
      <c r="H11628" s="389" t="s">
        <v>9567</v>
      </c>
      <c r="I11628" s="583" t="s">
        <v>55</v>
      </c>
      <c r="J11628" s="187">
        <f ca="1">SUMIF(C11429:E127068,"salary",E11429:E138079)</f>
        <v>7729678.5985023044</v>
      </c>
    </row>
    <row r="11629" spans="1:10" x14ac:dyDescent="0.3">
      <c r="A11629" s="45">
        <v>45705</v>
      </c>
      <c r="B11629" s="734" t="s">
        <v>10319</v>
      </c>
      <c r="C11629" s="5" t="s">
        <v>26</v>
      </c>
      <c r="D11629" s="5" t="s">
        <v>15544</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5" t="s">
        <v>12230</v>
      </c>
      <c r="C11630" s="5" t="s">
        <v>26</v>
      </c>
      <c r="D11630" s="5" t="s">
        <v>15546</v>
      </c>
      <c r="E11630" s="43">
        <v>12860</v>
      </c>
      <c r="F11630" s="43"/>
      <c r="G11630" s="48">
        <f t="shared" si="287"/>
        <v>63685.120411568321</v>
      </c>
      <c r="H11630" s="389" t="s">
        <v>9567</v>
      </c>
      <c r="I11630" s="589"/>
      <c r="J11630" s="590"/>
    </row>
    <row r="11631" spans="1:10" x14ac:dyDescent="0.3">
      <c r="A11631" s="45">
        <v>45705</v>
      </c>
      <c r="B11631" s="735" t="s">
        <v>12055</v>
      </c>
      <c r="C11631" s="5" t="s">
        <v>11174</v>
      </c>
      <c r="D11631" s="5" t="s">
        <v>15547</v>
      </c>
      <c r="E11631" s="43">
        <v>10000</v>
      </c>
      <c r="F11631" s="43"/>
      <c r="G11631" s="48">
        <f t="shared" si="287"/>
        <v>53685.120411568321</v>
      </c>
      <c r="H11631" s="389" t="s">
        <v>9567</v>
      </c>
      <c r="I11631" s="589"/>
      <c r="J11631" s="590"/>
    </row>
    <row r="11632" spans="1:10" x14ac:dyDescent="0.3">
      <c r="A11632" s="45">
        <v>45705</v>
      </c>
      <c r="B11632" s="735" t="s">
        <v>14590</v>
      </c>
      <c r="C11632" s="5" t="s">
        <v>5793</v>
      </c>
      <c r="D11632" s="5" t="s">
        <v>15549</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15548</v>
      </c>
      <c r="E11633" s="28">
        <v>15600</v>
      </c>
      <c r="F11633" s="28"/>
      <c r="G11633" s="48">
        <f t="shared" si="287"/>
        <v>35085.120411568321</v>
      </c>
      <c r="H11633" s="389" t="s">
        <v>9567</v>
      </c>
      <c r="I11633" s="737"/>
      <c r="J11633" s="738"/>
      <c r="K11633" s="155"/>
      <c r="N11633" s="155"/>
    </row>
    <row r="11634" spans="1:14" x14ac:dyDescent="0.3">
      <c r="A11634" s="45">
        <v>45705</v>
      </c>
      <c r="B11634" s="735"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5"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5"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5"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15516</v>
      </c>
      <c r="E11638" s="480"/>
      <c r="F11638" s="43">
        <v>285000</v>
      </c>
      <c r="G11638" s="48">
        <f t="shared" si="287"/>
        <v>300140.12041156832</v>
      </c>
      <c r="H11638" s="389" t="s">
        <v>9567</v>
      </c>
    </row>
    <row r="11639" spans="1:14" x14ac:dyDescent="0.3">
      <c r="A11639" s="45">
        <v>45705</v>
      </c>
      <c r="B11639" s="735" t="s">
        <v>14031</v>
      </c>
      <c r="C11639" s="5" t="s">
        <v>5793</v>
      </c>
      <c r="D11639" s="5" t="s">
        <v>15551</v>
      </c>
      <c r="E11639" s="43">
        <v>560</v>
      </c>
      <c r="F11639" s="43"/>
      <c r="G11639" s="48">
        <f t="shared" si="287"/>
        <v>299580.12041156832</v>
      </c>
      <c r="H11639" s="389" t="s">
        <v>9567</v>
      </c>
      <c r="I11639" s="589"/>
      <c r="J11639" s="590"/>
    </row>
    <row r="11640" spans="1:14" x14ac:dyDescent="0.3">
      <c r="A11640" s="45">
        <v>45705</v>
      </c>
      <c r="B11640" s="735" t="s">
        <v>25</v>
      </c>
      <c r="C11640" s="5" t="s">
        <v>26</v>
      </c>
      <c r="D11640" s="5" t="s">
        <v>15550</v>
      </c>
      <c r="E11640" s="43">
        <v>4500</v>
      </c>
      <c r="F11640" s="43"/>
      <c r="G11640" s="48">
        <f t="shared" si="287"/>
        <v>295080.12041156832</v>
      </c>
      <c r="H11640" s="389" t="s">
        <v>9567</v>
      </c>
      <c r="I11640" s="589"/>
      <c r="J11640" s="590"/>
    </row>
    <row r="11641" spans="1:14" x14ac:dyDescent="0.3">
      <c r="A11641" s="45">
        <v>45705</v>
      </c>
      <c r="B11641" s="735" t="s">
        <v>13902</v>
      </c>
      <c r="C11641" s="5" t="s">
        <v>11174</v>
      </c>
      <c r="D11641" s="5" t="s">
        <v>15552</v>
      </c>
      <c r="E11641" s="43">
        <v>14300</v>
      </c>
      <c r="F11641" s="43"/>
      <c r="G11641" s="48">
        <f t="shared" si="287"/>
        <v>280780.12041156832</v>
      </c>
      <c r="H11641" s="389" t="s">
        <v>9567</v>
      </c>
      <c r="I11641" s="589"/>
      <c r="J11641" s="590"/>
    </row>
    <row r="11642" spans="1:14" x14ac:dyDescent="0.3">
      <c r="A11642" s="45">
        <v>45705</v>
      </c>
      <c r="B11642" s="735"/>
      <c r="C11642" s="5" t="s">
        <v>14</v>
      </c>
      <c r="D11642" s="5" t="s">
        <v>15553</v>
      </c>
      <c r="E11642" s="43">
        <v>5000</v>
      </c>
      <c r="F11642" s="43"/>
      <c r="G11642" s="48">
        <f t="shared" si="287"/>
        <v>275780.12041156832</v>
      </c>
      <c r="H11642" s="389" t="s">
        <v>9567</v>
      </c>
      <c r="I11642" s="589"/>
      <c r="J11642" s="590"/>
    </row>
    <row r="11643" spans="1:14" x14ac:dyDescent="0.3">
      <c r="A11643" s="45">
        <v>45706</v>
      </c>
      <c r="B11643" s="735" t="s">
        <v>15422</v>
      </c>
      <c r="C11643" s="5" t="s">
        <v>11174</v>
      </c>
      <c r="D11643" s="5" t="s">
        <v>15554</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15556</v>
      </c>
      <c r="E11644" s="28">
        <v>27850</v>
      </c>
      <c r="F11644" s="28"/>
      <c r="G11644" s="48">
        <f t="shared" si="287"/>
        <v>222730.12041156832</v>
      </c>
      <c r="H11644" s="535" t="s">
        <v>9567</v>
      </c>
      <c r="I11644" s="737"/>
      <c r="J11644" s="738"/>
      <c r="K11644" s="155"/>
      <c r="N11644" s="155"/>
    </row>
    <row r="11645" spans="1:14" x14ac:dyDescent="0.3">
      <c r="A11645" s="45">
        <v>45706</v>
      </c>
      <c r="B11645" s="739" t="s">
        <v>14701</v>
      </c>
      <c r="C11645" s="186" t="s">
        <v>54</v>
      </c>
      <c r="D11645" s="186" t="s">
        <v>15558</v>
      </c>
      <c r="E11645" s="187">
        <v>2000</v>
      </c>
      <c r="F11645" s="43"/>
      <c r="G11645" s="48">
        <f t="shared" si="287"/>
        <v>220730.12041156832</v>
      </c>
      <c r="H11645" s="389" t="s">
        <v>9567</v>
      </c>
      <c r="I11645" s="589">
        <v>1750000</v>
      </c>
      <c r="J11645" s="590"/>
    </row>
    <row r="11646" spans="1:14" x14ac:dyDescent="0.3">
      <c r="A11646" s="45">
        <v>45706</v>
      </c>
      <c r="B11646" s="736"/>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0"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6" t="s">
        <v>14524</v>
      </c>
      <c r="C11648" s="5" t="s">
        <v>11174</v>
      </c>
      <c r="D11648" s="5" t="s">
        <v>15555</v>
      </c>
      <c r="E11648" s="43">
        <v>4600</v>
      </c>
      <c r="F11648" s="43"/>
      <c r="G11648" s="48">
        <f t="shared" si="287"/>
        <v>210130.12041156832</v>
      </c>
      <c r="H11648" s="389" t="s">
        <v>9567</v>
      </c>
      <c r="I11648" s="589"/>
      <c r="J11648" s="590"/>
    </row>
    <row r="11649" spans="1:14" x14ac:dyDescent="0.3">
      <c r="A11649" s="45">
        <v>45706</v>
      </c>
      <c r="B11649" s="736"/>
      <c r="C11649" s="5" t="s">
        <v>30</v>
      </c>
      <c r="D11649" s="5" t="s">
        <v>15557</v>
      </c>
      <c r="E11649" s="43">
        <v>3000</v>
      </c>
      <c r="F11649" s="43"/>
      <c r="G11649" s="48">
        <f t="shared" si="287"/>
        <v>207130.12041156832</v>
      </c>
      <c r="H11649" s="389" t="s">
        <v>9567</v>
      </c>
      <c r="I11649" s="589"/>
      <c r="J11649" s="590"/>
    </row>
    <row r="11650" spans="1:14" x14ac:dyDescent="0.3">
      <c r="A11650" s="45">
        <v>45706</v>
      </c>
      <c r="B11650" s="740"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0" t="s">
        <v>15422</v>
      </c>
      <c r="C11651" s="5" t="s">
        <v>26</v>
      </c>
      <c r="D11651" s="5" t="s">
        <v>15559</v>
      </c>
      <c r="E11651" s="43">
        <v>2000</v>
      </c>
      <c r="F11651" s="43"/>
      <c r="G11651" s="48">
        <f t="shared" si="287"/>
        <v>196730.12041156832</v>
      </c>
      <c r="H11651" s="389" t="s">
        <v>9567</v>
      </c>
      <c r="I11651" s="589"/>
      <c r="J11651" s="590"/>
    </row>
    <row r="11652" spans="1:14" x14ac:dyDescent="0.3">
      <c r="A11652" s="45">
        <v>45706</v>
      </c>
      <c r="B11652" s="740" t="s">
        <v>15560</v>
      </c>
      <c r="C11652" s="5" t="s">
        <v>5793</v>
      </c>
      <c r="D11652" s="5" t="s">
        <v>40</v>
      </c>
      <c r="E11652" s="43">
        <v>1800</v>
      </c>
      <c r="F11652" s="43"/>
      <c r="G11652" s="48">
        <f t="shared" si="287"/>
        <v>194930.12041156832</v>
      </c>
      <c r="H11652" s="389" t="s">
        <v>9567</v>
      </c>
      <c r="I11652" s="589"/>
      <c r="J11652" s="590"/>
    </row>
    <row r="11653" spans="1:14" x14ac:dyDescent="0.3">
      <c r="A11653" s="45">
        <v>45707</v>
      </c>
      <c r="B11653" s="740"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15561</v>
      </c>
      <c r="E11654" s="28">
        <v>15000</v>
      </c>
      <c r="F11654" s="28"/>
      <c r="G11654" s="48">
        <f t="shared" si="287"/>
        <v>163930.12041156832</v>
      </c>
      <c r="H11654" s="389" t="s">
        <v>9567</v>
      </c>
      <c r="I11654" s="737"/>
      <c r="J11654" s="738"/>
      <c r="K11654" s="155"/>
      <c r="N11654" s="155"/>
    </row>
    <row r="11655" spans="1:14" x14ac:dyDescent="0.3">
      <c r="A11655" s="45">
        <v>45707</v>
      </c>
      <c r="B11655" s="741" t="s">
        <v>10319</v>
      </c>
      <c r="C11655" s="5" t="s">
        <v>7737</v>
      </c>
      <c r="D11655" s="5" t="s">
        <v>15562</v>
      </c>
      <c r="E11655" s="43">
        <v>30000</v>
      </c>
      <c r="F11655" s="43"/>
      <c r="G11655" s="48">
        <f t="shared" si="287"/>
        <v>133930.12041156832</v>
      </c>
      <c r="H11655" s="389" t="s">
        <v>9567</v>
      </c>
      <c r="I11655" s="589"/>
      <c r="J11655" s="590"/>
    </row>
    <row r="11656" spans="1:14" x14ac:dyDescent="0.3">
      <c r="A11656" s="45">
        <v>45707</v>
      </c>
      <c r="B11656" s="740" t="s">
        <v>25</v>
      </c>
      <c r="C11656" s="5" t="s">
        <v>26</v>
      </c>
      <c r="D11656" s="5" t="s">
        <v>15563</v>
      </c>
      <c r="E11656" s="43">
        <v>400</v>
      </c>
      <c r="F11656" s="43"/>
      <c r="G11656" s="48">
        <f t="shared" si="287"/>
        <v>133530.12041156832</v>
      </c>
      <c r="H11656" s="389" t="s">
        <v>9567</v>
      </c>
      <c r="I11656" s="589"/>
      <c r="J11656" s="590"/>
    </row>
    <row r="11657" spans="1:14" x14ac:dyDescent="0.3">
      <c r="A11657" s="45">
        <v>45707</v>
      </c>
      <c r="B11657" s="741" t="s">
        <v>14524</v>
      </c>
      <c r="C11657" s="5" t="s">
        <v>84</v>
      </c>
      <c r="D11657" s="5" t="s">
        <v>15564</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15565</v>
      </c>
      <c r="E11658" s="28">
        <v>48000</v>
      </c>
      <c r="F11658" s="28"/>
      <c r="G11658" s="48">
        <f t="shared" si="287"/>
        <v>80530.120411568321</v>
      </c>
      <c r="H11658" s="389" t="s">
        <v>9567</v>
      </c>
      <c r="I11658" s="737"/>
      <c r="J11658" s="738"/>
      <c r="K11658" s="155"/>
      <c r="N11658" s="155"/>
    </row>
    <row r="11659" spans="1:14" x14ac:dyDescent="0.3">
      <c r="A11659" s="45">
        <v>45708</v>
      </c>
      <c r="B11659" s="741" t="s">
        <v>25</v>
      </c>
      <c r="C11659" s="5" t="s">
        <v>26</v>
      </c>
      <c r="D11659" s="5" t="s">
        <v>15567</v>
      </c>
      <c r="E11659" s="43">
        <v>5000</v>
      </c>
      <c r="F11659" s="43"/>
      <c r="G11659" s="48">
        <f t="shared" si="287"/>
        <v>75530.120411568321</v>
      </c>
      <c r="H11659" s="389" t="s">
        <v>9567</v>
      </c>
      <c r="I11659" s="589"/>
      <c r="J11659" s="590"/>
    </row>
    <row r="11660" spans="1:14" x14ac:dyDescent="0.3">
      <c r="A11660" s="45">
        <v>45708</v>
      </c>
      <c r="B11660" s="743"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1"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3" t="s">
        <v>12230</v>
      </c>
      <c r="C11662" s="5" t="s">
        <v>26</v>
      </c>
      <c r="D11662" s="5" t="s">
        <v>15568</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15569</v>
      </c>
      <c r="E11663" s="43">
        <v>5000</v>
      </c>
      <c r="F11663" s="43"/>
      <c r="G11663" s="48">
        <f t="shared" si="287"/>
        <v>49530.120411568321</v>
      </c>
      <c r="H11663" s="389" t="s">
        <v>9567</v>
      </c>
      <c r="I11663" s="589"/>
      <c r="J11663" s="590"/>
    </row>
    <row r="11664" spans="1:14" x14ac:dyDescent="0.3">
      <c r="A11664" s="45">
        <v>45708</v>
      </c>
      <c r="B11664" s="743" t="s">
        <v>15560</v>
      </c>
      <c r="C11664" s="5" t="s">
        <v>5793</v>
      </c>
      <c r="D11664" s="5" t="s">
        <v>40</v>
      </c>
      <c r="E11664" s="43">
        <v>250</v>
      </c>
      <c r="F11664" s="43"/>
      <c r="G11664" s="48">
        <f t="shared" si="287"/>
        <v>49280.120411568321</v>
      </c>
      <c r="H11664" s="389" t="s">
        <v>9567</v>
      </c>
      <c r="I11664" s="589"/>
      <c r="J11664" s="590"/>
    </row>
    <row r="11665" spans="1:14" x14ac:dyDescent="0.3">
      <c r="A11665" s="45">
        <v>45708</v>
      </c>
      <c r="B11665" s="743" t="s">
        <v>13833</v>
      </c>
      <c r="C11665" s="5" t="s">
        <v>11174</v>
      </c>
      <c r="D11665" s="5" t="s">
        <v>15570</v>
      </c>
      <c r="E11665" s="43">
        <v>9000</v>
      </c>
      <c r="F11665" s="43"/>
      <c r="G11665" s="48">
        <f t="shared" si="287"/>
        <v>40280.120411568321</v>
      </c>
      <c r="H11665" s="389" t="s">
        <v>9567</v>
      </c>
      <c r="I11665" s="589"/>
      <c r="J11665" s="590"/>
    </row>
    <row r="11666" spans="1:14" x14ac:dyDescent="0.3">
      <c r="A11666" s="45">
        <v>45708</v>
      </c>
      <c r="B11666" s="743" t="s">
        <v>15560</v>
      </c>
      <c r="C11666" s="5" t="s">
        <v>26</v>
      </c>
      <c r="D11666" s="5" t="s">
        <v>15571</v>
      </c>
      <c r="E11666" s="43">
        <v>700</v>
      </c>
      <c r="F11666" s="43"/>
      <c r="G11666" s="48">
        <f t="shared" si="287"/>
        <v>39580.120411568321</v>
      </c>
      <c r="H11666" s="389" t="s">
        <v>9567</v>
      </c>
      <c r="I11666" s="589"/>
      <c r="J11666" s="590"/>
    </row>
    <row r="11667" spans="1:14" x14ac:dyDescent="0.3">
      <c r="A11667" s="45">
        <v>45708</v>
      </c>
      <c r="B11667" s="743" t="s">
        <v>13902</v>
      </c>
      <c r="C11667" s="5" t="s">
        <v>30</v>
      </c>
      <c r="D11667" s="5" t="s">
        <v>15572</v>
      </c>
      <c r="E11667" s="43">
        <v>300</v>
      </c>
      <c r="F11667" s="43"/>
      <c r="G11667" s="48">
        <f t="shared" si="287"/>
        <v>39280.120411568321</v>
      </c>
      <c r="H11667" s="389" t="s">
        <v>9567</v>
      </c>
      <c r="I11667" s="589"/>
      <c r="J11667" s="590"/>
    </row>
    <row r="11668" spans="1:14" x14ac:dyDescent="0.3">
      <c r="A11668" s="45">
        <v>45708</v>
      </c>
      <c r="B11668" s="743" t="s">
        <v>25</v>
      </c>
      <c r="C11668" s="5" t="s">
        <v>84</v>
      </c>
      <c r="D11668" s="5" t="s">
        <v>15574</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15578</v>
      </c>
      <c r="E11669" s="28">
        <v>5680</v>
      </c>
      <c r="F11669" s="28"/>
      <c r="G11669" s="48">
        <f t="shared" si="287"/>
        <v>28600.120411568321</v>
      </c>
      <c r="H11669" s="389" t="s">
        <v>9567</v>
      </c>
      <c r="I11669" s="737"/>
      <c r="J11669" s="738"/>
      <c r="K11669" s="155"/>
      <c r="N11669" s="155"/>
    </row>
    <row r="11670" spans="1:14" x14ac:dyDescent="0.3">
      <c r="A11670" s="45">
        <v>45708</v>
      </c>
      <c r="B11670" s="742" t="s">
        <v>13902</v>
      </c>
      <c r="C11670" s="186" t="s">
        <v>54</v>
      </c>
      <c r="D11670" s="186" t="s">
        <v>15577</v>
      </c>
      <c r="E11670" s="43">
        <v>1300</v>
      </c>
      <c r="F11670" s="43"/>
      <c r="G11670" s="48">
        <f t="shared" si="287"/>
        <v>27300.120411568321</v>
      </c>
      <c r="H11670" s="389" t="s">
        <v>9567</v>
      </c>
      <c r="I11670" s="589"/>
      <c r="J11670" s="590"/>
    </row>
    <row r="11671" spans="1:14" x14ac:dyDescent="0.3">
      <c r="A11671" s="45">
        <v>45708</v>
      </c>
      <c r="B11671" s="743" t="s">
        <v>14524</v>
      </c>
      <c r="C11671" s="5" t="s">
        <v>11174</v>
      </c>
      <c r="D11671" s="5" t="s">
        <v>15575</v>
      </c>
      <c r="E11671" s="43">
        <v>2400</v>
      </c>
      <c r="F11671" s="43"/>
      <c r="G11671" s="48">
        <f t="shared" si="287"/>
        <v>24900.120411568321</v>
      </c>
      <c r="H11671" s="389" t="s">
        <v>9567</v>
      </c>
      <c r="I11671" s="589"/>
      <c r="J11671" s="590"/>
    </row>
    <row r="11672" spans="1:14" x14ac:dyDescent="0.3">
      <c r="A11672" s="45">
        <v>45708</v>
      </c>
      <c r="B11672" s="743" t="s">
        <v>14701</v>
      </c>
      <c r="C11672" s="5" t="s">
        <v>84</v>
      </c>
      <c r="D11672" s="5" t="s">
        <v>15576</v>
      </c>
      <c r="E11672" s="43">
        <v>2000</v>
      </c>
      <c r="F11672" s="43"/>
      <c r="G11672" s="48">
        <f t="shared" si="287"/>
        <v>22900.120411568321</v>
      </c>
      <c r="H11672" s="389" t="s">
        <v>9567</v>
      </c>
      <c r="I11672" s="589"/>
      <c r="J11672" s="590"/>
    </row>
    <row r="11673" spans="1:14" x14ac:dyDescent="0.3">
      <c r="A11673" s="45">
        <v>45708</v>
      </c>
      <c r="B11673" s="743" t="s">
        <v>13833</v>
      </c>
      <c r="C11673" s="5" t="s">
        <v>5793</v>
      </c>
      <c r="D11673" s="5" t="s">
        <v>15579</v>
      </c>
      <c r="E11673" s="43">
        <v>4000</v>
      </c>
      <c r="F11673" s="43"/>
      <c r="G11673" s="48">
        <f t="shared" si="287"/>
        <v>18900.120411568321</v>
      </c>
      <c r="H11673" s="389" t="s">
        <v>9567</v>
      </c>
      <c r="I11673" s="589"/>
      <c r="J11673" s="590"/>
    </row>
    <row r="11674" spans="1:14" x14ac:dyDescent="0.3">
      <c r="A11674" s="45">
        <v>45709</v>
      </c>
      <c r="B11674" s="743"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4" t="s">
        <v>12133</v>
      </c>
      <c r="C11675" s="5" t="s">
        <v>26</v>
      </c>
      <c r="D11675" s="5" t="s">
        <v>15582</v>
      </c>
      <c r="E11675" s="43">
        <v>1500</v>
      </c>
      <c r="F11675" s="43"/>
      <c r="G11675" s="48">
        <f t="shared" si="287"/>
        <v>16900.120411568321</v>
      </c>
      <c r="H11675" s="389" t="s">
        <v>9567</v>
      </c>
      <c r="I11675" s="589"/>
      <c r="J11675" s="590"/>
    </row>
    <row r="11676" spans="1:14" x14ac:dyDescent="0.3">
      <c r="A11676" s="45">
        <v>45709</v>
      </c>
      <c r="B11676" s="744" t="s">
        <v>14590</v>
      </c>
      <c r="C11676" s="5" t="s">
        <v>11174</v>
      </c>
      <c r="D11676" s="5" t="s">
        <v>15580</v>
      </c>
      <c r="E11676" s="43">
        <v>4600</v>
      </c>
      <c r="F11676" s="43"/>
      <c r="G11676" s="48">
        <f t="shared" si="287"/>
        <v>12300.120411568321</v>
      </c>
      <c r="H11676" s="389" t="s">
        <v>9567</v>
      </c>
      <c r="I11676" s="589"/>
      <c r="J11676" s="590"/>
    </row>
    <row r="11677" spans="1:14" x14ac:dyDescent="0.3">
      <c r="A11677" s="45">
        <v>45709</v>
      </c>
      <c r="B11677" s="745" t="s">
        <v>14590</v>
      </c>
      <c r="C11677" s="5" t="s">
        <v>11174</v>
      </c>
      <c r="D11677" s="5" t="s">
        <v>15581</v>
      </c>
      <c r="E11677" s="43">
        <v>1980</v>
      </c>
      <c r="F11677" s="43"/>
      <c r="G11677" s="48">
        <f t="shared" si="287"/>
        <v>10320.120411568321</v>
      </c>
      <c r="H11677" s="389" t="s">
        <v>9567</v>
      </c>
      <c r="I11677" s="589"/>
      <c r="J11677" s="590"/>
    </row>
    <row r="11678" spans="1:14" x14ac:dyDescent="0.3">
      <c r="A11678" s="45">
        <v>45709</v>
      </c>
      <c r="B11678" s="744" t="s">
        <v>14524</v>
      </c>
      <c r="C11678" s="5" t="s">
        <v>11174</v>
      </c>
      <c r="D11678" s="5" t="s">
        <v>15580</v>
      </c>
      <c r="E11678" s="43">
        <v>4600</v>
      </c>
      <c r="F11678" s="43"/>
      <c r="G11678" s="48">
        <f t="shared" si="287"/>
        <v>5720.1204115683213</v>
      </c>
      <c r="H11678" s="389" t="s">
        <v>9567</v>
      </c>
      <c r="I11678" s="589"/>
      <c r="J11678" s="590"/>
    </row>
    <row r="11679" spans="1:14" x14ac:dyDescent="0.3">
      <c r="A11679" s="45">
        <v>45709</v>
      </c>
      <c r="B11679" s="744"/>
      <c r="C11679" s="5" t="s">
        <v>14</v>
      </c>
      <c r="D11679" s="5" t="s">
        <v>294</v>
      </c>
      <c r="E11679" s="43">
        <v>2500</v>
      </c>
      <c r="F11679" s="43"/>
      <c r="G11679" s="48">
        <f t="shared" si="287"/>
        <v>3220.1204115683213</v>
      </c>
      <c r="H11679" s="389" t="s">
        <v>9567</v>
      </c>
      <c r="I11679" s="589"/>
      <c r="J11679" s="590"/>
    </row>
    <row r="11680" spans="1:14" x14ac:dyDescent="0.3">
      <c r="A11680" s="45">
        <v>45709</v>
      </c>
      <c r="B11680" s="745"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5" t="s">
        <v>25</v>
      </c>
      <c r="C11682" s="5" t="s">
        <v>1074</v>
      </c>
      <c r="D11682" s="5" t="s">
        <v>15591</v>
      </c>
      <c r="E11682" s="43">
        <v>15117</v>
      </c>
      <c r="F11682" s="43"/>
      <c r="G11682" s="48">
        <f t="shared" si="287"/>
        <v>286103.12041156832</v>
      </c>
      <c r="H11682" s="389" t="s">
        <v>9567</v>
      </c>
      <c r="I11682" s="589"/>
      <c r="J11682" s="590"/>
    </row>
    <row r="11683" spans="1:10" x14ac:dyDescent="0.3">
      <c r="A11683" s="45">
        <v>45713</v>
      </c>
      <c r="B11683" s="748" t="s">
        <v>12230</v>
      </c>
      <c r="C11683" s="5" t="s">
        <v>1074</v>
      </c>
      <c r="D11683" s="5" t="s">
        <v>15591</v>
      </c>
      <c r="E11683" s="43">
        <v>37943</v>
      </c>
      <c r="F11683" s="43"/>
      <c r="G11683" s="48">
        <f t="shared" si="287"/>
        <v>248160.12041156832</v>
      </c>
      <c r="H11683" s="389" t="s">
        <v>9567</v>
      </c>
      <c r="I11683" s="589"/>
      <c r="J11683" s="590"/>
    </row>
    <row r="11684" spans="1:10" x14ac:dyDescent="0.3">
      <c r="A11684" s="45">
        <v>45713</v>
      </c>
      <c r="B11684" s="748"/>
      <c r="C11684" s="5" t="s">
        <v>14</v>
      </c>
      <c r="D11684" s="5" t="s">
        <v>640</v>
      </c>
      <c r="E11684" s="43">
        <v>1000</v>
      </c>
      <c r="F11684" s="43"/>
      <c r="G11684" s="48">
        <f t="shared" si="287"/>
        <v>247160.12041156832</v>
      </c>
      <c r="H11684" s="389" t="s">
        <v>9567</v>
      </c>
      <c r="I11684" s="589"/>
      <c r="J11684" s="590"/>
    </row>
    <row r="11685" spans="1:10" x14ac:dyDescent="0.3">
      <c r="A11685" s="45">
        <v>45713</v>
      </c>
      <c r="B11685" s="748"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8" t="s">
        <v>14701</v>
      </c>
      <c r="C11686" s="5" t="s">
        <v>9287</v>
      </c>
      <c r="D11686" s="5" t="s">
        <v>15592</v>
      </c>
      <c r="E11686" s="43">
        <v>30000</v>
      </c>
      <c r="F11686" s="43"/>
      <c r="G11686" s="48">
        <f t="shared" si="287"/>
        <v>214760.12041156832</v>
      </c>
      <c r="H11686" s="389" t="s">
        <v>9567</v>
      </c>
      <c r="I11686" s="589"/>
      <c r="J11686" s="590"/>
    </row>
    <row r="11687" spans="1:10" x14ac:dyDescent="0.3">
      <c r="A11687" s="45">
        <v>45713</v>
      </c>
      <c r="B11687" s="748" t="s">
        <v>14590</v>
      </c>
      <c r="C11687" s="715" t="s">
        <v>11174</v>
      </c>
      <c r="D11687" s="715" t="s">
        <v>15180</v>
      </c>
      <c r="E11687" s="65">
        <v>15840</v>
      </c>
      <c r="F11687" s="43"/>
      <c r="G11687" s="48">
        <f t="shared" si="287"/>
        <v>198920.12041156832</v>
      </c>
      <c r="H11687" s="389" t="s">
        <v>9567</v>
      </c>
      <c r="I11687" s="589"/>
      <c r="J11687" s="590"/>
    </row>
    <row r="11688" spans="1:10" x14ac:dyDescent="0.3">
      <c r="A11688" s="45">
        <v>45713</v>
      </c>
      <c r="B11688" s="748" t="s">
        <v>13321</v>
      </c>
      <c r="C11688" s="715" t="s">
        <v>57</v>
      </c>
      <c r="D11688" s="715" t="s">
        <v>294</v>
      </c>
      <c r="E11688" s="65">
        <v>100000</v>
      </c>
      <c r="F11688" s="43"/>
      <c r="G11688" s="48">
        <f t="shared" si="287"/>
        <v>98920.120411568321</v>
      </c>
      <c r="H11688" s="389" t="s">
        <v>9567</v>
      </c>
      <c r="I11688" s="589"/>
      <c r="J11688" s="590"/>
    </row>
    <row r="11689" spans="1:10" x14ac:dyDescent="0.3">
      <c r="A11689" s="45">
        <v>45713</v>
      </c>
      <c r="B11689" s="748" t="s">
        <v>15496</v>
      </c>
      <c r="C11689" s="715" t="s">
        <v>26</v>
      </c>
      <c r="D11689" s="715" t="s">
        <v>15605</v>
      </c>
      <c r="E11689" s="65">
        <v>15000</v>
      </c>
      <c r="F11689" s="43"/>
      <c r="G11689" s="48">
        <f t="shared" si="287"/>
        <v>83920.120411568321</v>
      </c>
      <c r="H11689" s="389" t="s">
        <v>9567</v>
      </c>
      <c r="I11689" s="589"/>
      <c r="J11689" s="590"/>
    </row>
    <row r="11690" spans="1:10" x14ac:dyDescent="0.3">
      <c r="A11690" s="45">
        <v>45713</v>
      </c>
      <c r="B11690" s="748" t="s">
        <v>14701</v>
      </c>
      <c r="C11690" s="715" t="s">
        <v>26</v>
      </c>
      <c r="D11690" s="715" t="s">
        <v>15606</v>
      </c>
      <c r="E11690" s="65">
        <v>1600</v>
      </c>
      <c r="F11690" s="43"/>
      <c r="G11690" s="48">
        <f t="shared" si="287"/>
        <v>82320.120411568321</v>
      </c>
      <c r="H11690" s="389" t="s">
        <v>9567</v>
      </c>
      <c r="I11690" s="589"/>
      <c r="J11690" s="590"/>
    </row>
    <row r="11691" spans="1:10" x14ac:dyDescent="0.3">
      <c r="A11691" s="45">
        <v>45713</v>
      </c>
      <c r="B11691" s="748" t="s">
        <v>14524</v>
      </c>
      <c r="C11691" s="715" t="s">
        <v>11174</v>
      </c>
      <c r="D11691" s="715" t="s">
        <v>15607</v>
      </c>
      <c r="E11691" s="65">
        <v>5500</v>
      </c>
      <c r="F11691" s="43"/>
      <c r="G11691" s="48">
        <f t="shared" si="287"/>
        <v>76820.120411568321</v>
      </c>
      <c r="H11691" s="389" t="s">
        <v>9567</v>
      </c>
      <c r="I11691" s="589"/>
      <c r="J11691" s="590"/>
    </row>
    <row r="11692" spans="1:10" x14ac:dyDescent="0.3">
      <c r="A11692" s="45">
        <v>45713</v>
      </c>
      <c r="B11692" s="748" t="s">
        <v>13833</v>
      </c>
      <c r="C11692" s="715" t="s">
        <v>11174</v>
      </c>
      <c r="D11692" s="715" t="s">
        <v>15612</v>
      </c>
      <c r="E11692" s="65">
        <v>2643</v>
      </c>
      <c r="F11692" s="43"/>
      <c r="G11692" s="48">
        <f t="shared" si="287"/>
        <v>74177.120411568321</v>
      </c>
      <c r="H11692" s="389" t="s">
        <v>9567</v>
      </c>
      <c r="I11692" s="589">
        <f>E11692+E11687</f>
        <v>18483</v>
      </c>
      <c r="J11692" s="590"/>
    </row>
    <row r="11693" spans="1:10" x14ac:dyDescent="0.3">
      <c r="A11693" s="45">
        <v>45713</v>
      </c>
      <c r="B11693" s="748" t="s">
        <v>13833</v>
      </c>
      <c r="C11693" s="715" t="s">
        <v>5288</v>
      </c>
      <c r="D11693" s="715" t="s">
        <v>294</v>
      </c>
      <c r="E11693" s="65">
        <v>5000</v>
      </c>
      <c r="F11693" s="43"/>
      <c r="G11693" s="48">
        <f t="shared" si="287"/>
        <v>69177.120411568321</v>
      </c>
      <c r="H11693" s="389" t="s">
        <v>9567</v>
      </c>
      <c r="I11693" s="589"/>
      <c r="J11693" s="590">
        <f>21000-I11692</f>
        <v>2517</v>
      </c>
    </row>
    <row r="11694" spans="1:10" x14ac:dyDescent="0.3">
      <c r="A11694" s="45">
        <v>45713</v>
      </c>
      <c r="B11694" s="748" t="s">
        <v>15384</v>
      </c>
      <c r="C11694" s="715" t="s">
        <v>26</v>
      </c>
      <c r="D11694" s="715" t="s">
        <v>15608</v>
      </c>
      <c r="E11694" s="65">
        <v>5050</v>
      </c>
      <c r="F11694" s="43"/>
      <c r="G11694" s="48">
        <f t="shared" si="287"/>
        <v>64127.120411568321</v>
      </c>
      <c r="H11694" s="389" t="s">
        <v>9567</v>
      </c>
      <c r="I11694" s="589"/>
      <c r="J11694" s="590"/>
    </row>
    <row r="11695" spans="1:10" x14ac:dyDescent="0.3">
      <c r="A11695" s="45">
        <v>45713</v>
      </c>
      <c r="B11695" s="748" t="s">
        <v>14524</v>
      </c>
      <c r="C11695" s="5" t="s">
        <v>5793</v>
      </c>
      <c r="D11695" s="5" t="s">
        <v>15609</v>
      </c>
      <c r="E11695" s="43">
        <v>3000</v>
      </c>
      <c r="F11695" s="43"/>
      <c r="G11695" s="48">
        <f>G11694+F11695-E11695</f>
        <v>61127.120411568321</v>
      </c>
      <c r="H11695" s="389" t="s">
        <v>9567</v>
      </c>
      <c r="I11695" s="589"/>
      <c r="J11695" s="590"/>
    </row>
    <row r="11696" spans="1:10" x14ac:dyDescent="0.3">
      <c r="A11696" s="45">
        <v>45713</v>
      </c>
      <c r="B11696" s="748" t="s">
        <v>10319</v>
      </c>
      <c r="C11696" s="5" t="s">
        <v>30</v>
      </c>
      <c r="D11696" s="5" t="s">
        <v>15610</v>
      </c>
      <c r="E11696" s="43">
        <v>3000</v>
      </c>
      <c r="F11696" s="43"/>
      <c r="G11696" s="48">
        <f t="shared" si="287"/>
        <v>58127.120411568321</v>
      </c>
      <c r="H11696" s="389" t="s">
        <v>9567</v>
      </c>
      <c r="I11696" s="589"/>
      <c r="J11696" s="590"/>
    </row>
    <row r="11697" spans="1:10" x14ac:dyDescent="0.3">
      <c r="A11697" s="45">
        <v>45713</v>
      </c>
      <c r="B11697" s="748" t="s">
        <v>14524</v>
      </c>
      <c r="C11697" s="5" t="s">
        <v>11174</v>
      </c>
      <c r="D11697" s="5" t="s">
        <v>15611</v>
      </c>
      <c r="E11697" s="43">
        <v>15500</v>
      </c>
      <c r="F11697" s="43"/>
      <c r="G11697" s="48">
        <f t="shared" si="287"/>
        <v>42627.120411568321</v>
      </c>
      <c r="H11697" s="389" t="s">
        <v>9567</v>
      </c>
      <c r="I11697" s="589"/>
      <c r="J11697" s="590"/>
    </row>
    <row r="11698" spans="1:10" x14ac:dyDescent="0.3">
      <c r="A11698" s="45">
        <v>45713</v>
      </c>
      <c r="B11698" s="748"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8" t="s">
        <v>14685</v>
      </c>
      <c r="C11700" s="5" t="s">
        <v>26</v>
      </c>
      <c r="D11700" s="5" t="s">
        <v>15622</v>
      </c>
      <c r="E11700" s="43">
        <v>7500</v>
      </c>
      <c r="F11700" s="43"/>
      <c r="G11700" s="48">
        <f t="shared" si="287"/>
        <v>122627.12041156832</v>
      </c>
      <c r="H11700" s="389" t="s">
        <v>9567</v>
      </c>
      <c r="I11700" s="589"/>
      <c r="J11700" s="590"/>
    </row>
    <row r="11701" spans="1:10" x14ac:dyDescent="0.3">
      <c r="A11701" s="45">
        <v>45714</v>
      </c>
      <c r="B11701" s="749" t="s">
        <v>15162</v>
      </c>
      <c r="C11701" s="5" t="s">
        <v>9451</v>
      </c>
      <c r="D11701" s="5" t="s">
        <v>15623</v>
      </c>
      <c r="E11701" s="43">
        <v>9000</v>
      </c>
      <c r="F11701" s="43"/>
      <c r="G11701" s="48">
        <f t="shared" si="287"/>
        <v>113627.12041156832</v>
      </c>
      <c r="H11701" s="389" t="s">
        <v>9567</v>
      </c>
      <c r="I11701" s="589"/>
      <c r="J11701" s="590"/>
    </row>
    <row r="11702" spans="1:10" x14ac:dyDescent="0.3">
      <c r="A11702" s="45">
        <v>45714</v>
      </c>
      <c r="B11702" s="749"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9"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4" t="s">
        <v>13833</v>
      </c>
      <c r="C11704" s="5" t="s">
        <v>11174</v>
      </c>
      <c r="D11704" s="5" t="s">
        <v>15626</v>
      </c>
      <c r="E11704" s="43">
        <v>810</v>
      </c>
      <c r="F11704" s="43"/>
      <c r="G11704" s="48">
        <f t="shared" si="287"/>
        <v>110817.12041156832</v>
      </c>
      <c r="H11704" s="389" t="s">
        <v>9567</v>
      </c>
      <c r="I11704" s="589"/>
      <c r="J11704" s="590"/>
    </row>
    <row r="11705" spans="1:10" x14ac:dyDescent="0.3">
      <c r="A11705" s="45">
        <v>45714</v>
      </c>
      <c r="B11705" s="758"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8"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8"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8" t="s">
        <v>15629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8" t="s">
        <v>14524</v>
      </c>
      <c r="C11709" s="5" t="s">
        <v>26</v>
      </c>
      <c r="D11709" s="5" t="s">
        <v>15624</v>
      </c>
      <c r="E11709" s="43">
        <v>10000</v>
      </c>
      <c r="F11709" s="43"/>
      <c r="G11709" s="48">
        <f t="shared" si="287"/>
        <v>77117.120411568321</v>
      </c>
      <c r="H11709" s="389" t="s">
        <v>9567</v>
      </c>
      <c r="I11709" s="589">
        <f>I11707-I11708</f>
        <v>690</v>
      </c>
      <c r="J11709" s="590"/>
    </row>
    <row r="11710" spans="1:10" x14ac:dyDescent="0.3">
      <c r="A11710" s="45">
        <v>45714</v>
      </c>
      <c r="B11710" s="758" t="s">
        <v>14524</v>
      </c>
      <c r="C11710" s="5" t="s">
        <v>26</v>
      </c>
      <c r="D11710" s="5" t="s">
        <v>15625</v>
      </c>
      <c r="E11710" s="43">
        <v>10000</v>
      </c>
      <c r="F11710" s="43"/>
      <c r="G11710" s="48">
        <f t="shared" si="287"/>
        <v>67117.120411568321</v>
      </c>
      <c r="H11710" s="389" t="s">
        <v>9567</v>
      </c>
      <c r="I11710" s="589"/>
      <c r="J11710" s="590"/>
    </row>
    <row r="11711" spans="1:10" x14ac:dyDescent="0.3">
      <c r="A11711" s="45">
        <v>45714</v>
      </c>
      <c r="B11711" s="758" t="s">
        <v>13833</v>
      </c>
      <c r="C11711" s="5" t="s">
        <v>30</v>
      </c>
      <c r="D11711" s="5" t="s">
        <v>15440</v>
      </c>
      <c r="E11711" s="43">
        <v>5000</v>
      </c>
      <c r="F11711" s="43"/>
      <c r="G11711" s="48">
        <f t="shared" si="287"/>
        <v>62117.120411568321</v>
      </c>
      <c r="H11711" s="389" t="s">
        <v>9567</v>
      </c>
      <c r="I11711" s="589"/>
      <c r="J11711" s="590"/>
    </row>
    <row r="11712" spans="1:10" x14ac:dyDescent="0.3">
      <c r="A11712" s="45">
        <v>45714</v>
      </c>
      <c r="B11712" s="758" t="s">
        <v>15384</v>
      </c>
      <c r="C11712" s="5" t="s">
        <v>30</v>
      </c>
      <c r="D11712" s="5" t="s">
        <v>15440</v>
      </c>
      <c r="E11712" s="43">
        <v>2000</v>
      </c>
      <c r="F11712" s="43"/>
      <c r="G11712" s="48">
        <f t="shared" si="287"/>
        <v>60117.120411568321</v>
      </c>
      <c r="H11712" s="389" t="s">
        <v>9567</v>
      </c>
      <c r="I11712" s="589"/>
      <c r="J11712" s="590"/>
    </row>
    <row r="11713" spans="1:11" x14ac:dyDescent="0.3">
      <c r="A11713" s="45">
        <v>45714</v>
      </c>
      <c r="B11713" s="758"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8"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8"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4" t="s">
        <v>25</v>
      </c>
      <c r="C11716" s="5" t="s">
        <v>26</v>
      </c>
      <c r="D11716" s="5" t="s">
        <v>15630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4"/>
      <c r="C11717" s="5" t="s">
        <v>4550</v>
      </c>
      <c r="D11717" s="5" t="s">
        <v>15631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4" t="s">
        <v>15560</v>
      </c>
      <c r="C11718" s="5" t="s">
        <v>9451</v>
      </c>
      <c r="D11718" s="5" t="s">
        <v>15632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4" t="s">
        <v>13379</v>
      </c>
      <c r="C11719" s="5" t="s">
        <v>26</v>
      </c>
      <c r="D11719" s="5" t="s">
        <v>15633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4" t="s">
        <v>15629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5" t="s">
        <v>15629</v>
      </c>
      <c r="C11722" s="5" t="s">
        <v>5793</v>
      </c>
      <c r="D11722" s="5" t="s">
        <v>15634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5" t="s">
        <v>14701</v>
      </c>
      <c r="C11723" s="5" t="s">
        <v>18</v>
      </c>
      <c r="D11723" s="5" t="s">
        <v>15635</v>
      </c>
      <c r="E11723" s="43">
        <v>10000</v>
      </c>
      <c r="F11723" s="43"/>
      <c r="G11723" s="48">
        <f t="shared" si="287"/>
        <v>197567.12041156832</v>
      </c>
      <c r="H11723" s="389" t="s">
        <v>9567</v>
      </c>
      <c r="I11723" s="589"/>
      <c r="J11723" s="590"/>
    </row>
    <row r="11724" spans="1:11" x14ac:dyDescent="0.3">
      <c r="A11724" s="45">
        <v>45716</v>
      </c>
      <c r="B11724" s="765" t="s">
        <v>25</v>
      </c>
      <c r="C11724" s="5" t="s">
        <v>26</v>
      </c>
      <c r="D11724" s="5" t="s">
        <v>15637</v>
      </c>
      <c r="E11724" s="43">
        <v>11971</v>
      </c>
      <c r="F11724" s="43"/>
      <c r="G11724" s="48">
        <f t="shared" si="287"/>
        <v>185596.12041156832</v>
      </c>
      <c r="H11724" s="389" t="s">
        <v>9567</v>
      </c>
      <c r="I11724" s="589"/>
      <c r="J11724" s="590"/>
    </row>
    <row r="11725" spans="1:11" x14ac:dyDescent="0.3">
      <c r="A11725" s="45">
        <v>45716</v>
      </c>
      <c r="B11725" s="766"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5" t="s">
        <v>14701</v>
      </c>
      <c r="C11726" s="5" t="s">
        <v>5618</v>
      </c>
      <c r="D11726" s="5" t="s">
        <v>15638</v>
      </c>
      <c r="E11726" s="43">
        <v>20000</v>
      </c>
      <c r="F11726" s="43"/>
      <c r="G11726" s="48">
        <f t="shared" si="287"/>
        <v>162596.12041156832</v>
      </c>
      <c r="H11726" s="389" t="s">
        <v>9567</v>
      </c>
      <c r="I11726" s="589"/>
      <c r="J11726" s="590"/>
    </row>
    <row r="11727" spans="1:11" x14ac:dyDescent="0.3">
      <c r="A11727" s="45">
        <v>45716</v>
      </c>
      <c r="B11727" s="765" t="s">
        <v>15162</v>
      </c>
      <c r="C11727" s="5" t="s">
        <v>5618</v>
      </c>
      <c r="D11727" s="5" t="s">
        <v>15639</v>
      </c>
      <c r="E11727" s="43">
        <v>18000</v>
      </c>
      <c r="F11727" s="43"/>
      <c r="G11727" s="48">
        <f t="shared" si="287"/>
        <v>144596.12041156832</v>
      </c>
      <c r="H11727" s="389" t="s">
        <v>9567</v>
      </c>
      <c r="I11727" s="589"/>
      <c r="J11727" s="590"/>
    </row>
    <row r="11728" spans="1:11" x14ac:dyDescent="0.3">
      <c r="A11728" s="45">
        <v>45716</v>
      </c>
      <c r="B11728" s="765" t="s">
        <v>13946</v>
      </c>
      <c r="C11728" s="5" t="s">
        <v>9451</v>
      </c>
      <c r="D11728" s="5" t="s">
        <v>15640</v>
      </c>
      <c r="E11728" s="43">
        <v>550</v>
      </c>
      <c r="F11728" s="43"/>
      <c r="G11728" s="48">
        <f t="shared" si="287"/>
        <v>144046.12041156832</v>
      </c>
      <c r="H11728" s="389" t="s">
        <v>9567</v>
      </c>
      <c r="I11728" s="589"/>
      <c r="J11728" s="590"/>
    </row>
    <row r="11729" spans="1:10" x14ac:dyDescent="0.3">
      <c r="A11729" s="45">
        <v>45716</v>
      </c>
      <c r="B11729" s="765" t="s">
        <v>15642</v>
      </c>
      <c r="C11729" s="5" t="s">
        <v>14492</v>
      </c>
      <c r="D11729" s="5" t="s">
        <v>15643</v>
      </c>
      <c r="E11729" s="43">
        <v>13600</v>
      </c>
      <c r="F11729" s="43"/>
      <c r="G11729" s="48">
        <f t="shared" si="287"/>
        <v>130446.12041156832</v>
      </c>
      <c r="H11729" s="389" t="s">
        <v>9567</v>
      </c>
      <c r="I11729" s="589"/>
      <c r="J11729" s="590"/>
    </row>
    <row r="11730" spans="1:10" x14ac:dyDescent="0.3">
      <c r="A11730" s="45">
        <v>45716</v>
      </c>
      <c r="B11730" s="765" t="s">
        <v>13379</v>
      </c>
      <c r="C11730" s="5" t="s">
        <v>84</v>
      </c>
      <c r="D11730" s="5" t="s">
        <v>15644</v>
      </c>
      <c r="E11730" s="43">
        <v>2000</v>
      </c>
      <c r="F11730" s="43"/>
      <c r="G11730" s="48">
        <f t="shared" si="287"/>
        <v>128446.12041156832</v>
      </c>
      <c r="H11730" s="389" t="s">
        <v>9567</v>
      </c>
      <c r="I11730" s="589"/>
      <c r="J11730" s="590"/>
    </row>
    <row r="11731" spans="1:10" x14ac:dyDescent="0.3">
      <c r="A11731" s="45">
        <v>45716</v>
      </c>
      <c r="B11731" s="767" t="s">
        <v>14524</v>
      </c>
      <c r="C11731" s="5" t="s">
        <v>11174</v>
      </c>
      <c r="D11731" s="5" t="s">
        <v>15646</v>
      </c>
      <c r="E11731" s="43">
        <v>47000</v>
      </c>
      <c r="F11731" s="43"/>
      <c r="G11731" s="48">
        <f t="shared" si="287"/>
        <v>81446.120411568321</v>
      </c>
      <c r="H11731" s="389" t="s">
        <v>9567</v>
      </c>
      <c r="I11731" s="589"/>
      <c r="J11731" s="590"/>
    </row>
    <row r="11732" spans="1:10" x14ac:dyDescent="0.3">
      <c r="A11732" s="45">
        <v>45716</v>
      </c>
      <c r="B11732" s="767" t="s">
        <v>14524</v>
      </c>
      <c r="C11732" s="5" t="s">
        <v>11174</v>
      </c>
      <c r="D11732" s="5" t="s">
        <v>15645</v>
      </c>
      <c r="E11732" s="43">
        <v>2000</v>
      </c>
      <c r="F11732" s="43"/>
      <c r="G11732" s="48">
        <f t="shared" si="287"/>
        <v>79446.120411568321</v>
      </c>
      <c r="H11732" s="389" t="s">
        <v>9567</v>
      </c>
      <c r="I11732" s="589"/>
      <c r="J11732" s="590"/>
    </row>
    <row r="11733" spans="1:10" x14ac:dyDescent="0.3">
      <c r="A11733" s="45">
        <v>45716</v>
      </c>
      <c r="B11733" s="767"/>
      <c r="C11733" s="5" t="s">
        <v>14</v>
      </c>
      <c r="D11733" s="5" t="s">
        <v>294</v>
      </c>
      <c r="E11733" s="43">
        <v>5000</v>
      </c>
      <c r="F11733" s="43"/>
      <c r="G11733" s="48">
        <f t="shared" si="287"/>
        <v>74446.120411568321</v>
      </c>
      <c r="H11733" s="389" t="s">
        <v>9567</v>
      </c>
      <c r="I11733" s="589"/>
      <c r="J11733" s="590"/>
    </row>
    <row r="11734" spans="1:10" x14ac:dyDescent="0.3">
      <c r="A11734" s="45">
        <v>45716</v>
      </c>
      <c r="B11734" s="768" t="s">
        <v>14590</v>
      </c>
      <c r="C11734" s="5" t="s">
        <v>84</v>
      </c>
      <c r="D11734" s="5" t="s">
        <v>15647</v>
      </c>
      <c r="E11734" s="43">
        <v>10000</v>
      </c>
      <c r="F11734" s="43"/>
      <c r="G11734" s="48">
        <f t="shared" si="287"/>
        <v>64446.120411568321</v>
      </c>
      <c r="H11734" s="389" t="s">
        <v>9567</v>
      </c>
      <c r="I11734" s="589"/>
      <c r="J11734" s="590"/>
    </row>
    <row r="11735" spans="1:10" x14ac:dyDescent="0.3">
      <c r="A11735" s="45">
        <v>45716</v>
      </c>
      <c r="B11735" s="767"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9" t="s">
        <v>14590</v>
      </c>
      <c r="C11736" s="5" t="s">
        <v>11174</v>
      </c>
      <c r="D11736" s="5" t="s">
        <v>15648</v>
      </c>
      <c r="E11736" s="43">
        <v>15870</v>
      </c>
      <c r="F11736" s="43"/>
      <c r="G11736" s="48">
        <f t="shared" si="287"/>
        <v>38576.120411568321</v>
      </c>
      <c r="H11736" s="389" t="s">
        <v>9567</v>
      </c>
      <c r="I11736" s="589"/>
      <c r="J11736" s="590"/>
    </row>
    <row r="11737" spans="1:10" x14ac:dyDescent="0.3">
      <c r="A11737" s="45">
        <v>45716</v>
      </c>
      <c r="B11737" s="769" t="s">
        <v>14524</v>
      </c>
      <c r="C11737" s="5" t="s">
        <v>11174</v>
      </c>
      <c r="D11737" s="5" t="s">
        <v>15649</v>
      </c>
      <c r="E11737" s="43">
        <v>3000</v>
      </c>
      <c r="F11737" s="43"/>
      <c r="G11737" s="48">
        <f t="shared" si="287"/>
        <v>35576.120411568321</v>
      </c>
      <c r="H11737" s="389" t="s">
        <v>9567</v>
      </c>
      <c r="I11737" s="589"/>
      <c r="J11737" s="590"/>
    </row>
    <row r="11738" spans="1:10" x14ac:dyDescent="0.3">
      <c r="A11738" s="45">
        <v>45717</v>
      </c>
      <c r="B11738" s="769"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9"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9"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9" t="s">
        <v>13833</v>
      </c>
      <c r="C11741" s="5" t="s">
        <v>26</v>
      </c>
      <c r="D11741" s="5" t="s">
        <v>15492</v>
      </c>
      <c r="E11741" s="43">
        <v>2000</v>
      </c>
      <c r="F11741" s="43"/>
      <c r="G11741" s="48">
        <f t="shared" si="287"/>
        <v>26376.120411568321</v>
      </c>
      <c r="H11741" s="389" t="s">
        <v>9567</v>
      </c>
      <c r="I11741" s="589"/>
      <c r="J11741" s="590"/>
    </row>
    <row r="11742" spans="1:10" x14ac:dyDescent="0.3">
      <c r="A11742" s="45">
        <v>45717</v>
      </c>
      <c r="B11742" s="769" t="s">
        <v>15629</v>
      </c>
      <c r="C11742" s="5" t="s">
        <v>5793</v>
      </c>
      <c r="D11742" s="5" t="s">
        <v>40</v>
      </c>
      <c r="E11742" s="43">
        <v>1500</v>
      </c>
      <c r="F11742" s="43"/>
      <c r="G11742" s="48">
        <f t="shared" si="287"/>
        <v>24876.120411568321</v>
      </c>
      <c r="H11742" s="389" t="s">
        <v>9567</v>
      </c>
      <c r="I11742" s="589"/>
      <c r="J11742" s="590"/>
    </row>
    <row r="11743" spans="1:10" x14ac:dyDescent="0.3">
      <c r="A11743" s="45">
        <v>45717</v>
      </c>
      <c r="B11743" s="769" t="s">
        <v>14524</v>
      </c>
      <c r="C11743" s="5" t="s">
        <v>11174</v>
      </c>
      <c r="D11743" s="5" t="s">
        <v>15650</v>
      </c>
      <c r="E11743" s="43">
        <v>11880</v>
      </c>
      <c r="F11743" s="43"/>
      <c r="G11743" s="48">
        <f t="shared" si="287"/>
        <v>12996.120411568321</v>
      </c>
      <c r="H11743" s="389" t="s">
        <v>9567</v>
      </c>
      <c r="I11743" s="589"/>
      <c r="J11743" s="590"/>
    </row>
    <row r="11744" spans="1:10" x14ac:dyDescent="0.3">
      <c r="A11744" s="45">
        <v>45717</v>
      </c>
      <c r="B11744" s="770"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9"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9"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15657</v>
      </c>
      <c r="E11747" s="480"/>
      <c r="F11747" s="43">
        <v>1000000</v>
      </c>
      <c r="G11747" s="48">
        <f t="shared" ref="G11747:G11939" si="289">G11746+F11747-E11747</f>
        <v>1011236.1204115683</v>
      </c>
      <c r="H11747" s="389" t="s">
        <v>9567</v>
      </c>
      <c r="I11747" s="589"/>
      <c r="J11747" s="590"/>
    </row>
    <row r="11748" spans="1:10" x14ac:dyDescent="0.3">
      <c r="A11748" s="45">
        <v>45720</v>
      </c>
      <c r="B11748" s="774" t="s">
        <v>13833</v>
      </c>
      <c r="C11748" s="5" t="s">
        <v>11174</v>
      </c>
      <c r="D11748" s="5" t="s">
        <v>15651</v>
      </c>
      <c r="E11748" s="43">
        <v>2600</v>
      </c>
      <c r="F11748" s="43"/>
      <c r="G11748" s="48">
        <f t="shared" si="289"/>
        <v>1008636.1204115683</v>
      </c>
      <c r="H11748" s="389" t="s">
        <v>9567</v>
      </c>
      <c r="I11748" s="589"/>
      <c r="J11748" s="590"/>
    </row>
    <row r="11749" spans="1:10" x14ac:dyDescent="0.3">
      <c r="A11749" s="45">
        <v>45720</v>
      </c>
      <c r="B11749" s="772" t="s">
        <v>14031</v>
      </c>
      <c r="C11749" s="5" t="s">
        <v>9451</v>
      </c>
      <c r="D11749" s="5" t="s">
        <v>15652</v>
      </c>
      <c r="E11749" s="43">
        <v>16000</v>
      </c>
      <c r="F11749" s="43"/>
      <c r="G11749" s="48">
        <f t="shared" si="289"/>
        <v>992636.12041156832</v>
      </c>
      <c r="H11749" s="389" t="s">
        <v>9567</v>
      </c>
      <c r="I11749" s="589"/>
      <c r="J11749" s="590"/>
    </row>
    <row r="11750" spans="1:10" x14ac:dyDescent="0.3">
      <c r="A11750" s="45">
        <v>45720</v>
      </c>
      <c r="B11750" s="772"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1"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6" t="s">
        <v>15162</v>
      </c>
      <c r="C11752" s="5" t="s">
        <v>26</v>
      </c>
      <c r="D11752" s="5" t="s">
        <v>15653</v>
      </c>
      <c r="E11752" s="43">
        <v>35000</v>
      </c>
      <c r="F11752" s="43"/>
      <c r="G11752" s="48">
        <f t="shared" si="289"/>
        <v>946636.12041156832</v>
      </c>
      <c r="H11752" s="389" t="s">
        <v>9567</v>
      </c>
      <c r="I11752" s="589"/>
      <c r="J11752" s="590"/>
    </row>
    <row r="11753" spans="1:10" x14ac:dyDescent="0.3">
      <c r="A11753" s="45">
        <v>45720</v>
      </c>
      <c r="B11753" s="771" t="s">
        <v>25</v>
      </c>
      <c r="C11753" s="186" t="s">
        <v>54</v>
      </c>
      <c r="D11753" s="186" t="s">
        <v>15491</v>
      </c>
      <c r="E11753" s="187">
        <v>46460</v>
      </c>
      <c r="F11753" s="43"/>
      <c r="G11753" s="48">
        <f t="shared" si="289"/>
        <v>900176.12041156832</v>
      </c>
      <c r="H11753" s="389" t="s">
        <v>9567</v>
      </c>
      <c r="I11753" s="589"/>
      <c r="J11753" s="590"/>
    </row>
    <row r="11754" spans="1:10" x14ac:dyDescent="0.3">
      <c r="A11754" s="45">
        <v>45720</v>
      </c>
      <c r="B11754" s="771" t="s">
        <v>25</v>
      </c>
      <c r="C11754" s="186" t="s">
        <v>54</v>
      </c>
      <c r="D11754" s="186" t="s">
        <v>15654</v>
      </c>
      <c r="E11754" s="187">
        <v>50870</v>
      </c>
      <c r="F11754" s="43"/>
      <c r="G11754" s="48">
        <f t="shared" si="289"/>
        <v>849306.12041156832</v>
      </c>
      <c r="H11754" s="389" t="s">
        <v>9567</v>
      </c>
      <c r="I11754" s="589"/>
      <c r="J11754" s="590"/>
    </row>
    <row r="11755" spans="1:10" x14ac:dyDescent="0.3">
      <c r="A11755" s="45">
        <v>45720</v>
      </c>
      <c r="B11755" s="772"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2" t="s">
        <v>12080</v>
      </c>
      <c r="C11756" s="5" t="s">
        <v>26</v>
      </c>
      <c r="D11756" s="5" t="s">
        <v>15655</v>
      </c>
      <c r="E11756" s="43">
        <v>2000</v>
      </c>
      <c r="F11756" s="43"/>
      <c r="G11756" s="48">
        <f t="shared" si="289"/>
        <v>844306.12041156832</v>
      </c>
      <c r="H11756" s="389" t="s">
        <v>9567</v>
      </c>
      <c r="I11756" s="589"/>
      <c r="J11756" s="590"/>
    </row>
    <row r="11757" spans="1:10" x14ac:dyDescent="0.3">
      <c r="A11757" s="45">
        <v>45720</v>
      </c>
      <c r="B11757" s="771"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1"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1"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2"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2" t="s">
        <v>14701</v>
      </c>
      <c r="C11761" s="5" t="s">
        <v>26</v>
      </c>
      <c r="D11761" s="5" t="s">
        <v>15656</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9"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8"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7" t="s">
        <v>14031</v>
      </c>
      <c r="C11765" s="5" t="s">
        <v>11174</v>
      </c>
      <c r="D11765" s="5" t="s">
        <v>15659</v>
      </c>
      <c r="E11765" s="43">
        <v>14140</v>
      </c>
      <c r="F11765" s="43"/>
      <c r="G11765" s="48">
        <f t="shared" si="289"/>
        <v>819849.60255442548</v>
      </c>
      <c r="H11765" s="389" t="s">
        <v>9567</v>
      </c>
      <c r="I11765" s="589"/>
      <c r="J11765" s="590"/>
    </row>
    <row r="11766" spans="1:10" x14ac:dyDescent="0.3">
      <c r="A11766" s="45">
        <v>45721</v>
      </c>
      <c r="B11766" s="725" t="s">
        <v>10319</v>
      </c>
      <c r="C11766" s="5" t="s">
        <v>30</v>
      </c>
      <c r="D11766" s="5" t="s">
        <v>15660</v>
      </c>
      <c r="E11766" s="43">
        <v>3000</v>
      </c>
      <c r="F11766" s="43"/>
      <c r="G11766" s="48">
        <f t="shared" si="289"/>
        <v>816849.60255442548</v>
      </c>
      <c r="H11766" s="389" t="s">
        <v>9567</v>
      </c>
      <c r="I11766" s="52">
        <v>2600</v>
      </c>
    </row>
    <row r="11767" spans="1:10" x14ac:dyDescent="0.3">
      <c r="A11767" s="45">
        <v>45721</v>
      </c>
      <c r="B11767" s="774" t="s">
        <v>25</v>
      </c>
      <c r="C11767" s="5" t="s">
        <v>1074</v>
      </c>
      <c r="D11767" s="5" t="s">
        <v>6234</v>
      </c>
      <c r="E11767" s="43">
        <v>820</v>
      </c>
      <c r="F11767" s="43"/>
      <c r="G11767" s="48">
        <f t="shared" si="289"/>
        <v>816029.60255442548</v>
      </c>
      <c r="H11767" s="389" t="s">
        <v>9567</v>
      </c>
    </row>
    <row r="11768" spans="1:10" x14ac:dyDescent="0.3">
      <c r="A11768" s="45">
        <v>45721</v>
      </c>
      <c r="B11768" s="783" t="s">
        <v>12230</v>
      </c>
      <c r="C11768" s="5" t="s">
        <v>1074</v>
      </c>
      <c r="D11768" s="5" t="s">
        <v>6234</v>
      </c>
      <c r="E11768" s="43">
        <v>910</v>
      </c>
      <c r="F11768" s="43"/>
      <c r="G11768" s="48">
        <f t="shared" si="289"/>
        <v>815119.60255442548</v>
      </c>
      <c r="H11768" s="389" t="s">
        <v>9567</v>
      </c>
    </row>
    <row r="11769" spans="1:10" x14ac:dyDescent="0.3">
      <c r="A11769" s="45">
        <v>45721</v>
      </c>
      <c r="B11769" s="783"/>
      <c r="C11769" s="5" t="s">
        <v>14</v>
      </c>
      <c r="D11769" s="5" t="s">
        <v>6234</v>
      </c>
      <c r="E11769" s="43">
        <v>790</v>
      </c>
      <c r="F11769" s="43"/>
      <c r="G11769" s="48">
        <f t="shared" si="289"/>
        <v>814329.60255442548</v>
      </c>
      <c r="H11769" s="389" t="s">
        <v>9567</v>
      </c>
    </row>
    <row r="11770" spans="1:10" x14ac:dyDescent="0.3">
      <c r="A11770" s="45">
        <v>45721</v>
      </c>
      <c r="B11770" s="774" t="s">
        <v>15663</v>
      </c>
      <c r="C11770" s="5" t="s">
        <v>11174</v>
      </c>
      <c r="D11770" s="5" t="s">
        <v>15661</v>
      </c>
      <c r="E11770" s="43">
        <v>29800</v>
      </c>
      <c r="F11770" s="43"/>
      <c r="G11770" s="48">
        <f t="shared" si="289"/>
        <v>784529.60255442548</v>
      </c>
      <c r="H11770" s="389" t="s">
        <v>9567</v>
      </c>
      <c r="I11770" s="52">
        <v>1000</v>
      </c>
    </row>
    <row r="11771" spans="1:10" x14ac:dyDescent="0.3">
      <c r="A11771" s="45">
        <v>45721</v>
      </c>
      <c r="B11771" s="774" t="s">
        <v>12133</v>
      </c>
      <c r="C11771" s="5" t="s">
        <v>11174</v>
      </c>
      <c r="D11771" s="5" t="s">
        <v>15662</v>
      </c>
      <c r="E11771" s="43">
        <v>900</v>
      </c>
      <c r="F11771" s="43"/>
      <c r="G11771" s="48">
        <f t="shared" si="289"/>
        <v>783629.60255442548</v>
      </c>
      <c r="H11771" s="389" t="s">
        <v>9567</v>
      </c>
      <c r="I11771" s="52">
        <f>SUM(I11766:I11770)</f>
        <v>3600</v>
      </c>
    </row>
    <row r="11772" spans="1:10" x14ac:dyDescent="0.3">
      <c r="A11772" s="45">
        <v>45721</v>
      </c>
      <c r="B11772" s="773" t="s">
        <v>13946</v>
      </c>
      <c r="C11772" s="186" t="s">
        <v>54</v>
      </c>
      <c r="D11772" s="186" t="s">
        <v>13166</v>
      </c>
      <c r="E11772" s="187">
        <v>52300</v>
      </c>
      <c r="F11772" s="43"/>
      <c r="G11772" s="48">
        <f t="shared" si="289"/>
        <v>731329.60255442548</v>
      </c>
      <c r="H11772" s="389" t="s">
        <v>9567</v>
      </c>
    </row>
    <row r="11773" spans="1:10" x14ac:dyDescent="0.3">
      <c r="A11773" s="45">
        <v>45721</v>
      </c>
      <c r="B11773" s="773" t="s">
        <v>15496</v>
      </c>
      <c r="C11773" s="186" t="s">
        <v>54</v>
      </c>
      <c r="D11773" s="186" t="s">
        <v>13793</v>
      </c>
      <c r="E11773" s="187">
        <v>70000</v>
      </c>
      <c r="F11773" s="43"/>
      <c r="G11773" s="48">
        <f t="shared" si="289"/>
        <v>661329.60255442548</v>
      </c>
      <c r="H11773" s="389" t="s">
        <v>9567</v>
      </c>
    </row>
    <row r="11774" spans="1:10" x14ac:dyDescent="0.3">
      <c r="A11774" s="45">
        <v>45721</v>
      </c>
      <c r="B11774" s="774"/>
      <c r="C11774" s="5" t="s">
        <v>14</v>
      </c>
      <c r="D11774" s="5" t="s">
        <v>294</v>
      </c>
      <c r="E11774" s="43">
        <v>58000</v>
      </c>
      <c r="F11774" s="43"/>
      <c r="G11774" s="48">
        <f t="shared" si="289"/>
        <v>603329.60255442548</v>
      </c>
      <c r="H11774" s="389" t="s">
        <v>9567</v>
      </c>
    </row>
    <row r="11775" spans="1:10" x14ac:dyDescent="0.3">
      <c r="A11775" s="45">
        <v>45721</v>
      </c>
      <c r="B11775" s="773" t="s">
        <v>14524</v>
      </c>
      <c r="C11775" s="186" t="s">
        <v>54</v>
      </c>
      <c r="D11775" s="186" t="s">
        <v>15289</v>
      </c>
      <c r="E11775" s="187">
        <v>45000</v>
      </c>
      <c r="F11775" s="43"/>
      <c r="G11775" s="48">
        <f t="shared" si="289"/>
        <v>558329.60255442548</v>
      </c>
      <c r="H11775" s="389" t="s">
        <v>9567</v>
      </c>
    </row>
    <row r="11776" spans="1:10" x14ac:dyDescent="0.3">
      <c r="A11776" s="45">
        <v>45721</v>
      </c>
      <c r="B11776" s="773" t="s">
        <v>14590</v>
      </c>
      <c r="C11776" s="186" t="s">
        <v>54</v>
      </c>
      <c r="D11776" s="186" t="s">
        <v>15664</v>
      </c>
      <c r="E11776" s="187">
        <v>178930</v>
      </c>
      <c r="F11776" s="43"/>
      <c r="G11776" s="48">
        <f t="shared" si="289"/>
        <v>379399.60255442548</v>
      </c>
      <c r="H11776" s="389" t="s">
        <v>9567</v>
      </c>
    </row>
    <row r="11777" spans="1:10" x14ac:dyDescent="0.3">
      <c r="A11777" s="45">
        <v>45721</v>
      </c>
      <c r="B11777" s="773" t="s">
        <v>13833</v>
      </c>
      <c r="C11777" s="186" t="s">
        <v>54</v>
      </c>
      <c r="D11777" s="186" t="s">
        <v>15665</v>
      </c>
      <c r="E11777" s="187">
        <v>76150</v>
      </c>
      <c r="F11777" s="43"/>
      <c r="G11777" s="48">
        <f t="shared" si="289"/>
        <v>303249.60255442548</v>
      </c>
      <c r="H11777" s="389" t="s">
        <v>9567</v>
      </c>
    </row>
    <row r="11778" spans="1:10" x14ac:dyDescent="0.3">
      <c r="A11778" s="45">
        <v>45721</v>
      </c>
      <c r="B11778" s="774" t="s">
        <v>25</v>
      </c>
      <c r="C11778" s="5" t="s">
        <v>4400</v>
      </c>
      <c r="D11778" s="5" t="s">
        <v>15666</v>
      </c>
      <c r="E11778" s="43">
        <v>11330</v>
      </c>
      <c r="F11778" s="43"/>
      <c r="G11778" s="48">
        <f t="shared" si="289"/>
        <v>291919.60255442548</v>
      </c>
      <c r="H11778" s="389" t="s">
        <v>9567</v>
      </c>
    </row>
    <row r="11779" spans="1:10" x14ac:dyDescent="0.3">
      <c r="A11779" s="45">
        <v>45721</v>
      </c>
      <c r="B11779" s="773" t="s">
        <v>12080</v>
      </c>
      <c r="C11779" s="186" t="s">
        <v>54</v>
      </c>
      <c r="D11779" s="186" t="s">
        <v>15667</v>
      </c>
      <c r="E11779" s="187">
        <v>3000</v>
      </c>
      <c r="F11779" s="43"/>
      <c r="G11779" s="48">
        <f t="shared" si="289"/>
        <v>288919.60255442548</v>
      </c>
      <c r="H11779" s="389" t="s">
        <v>9567</v>
      </c>
    </row>
    <row r="11780" spans="1:10" x14ac:dyDescent="0.3">
      <c r="A11780" s="45">
        <v>45721</v>
      </c>
      <c r="B11780" s="776" t="s">
        <v>13379</v>
      </c>
      <c r="C11780" s="5" t="s">
        <v>5793</v>
      </c>
      <c r="D11780" s="5" t="s">
        <v>40</v>
      </c>
      <c r="E11780" s="43">
        <v>1000</v>
      </c>
      <c r="F11780" s="43"/>
      <c r="G11780" s="48">
        <f t="shared" si="289"/>
        <v>287919.60255442548</v>
      </c>
      <c r="H11780" s="389" t="s">
        <v>9567</v>
      </c>
    </row>
    <row r="11781" spans="1:10" x14ac:dyDescent="0.3">
      <c r="A11781" s="45">
        <v>45721</v>
      </c>
      <c r="B11781" s="773" t="s">
        <v>13138</v>
      </c>
      <c r="C11781" s="186" t="s">
        <v>54</v>
      </c>
      <c r="D11781" s="186" t="s">
        <v>15668</v>
      </c>
      <c r="E11781" s="187">
        <v>106480</v>
      </c>
      <c r="F11781" s="43"/>
      <c r="G11781" s="48">
        <f t="shared" si="289"/>
        <v>181439.60255442548</v>
      </c>
      <c r="H11781" s="389" t="s">
        <v>9567</v>
      </c>
    </row>
    <row r="11782" spans="1:10" x14ac:dyDescent="0.3">
      <c r="A11782" s="45">
        <v>45721</v>
      </c>
      <c r="B11782" s="776" t="s">
        <v>15146</v>
      </c>
      <c r="C11782" s="5" t="s">
        <v>11174</v>
      </c>
      <c r="D11782" s="5" t="s">
        <v>15669</v>
      </c>
      <c r="E11782" s="43">
        <v>4300</v>
      </c>
      <c r="F11782" s="43"/>
      <c r="G11782" s="48">
        <f t="shared" si="289"/>
        <v>177139.60255442548</v>
      </c>
      <c r="H11782" s="389" t="s">
        <v>9567</v>
      </c>
    </row>
    <row r="11783" spans="1:10" x14ac:dyDescent="0.3">
      <c r="A11783" s="45">
        <v>45721</v>
      </c>
      <c r="B11783" s="775" t="s">
        <v>25</v>
      </c>
      <c r="C11783" s="186" t="s">
        <v>54</v>
      </c>
      <c r="D11783" s="186" t="s">
        <v>15467</v>
      </c>
      <c r="E11783" s="187">
        <v>87000</v>
      </c>
      <c r="F11783" s="43"/>
      <c r="G11783" s="48">
        <f t="shared" si="289"/>
        <v>90139.602554425481</v>
      </c>
      <c r="H11783" s="389" t="s">
        <v>9567</v>
      </c>
    </row>
    <row r="11784" spans="1:10" x14ac:dyDescent="0.3">
      <c r="A11784" s="45">
        <v>45721</v>
      </c>
      <c r="B11784" s="775" t="s">
        <v>13379</v>
      </c>
      <c r="C11784" s="186" t="s">
        <v>54</v>
      </c>
      <c r="D11784" s="186" t="s">
        <v>15670</v>
      </c>
      <c r="E11784" s="187">
        <v>38780</v>
      </c>
      <c r="F11784" s="43"/>
      <c r="G11784" s="48">
        <f t="shared" si="289"/>
        <v>51359.602554425481</v>
      </c>
      <c r="H11784" s="389" t="s">
        <v>9567</v>
      </c>
    </row>
    <row r="11785" spans="1:10" x14ac:dyDescent="0.3">
      <c r="A11785" s="45">
        <v>45721</v>
      </c>
      <c r="B11785" s="776" t="s">
        <v>13379</v>
      </c>
      <c r="C11785" s="5" t="s">
        <v>84</v>
      </c>
      <c r="D11785" s="5" t="s">
        <v>15671</v>
      </c>
      <c r="E11785" s="43">
        <v>1000</v>
      </c>
      <c r="F11785" s="43"/>
      <c r="G11785" s="48">
        <f t="shared" si="289"/>
        <v>50359.602554425481</v>
      </c>
      <c r="H11785" s="389" t="s">
        <v>9567</v>
      </c>
    </row>
    <row r="11786" spans="1:10" x14ac:dyDescent="0.3">
      <c r="A11786" s="45">
        <v>45721</v>
      </c>
      <c r="B11786" s="776" t="s">
        <v>13902</v>
      </c>
      <c r="C11786" s="5" t="s">
        <v>30</v>
      </c>
      <c r="D11786" s="5" t="s">
        <v>15672</v>
      </c>
      <c r="E11786" s="43">
        <v>1950</v>
      </c>
      <c r="F11786" s="43"/>
      <c r="G11786" s="48">
        <f t="shared" si="289"/>
        <v>48409.602554425481</v>
      </c>
      <c r="H11786" s="389" t="s">
        <v>9567</v>
      </c>
    </row>
    <row r="11787" spans="1:10" x14ac:dyDescent="0.3">
      <c r="A11787" s="45">
        <v>45722</v>
      </c>
      <c r="B11787" s="777" t="s">
        <v>12133</v>
      </c>
      <c r="C11787" s="5" t="s">
        <v>11174</v>
      </c>
      <c r="D11787" s="5" t="s">
        <v>15673</v>
      </c>
      <c r="E11787" s="43">
        <v>1500</v>
      </c>
      <c r="F11787" s="43"/>
      <c r="G11787" s="48">
        <f t="shared" si="289"/>
        <v>46909.602554425481</v>
      </c>
      <c r="H11787" s="389" t="s">
        <v>9567</v>
      </c>
    </row>
    <row r="11788" spans="1:10" x14ac:dyDescent="0.3">
      <c r="A11788" s="45">
        <v>45722</v>
      </c>
      <c r="B11788" s="777" t="s">
        <v>12133</v>
      </c>
      <c r="C11788" s="5" t="s">
        <v>5793</v>
      </c>
      <c r="D11788" s="5" t="s">
        <v>40</v>
      </c>
      <c r="E11788" s="43">
        <v>700</v>
      </c>
      <c r="F11788" s="43"/>
      <c r="G11788" s="48">
        <f t="shared" si="289"/>
        <v>46209.602554425481</v>
      </c>
      <c r="H11788" s="389" t="s">
        <v>9567</v>
      </c>
    </row>
    <row r="11789" spans="1:10" x14ac:dyDescent="0.3">
      <c r="A11789" s="45">
        <v>45722</v>
      </c>
      <c r="B11789" s="779" t="s">
        <v>15560</v>
      </c>
      <c r="C11789" s="5" t="s">
        <v>5793</v>
      </c>
      <c r="D11789" s="5" t="s">
        <v>55</v>
      </c>
      <c r="E11789" s="43">
        <v>1800</v>
      </c>
      <c r="F11789" s="43"/>
      <c r="G11789" s="48">
        <f t="shared" si="289"/>
        <v>44409.602554425481</v>
      </c>
      <c r="H11789" s="389" t="s">
        <v>9567</v>
      </c>
    </row>
    <row r="11790" spans="1:10" x14ac:dyDescent="0.3">
      <c r="A11790" s="45">
        <v>45722</v>
      </c>
      <c r="B11790" s="779"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8" t="s">
        <v>13379</v>
      </c>
      <c r="C11792" s="186" t="s">
        <v>54</v>
      </c>
      <c r="D11792" s="186" t="s">
        <v>15675</v>
      </c>
      <c r="E11792" s="187">
        <v>92156</v>
      </c>
      <c r="F11792" s="43"/>
      <c r="G11792" s="48">
        <f t="shared" si="289"/>
        <v>949853.60255442548</v>
      </c>
      <c r="H11792" s="389" t="s">
        <v>9567</v>
      </c>
    </row>
    <row r="11793" spans="1:10" x14ac:dyDescent="0.3">
      <c r="A11793" s="45">
        <v>45722</v>
      </c>
      <c r="B11793" s="778" t="s">
        <v>14701</v>
      </c>
      <c r="C11793" s="186" t="s">
        <v>54</v>
      </c>
      <c r="D11793" s="186" t="s">
        <v>15689</v>
      </c>
      <c r="E11793" s="187">
        <f>185714+78930</f>
        <v>264644</v>
      </c>
      <c r="F11793" s="43"/>
      <c r="G11793" s="48">
        <f t="shared" si="289"/>
        <v>685209.60255442548</v>
      </c>
      <c r="H11793" s="389" t="s">
        <v>9567</v>
      </c>
    </row>
    <row r="11794" spans="1:10" x14ac:dyDescent="0.3">
      <c r="A11794" s="45">
        <v>45722</v>
      </c>
      <c r="B11794" s="779" t="s">
        <v>13379</v>
      </c>
      <c r="C11794" s="5" t="s">
        <v>11174</v>
      </c>
      <c r="D11794" s="5" t="s">
        <v>15676</v>
      </c>
      <c r="E11794" s="43">
        <v>1500</v>
      </c>
      <c r="F11794" s="43"/>
      <c r="G11794" s="48">
        <f t="shared" si="289"/>
        <v>683709.60255442548</v>
      </c>
      <c r="H11794" s="389" t="s">
        <v>9567</v>
      </c>
    </row>
    <row r="11795" spans="1:10" x14ac:dyDescent="0.3">
      <c r="A11795" s="45">
        <v>45722</v>
      </c>
      <c r="B11795" s="779" t="s">
        <v>13379</v>
      </c>
      <c r="C11795" s="5" t="s">
        <v>5793</v>
      </c>
      <c r="D11795" s="5" t="s">
        <v>40</v>
      </c>
      <c r="E11795" s="43">
        <v>500</v>
      </c>
      <c r="F11795" s="43"/>
      <c r="G11795" s="48">
        <f t="shared" si="289"/>
        <v>683209.60255442548</v>
      </c>
      <c r="H11795" s="389" t="s">
        <v>9567</v>
      </c>
    </row>
    <row r="11796" spans="1:10" x14ac:dyDescent="0.3">
      <c r="A11796" s="45">
        <v>45722</v>
      </c>
      <c r="B11796" s="778" t="s">
        <v>25</v>
      </c>
      <c r="C11796" s="186" t="s">
        <v>54</v>
      </c>
      <c r="D11796" s="186" t="s">
        <v>15677</v>
      </c>
      <c r="E11796" s="187">
        <f>43000+100000</f>
        <v>143000</v>
      </c>
      <c r="F11796" s="43"/>
      <c r="G11796" s="48">
        <f t="shared" si="289"/>
        <v>540209.60255442548</v>
      </c>
      <c r="H11796" s="389" t="s">
        <v>9567</v>
      </c>
    </row>
    <row r="11797" spans="1:10" x14ac:dyDescent="0.3">
      <c r="A11797" s="45">
        <v>45722</v>
      </c>
      <c r="B11797" s="778" t="s">
        <v>14701</v>
      </c>
      <c r="C11797" s="186" t="s">
        <v>54</v>
      </c>
      <c r="D11797" s="186" t="s">
        <v>15489</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4" t="s">
        <v>12796</v>
      </c>
      <c r="C11799" s="5" t="s">
        <v>11174</v>
      </c>
      <c r="D11799" s="5" t="s">
        <v>15690</v>
      </c>
      <c r="E11799" s="43">
        <v>5000</v>
      </c>
      <c r="F11799" s="43"/>
      <c r="G11799" s="48">
        <f t="shared" si="289"/>
        <v>621319.60255442548</v>
      </c>
      <c r="H11799" s="389" t="s">
        <v>9567</v>
      </c>
    </row>
    <row r="11800" spans="1:10" x14ac:dyDescent="0.3">
      <c r="A11800" s="45">
        <v>45723</v>
      </c>
      <c r="B11800" s="781" t="s">
        <v>12796</v>
      </c>
      <c r="C11800" s="5" t="s">
        <v>11174</v>
      </c>
      <c r="D11800" s="5" t="s">
        <v>15680</v>
      </c>
      <c r="E11800" s="43">
        <v>6000</v>
      </c>
      <c r="F11800" s="43"/>
      <c r="G11800" s="48">
        <f t="shared" si="289"/>
        <v>615319.60255442548</v>
      </c>
      <c r="H11800" s="389" t="s">
        <v>9567</v>
      </c>
    </row>
    <row r="11801" spans="1:10" x14ac:dyDescent="0.3">
      <c r="A11801" s="45">
        <v>45723</v>
      </c>
      <c r="B11801" s="781" t="s">
        <v>15162</v>
      </c>
      <c r="C11801" s="5" t="s">
        <v>5793</v>
      </c>
      <c r="D11801" s="5" t="s">
        <v>40</v>
      </c>
      <c r="E11801" s="43">
        <v>1500</v>
      </c>
      <c r="F11801" s="43"/>
      <c r="G11801" s="48">
        <f t="shared" si="289"/>
        <v>613819.60255442548</v>
      </c>
      <c r="H11801" s="389" t="s">
        <v>9567</v>
      </c>
    </row>
    <row r="11802" spans="1:10" x14ac:dyDescent="0.3">
      <c r="A11802" s="45">
        <v>45723</v>
      </c>
      <c r="B11802" s="778" t="s">
        <v>12133</v>
      </c>
      <c r="C11802" s="186" t="s">
        <v>54</v>
      </c>
      <c r="D11802" s="186" t="s">
        <v>15681</v>
      </c>
      <c r="E11802" s="187">
        <v>91100</v>
      </c>
      <c r="F11802" s="43"/>
      <c r="G11802" s="48">
        <f t="shared" si="289"/>
        <v>522719.60255442548</v>
      </c>
      <c r="H11802" s="389" t="s">
        <v>9567</v>
      </c>
    </row>
    <row r="11803" spans="1:10" x14ac:dyDescent="0.3">
      <c r="A11803" s="45">
        <v>45723</v>
      </c>
      <c r="B11803" s="780" t="s">
        <v>15146</v>
      </c>
      <c r="C11803" s="186" t="s">
        <v>54</v>
      </c>
      <c r="D11803" s="186" t="s">
        <v>12520</v>
      </c>
      <c r="E11803" s="187">
        <v>52600</v>
      </c>
      <c r="F11803" s="43"/>
      <c r="G11803" s="48">
        <f t="shared" si="289"/>
        <v>470119.60255442548</v>
      </c>
      <c r="H11803" s="389" t="s">
        <v>9567</v>
      </c>
    </row>
    <row r="11804" spans="1:10" x14ac:dyDescent="0.3">
      <c r="A11804" s="45">
        <v>45723</v>
      </c>
      <c r="B11804" s="780" t="s">
        <v>14701</v>
      </c>
      <c r="C11804" s="186" t="s">
        <v>54</v>
      </c>
      <c r="D11804" s="186" t="s">
        <v>15682</v>
      </c>
      <c r="E11804" s="187">
        <v>241780</v>
      </c>
      <c r="F11804" s="43"/>
      <c r="G11804" s="48">
        <f t="shared" si="289"/>
        <v>228339.60255442548</v>
      </c>
      <c r="H11804" s="389" t="s">
        <v>9567</v>
      </c>
    </row>
    <row r="11805" spans="1:10" x14ac:dyDescent="0.3">
      <c r="A11805" s="45">
        <v>45723</v>
      </c>
      <c r="B11805" s="781" t="s">
        <v>15422</v>
      </c>
      <c r="C11805" s="5" t="s">
        <v>26</v>
      </c>
      <c r="D11805" s="5" t="s">
        <v>15683</v>
      </c>
      <c r="E11805" s="43">
        <v>10000</v>
      </c>
      <c r="F11805" s="43"/>
      <c r="G11805" s="48">
        <f t="shared" si="289"/>
        <v>218339.60255442548</v>
      </c>
      <c r="H11805" s="389" t="s">
        <v>9567</v>
      </c>
    </row>
    <row r="11806" spans="1:10" x14ac:dyDescent="0.3">
      <c r="A11806" s="45">
        <v>45723</v>
      </c>
      <c r="B11806" s="783" t="s">
        <v>25</v>
      </c>
      <c r="C11806" s="5" t="s">
        <v>26</v>
      </c>
      <c r="D11806" s="5" t="s">
        <v>11434</v>
      </c>
      <c r="E11806" s="43">
        <v>3000</v>
      </c>
      <c r="F11806" s="43"/>
      <c r="G11806" s="48">
        <f t="shared" si="289"/>
        <v>215339.60255442548</v>
      </c>
      <c r="H11806" s="389" t="s">
        <v>9567</v>
      </c>
    </row>
    <row r="11807" spans="1:10" x14ac:dyDescent="0.3">
      <c r="A11807" s="45">
        <v>45723</v>
      </c>
      <c r="B11807" s="780" t="s">
        <v>15146</v>
      </c>
      <c r="C11807" s="186" t="s">
        <v>54</v>
      </c>
      <c r="D11807" s="186" t="s">
        <v>15312</v>
      </c>
      <c r="E11807" s="187">
        <v>33000</v>
      </c>
      <c r="F11807" s="43"/>
      <c r="G11807" s="48">
        <f t="shared" si="289"/>
        <v>182339.60255442548</v>
      </c>
      <c r="H11807" s="389" t="s">
        <v>9567</v>
      </c>
    </row>
    <row r="11808" spans="1:10" x14ac:dyDescent="0.3">
      <c r="A11808" s="45">
        <v>45723</v>
      </c>
      <c r="B11808" s="780" t="s">
        <v>13902</v>
      </c>
      <c r="C11808" s="186" t="s">
        <v>54</v>
      </c>
      <c r="D11808" s="186" t="s">
        <v>15314</v>
      </c>
      <c r="E11808" s="187">
        <v>38570</v>
      </c>
      <c r="F11808" s="43"/>
      <c r="G11808" s="48">
        <f t="shared" si="289"/>
        <v>143769.60255442548</v>
      </c>
      <c r="H11808" s="389" t="s">
        <v>9567</v>
      </c>
    </row>
    <row r="11809" spans="1:11" x14ac:dyDescent="0.3">
      <c r="A11809" s="45">
        <v>45723</v>
      </c>
      <c r="B11809" s="781" t="s">
        <v>15384</v>
      </c>
      <c r="C11809" s="5" t="s">
        <v>11174</v>
      </c>
      <c r="D11809" s="5" t="s">
        <v>15684</v>
      </c>
      <c r="E11809" s="43">
        <v>11600</v>
      </c>
      <c r="F11809" s="43"/>
      <c r="G11809" s="48">
        <f t="shared" si="289"/>
        <v>132169.60255442548</v>
      </c>
      <c r="H11809" s="389" t="s">
        <v>9567</v>
      </c>
    </row>
    <row r="11810" spans="1:11" x14ac:dyDescent="0.3">
      <c r="A11810" s="45">
        <v>45724</v>
      </c>
      <c r="B11810" s="783" t="s">
        <v>12796</v>
      </c>
      <c r="C11810" s="5" t="s">
        <v>11174</v>
      </c>
      <c r="D11810" s="5" t="s">
        <v>15698</v>
      </c>
      <c r="E11810" s="43">
        <v>3600</v>
      </c>
      <c r="F11810" s="43"/>
      <c r="G11810" s="48">
        <f t="shared" si="289"/>
        <v>128569.60255442548</v>
      </c>
      <c r="H11810" s="389" t="s">
        <v>9567</v>
      </c>
    </row>
    <row r="11811" spans="1:11" x14ac:dyDescent="0.3">
      <c r="A11811" s="45">
        <v>45724</v>
      </c>
      <c r="B11811" s="783" t="s">
        <v>15422</v>
      </c>
      <c r="C11811" s="5" t="s">
        <v>11174</v>
      </c>
      <c r="D11811" s="5" t="s">
        <v>15699</v>
      </c>
      <c r="E11811" s="43">
        <v>3208</v>
      </c>
      <c r="F11811" s="43"/>
      <c r="G11811" s="48">
        <f t="shared" si="289"/>
        <v>125361.60255442548</v>
      </c>
      <c r="H11811" s="389" t="s">
        <v>9567</v>
      </c>
    </row>
    <row r="11812" spans="1:11" x14ac:dyDescent="0.3">
      <c r="A11812" s="45">
        <v>45724</v>
      </c>
      <c r="B11812" s="782" t="s">
        <v>14701</v>
      </c>
      <c r="C11812" s="186" t="s">
        <v>54</v>
      </c>
      <c r="D11812" s="186" t="s">
        <v>8824</v>
      </c>
      <c r="E11812" s="187">
        <v>59500</v>
      </c>
      <c r="F11812" s="43"/>
      <c r="G11812" s="48">
        <f t="shared" si="289"/>
        <v>65861.602554425481</v>
      </c>
      <c r="H11812" s="389" t="s">
        <v>9567</v>
      </c>
    </row>
    <row r="11813" spans="1:11" x14ac:dyDescent="0.3">
      <c r="A11813" s="45">
        <v>45724</v>
      </c>
      <c r="B11813" s="782" t="s">
        <v>13902</v>
      </c>
      <c r="C11813" s="186" t="s">
        <v>54</v>
      </c>
      <c r="D11813" s="186" t="s">
        <v>15294</v>
      </c>
      <c r="E11813" s="187">
        <v>30400</v>
      </c>
      <c r="F11813" s="43"/>
      <c r="G11813" s="48">
        <f t="shared" si="289"/>
        <v>35461.602554425481</v>
      </c>
      <c r="H11813" s="389" t="s">
        <v>9567</v>
      </c>
    </row>
    <row r="11814" spans="1:11" x14ac:dyDescent="0.3">
      <c r="A11814" s="45">
        <v>45724</v>
      </c>
      <c r="B11814" s="783" t="s">
        <v>14701</v>
      </c>
      <c r="C11814" s="5" t="s">
        <v>26</v>
      </c>
      <c r="D11814" s="5" t="s">
        <v>11536</v>
      </c>
      <c r="E11814" s="43">
        <v>1300</v>
      </c>
      <c r="F11814" s="43"/>
      <c r="G11814" s="48">
        <f t="shared" si="289"/>
        <v>34161.602554425481</v>
      </c>
      <c r="H11814" s="389" t="s">
        <v>9567</v>
      </c>
    </row>
    <row r="11815" spans="1:11" x14ac:dyDescent="0.3">
      <c r="A11815" s="45">
        <v>45724</v>
      </c>
      <c r="B11815" s="783" t="s">
        <v>13833</v>
      </c>
      <c r="C11815" s="5" t="s">
        <v>11174</v>
      </c>
      <c r="D11815" s="5" t="s">
        <v>15692</v>
      </c>
      <c r="E11815" s="43">
        <v>10000</v>
      </c>
      <c r="F11815" s="43"/>
      <c r="G11815" s="48">
        <f t="shared" si="289"/>
        <v>24161.602554425481</v>
      </c>
      <c r="H11815" s="389" t="s">
        <v>9567</v>
      </c>
    </row>
    <row r="11816" spans="1:11" x14ac:dyDescent="0.3">
      <c r="A11816" s="45">
        <v>45726</v>
      </c>
      <c r="B11816" s="783" t="s">
        <v>25</v>
      </c>
      <c r="C11816" s="5" t="s">
        <v>64</v>
      </c>
      <c r="D11816" s="5" t="s">
        <v>40</v>
      </c>
      <c r="E11816" s="43">
        <v>1900</v>
      </c>
      <c r="F11816" s="43"/>
      <c r="G11816" s="48">
        <f t="shared" si="289"/>
        <v>22261.602554425481</v>
      </c>
      <c r="H11816" s="389" t="s">
        <v>9567</v>
      </c>
    </row>
    <row r="11817" spans="1:11" x14ac:dyDescent="0.3">
      <c r="A11817" s="45">
        <v>45726</v>
      </c>
      <c r="B11817" s="783" t="s">
        <v>25</v>
      </c>
      <c r="C11817" s="5" t="s">
        <v>5482</v>
      </c>
      <c r="D11817" s="5" t="s">
        <v>15700</v>
      </c>
      <c r="E11817" s="43">
        <v>17500</v>
      </c>
      <c r="F11817" s="43"/>
      <c r="G11817" s="48">
        <f t="shared" si="289"/>
        <v>4761.6025544254808</v>
      </c>
      <c r="H11817" s="389" t="s">
        <v>9567</v>
      </c>
      <c r="I11817" s="785" t="s">
        <v>15711</v>
      </c>
      <c r="J11817" s="785">
        <v>872673</v>
      </c>
      <c r="K11817" s="52">
        <f>J11817*1.045</f>
        <v>911943.28499999992</v>
      </c>
    </row>
    <row r="11818" spans="1:11" x14ac:dyDescent="0.3">
      <c r="A11818" s="45">
        <v>45727</v>
      </c>
      <c r="B11818" s="784" t="s">
        <v>25</v>
      </c>
      <c r="C11818" s="5" t="s">
        <v>26</v>
      </c>
      <c r="D11818" s="5" t="s">
        <v>15706</v>
      </c>
      <c r="E11818" s="43">
        <v>1000</v>
      </c>
      <c r="F11818" s="43"/>
      <c r="G11818" s="48">
        <f t="shared" si="289"/>
        <v>3761.6025544254808</v>
      </c>
      <c r="H11818" s="389" t="s">
        <v>9567</v>
      </c>
      <c r="I11818" s="785" t="s">
        <v>15712</v>
      </c>
      <c r="J11818" s="785">
        <v>1407188</v>
      </c>
      <c r="K11818" s="52">
        <f>J11818*1.045</f>
        <v>1470511.46</v>
      </c>
    </row>
    <row r="11819" spans="1:11" x14ac:dyDescent="0.3">
      <c r="A11819" s="45">
        <v>45727</v>
      </c>
      <c r="B11819" s="786" t="s">
        <v>12080</v>
      </c>
      <c r="C11819" s="5" t="s">
        <v>14</v>
      </c>
      <c r="D11819" s="5" t="s">
        <v>640</v>
      </c>
      <c r="E11819" s="43">
        <v>1000</v>
      </c>
      <c r="F11819" s="43"/>
      <c r="G11819" s="48">
        <f t="shared" si="289"/>
        <v>2761.6025544254808</v>
      </c>
      <c r="H11819" s="389" t="s">
        <v>9567</v>
      </c>
      <c r="I11819" s="785" t="s">
        <v>15713</v>
      </c>
      <c r="J11819" s="785">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4" t="s">
        <v>15162</v>
      </c>
      <c r="C11821" s="5" t="s">
        <v>11174</v>
      </c>
      <c r="D11821" s="5" t="s">
        <v>15719</v>
      </c>
      <c r="E11821" s="43">
        <v>5160</v>
      </c>
      <c r="F11821" s="43"/>
      <c r="G11821" s="48">
        <f t="shared" si="289"/>
        <v>497601.60255442548</v>
      </c>
      <c r="H11821" s="389" t="s">
        <v>9567</v>
      </c>
      <c r="I11821" s="785" t="s">
        <v>15714</v>
      </c>
      <c r="J11821" s="785">
        <v>1631326</v>
      </c>
      <c r="K11821" s="52">
        <f t="shared" ref="K11821:K11822" si="290">J11821*1.045</f>
        <v>1704735.67</v>
      </c>
    </row>
    <row r="11822" spans="1:11" x14ac:dyDescent="0.3">
      <c r="A11822" s="45">
        <v>45727</v>
      </c>
      <c r="B11822" s="786" t="s">
        <v>25</v>
      </c>
      <c r="C11822" s="5" t="s">
        <v>11174</v>
      </c>
      <c r="D11822" s="5" t="s">
        <v>15718</v>
      </c>
      <c r="E11822" s="43">
        <v>800</v>
      </c>
      <c r="F11822" s="43"/>
      <c r="G11822" s="48">
        <f t="shared" si="289"/>
        <v>496801.60255442548</v>
      </c>
      <c r="H11822" s="389" t="s">
        <v>9567</v>
      </c>
      <c r="I11822" s="785" t="s">
        <v>15715</v>
      </c>
      <c r="J11822" s="785">
        <f>1179200+286633</f>
        <v>1465833</v>
      </c>
      <c r="K11822" s="52">
        <f t="shared" si="290"/>
        <v>1531795.4849999999</v>
      </c>
    </row>
    <row r="11823" spans="1:11" x14ac:dyDescent="0.3">
      <c r="A11823" s="45">
        <v>45727</v>
      </c>
      <c r="B11823" s="786" t="s">
        <v>10319</v>
      </c>
      <c r="C11823" s="5" t="s">
        <v>5978</v>
      </c>
      <c r="D11823" s="5" t="s">
        <v>294</v>
      </c>
      <c r="E11823" s="43">
        <v>450000</v>
      </c>
      <c r="F11823" s="43"/>
      <c r="G11823" s="48">
        <f t="shared" si="289"/>
        <v>46801.602554425481</v>
      </c>
      <c r="H11823" s="389" t="s">
        <v>9567</v>
      </c>
      <c r="I11823" s="583" t="s">
        <v>9746</v>
      </c>
      <c r="J11823" s="583">
        <f>SUM(J11817:J11822)</f>
        <v>6656265</v>
      </c>
      <c r="K11823" s="791">
        <f>SUM(K11817:K11822)</f>
        <v>6955796.9249999989</v>
      </c>
    </row>
    <row r="11824" spans="1:11" x14ac:dyDescent="0.3">
      <c r="A11824" s="45">
        <v>45727</v>
      </c>
      <c r="B11824" s="786" t="s">
        <v>13833</v>
      </c>
      <c r="C11824" s="5" t="s">
        <v>5793</v>
      </c>
      <c r="D11824" s="5" t="s">
        <v>40</v>
      </c>
      <c r="E11824" s="43">
        <v>1500</v>
      </c>
      <c r="F11824" s="43"/>
      <c r="G11824" s="48">
        <f t="shared" si="289"/>
        <v>45301.602554425481</v>
      </c>
      <c r="H11824" s="389" t="s">
        <v>9567</v>
      </c>
      <c r="I11824" s="785" t="s">
        <v>15716</v>
      </c>
      <c r="J11824" s="785">
        <f>J11823*4.5%</f>
        <v>299531.92499999999</v>
      </c>
    </row>
    <row r="11825" spans="1:10" x14ac:dyDescent="0.3">
      <c r="A11825" s="45">
        <v>45727</v>
      </c>
      <c r="B11825" s="786" t="s">
        <v>15560</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6" t="s">
        <v>10319</v>
      </c>
      <c r="C11826" s="5" t="s">
        <v>30</v>
      </c>
      <c r="D11826" s="5" t="s">
        <v>15720</v>
      </c>
      <c r="E11826" s="43">
        <v>3000</v>
      </c>
      <c r="F11826" s="43"/>
      <c r="G11826" s="48">
        <f t="shared" si="289"/>
        <v>40501.602554425481</v>
      </c>
      <c r="H11826" s="389" t="s">
        <v>9567</v>
      </c>
      <c r="I11826" s="589"/>
      <c r="J11826" s="589"/>
    </row>
    <row r="11827" spans="1:10" x14ac:dyDescent="0.3">
      <c r="A11827" s="45">
        <v>45728</v>
      </c>
      <c r="B11827" s="786" t="s">
        <v>25</v>
      </c>
      <c r="C11827" s="5" t="s">
        <v>26</v>
      </c>
      <c r="D11827" s="5" t="s">
        <v>15721</v>
      </c>
      <c r="E11827" s="43">
        <v>1000</v>
      </c>
      <c r="F11827" s="43"/>
      <c r="G11827" s="48">
        <f t="shared" si="289"/>
        <v>39501.602554425481</v>
      </c>
      <c r="H11827" s="389" t="s">
        <v>9567</v>
      </c>
      <c r="I11827" s="589"/>
      <c r="J11827" s="589"/>
    </row>
    <row r="11828" spans="1:10" x14ac:dyDescent="0.3">
      <c r="A11828" s="45">
        <v>45728</v>
      </c>
      <c r="B11828" s="787"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7" t="s">
        <v>13833</v>
      </c>
      <c r="C11829" s="5" t="s">
        <v>11174</v>
      </c>
      <c r="D11829" s="5" t="s">
        <v>15722</v>
      </c>
      <c r="E11829" s="43">
        <v>10000</v>
      </c>
      <c r="F11829" s="43"/>
      <c r="G11829" s="48">
        <f t="shared" si="289"/>
        <v>24501.602554425481</v>
      </c>
      <c r="H11829" s="389" t="s">
        <v>9567</v>
      </c>
      <c r="I11829" s="589"/>
      <c r="J11829" s="589"/>
    </row>
    <row r="11830" spans="1:10" x14ac:dyDescent="0.3">
      <c r="A11830" s="45">
        <v>45728</v>
      </c>
      <c r="B11830" s="787" t="s">
        <v>15663</v>
      </c>
      <c r="C11830" s="5" t="s">
        <v>15174</v>
      </c>
      <c r="D11830" s="5" t="s">
        <v>40</v>
      </c>
      <c r="E11830" s="43">
        <v>860</v>
      </c>
      <c r="F11830" s="43"/>
      <c r="G11830" s="48">
        <f t="shared" si="289"/>
        <v>23641.602554425481</v>
      </c>
      <c r="H11830" s="389" t="s">
        <v>9567</v>
      </c>
      <c r="I11830" s="589"/>
      <c r="J11830" s="589"/>
    </row>
    <row r="11831" spans="1:10" x14ac:dyDescent="0.3">
      <c r="A11831" s="45">
        <v>45728</v>
      </c>
      <c r="B11831" s="787"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7" t="s">
        <v>12133</v>
      </c>
      <c r="C11832" s="5" t="s">
        <v>26</v>
      </c>
      <c r="D11832" s="5" t="s">
        <v>15724</v>
      </c>
      <c r="E11832" s="43">
        <v>1500</v>
      </c>
      <c r="F11832" s="43"/>
      <c r="G11832" s="48">
        <f t="shared" si="289"/>
        <v>17141.602554425481</v>
      </c>
      <c r="H11832" s="389" t="s">
        <v>9567</v>
      </c>
      <c r="I11832" s="589"/>
      <c r="J11832" s="589"/>
    </row>
    <row r="11833" spans="1:10" x14ac:dyDescent="0.3">
      <c r="A11833" s="45">
        <v>45728</v>
      </c>
      <c r="B11833" s="787"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7" t="s">
        <v>13833</v>
      </c>
      <c r="C11834" s="5" t="s">
        <v>11174</v>
      </c>
      <c r="D11834" s="5" t="s">
        <v>15727</v>
      </c>
      <c r="E11834" s="43">
        <v>3690</v>
      </c>
      <c r="F11834" s="43"/>
      <c r="G11834" s="48">
        <f t="shared" si="289"/>
        <v>11451.602554425481</v>
      </c>
      <c r="H11834" s="389" t="s">
        <v>9567</v>
      </c>
      <c r="I11834" s="589"/>
      <c r="J11834" s="589"/>
    </row>
    <row r="11835" spans="1:10" x14ac:dyDescent="0.3">
      <c r="A11835" s="45">
        <v>45729</v>
      </c>
      <c r="B11835" s="787"/>
      <c r="C11835" s="5" t="s">
        <v>14</v>
      </c>
      <c r="D11835" s="5" t="s">
        <v>15591</v>
      </c>
      <c r="E11835" s="43">
        <v>7111</v>
      </c>
      <c r="F11835" s="43"/>
      <c r="G11835" s="48">
        <f t="shared" si="289"/>
        <v>4340.6025544254808</v>
      </c>
      <c r="H11835" s="389" t="s">
        <v>9567</v>
      </c>
      <c r="I11835" s="589">
        <v>3690</v>
      </c>
      <c r="J11835" s="589"/>
    </row>
    <row r="11836" spans="1:10" x14ac:dyDescent="0.3">
      <c r="A11836" s="45">
        <v>45729</v>
      </c>
      <c r="B11836" s="787"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8" t="s">
        <v>13902</v>
      </c>
      <c r="C11837" s="5" t="s">
        <v>11174</v>
      </c>
      <c r="D11837" s="5" t="s">
        <v>15729</v>
      </c>
      <c r="E11837" s="43">
        <v>1450</v>
      </c>
      <c r="F11837" s="43"/>
      <c r="G11837" s="48">
        <f t="shared" si="289"/>
        <v>2190.6025544254808</v>
      </c>
      <c r="H11837" s="389" t="s">
        <v>9567</v>
      </c>
      <c r="I11837" s="589"/>
      <c r="J11837" s="589"/>
    </row>
    <row r="11838" spans="1:10" x14ac:dyDescent="0.3">
      <c r="A11838" s="45">
        <v>45730</v>
      </c>
      <c r="B11838" s="790"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0"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9" t="s">
        <v>14701</v>
      </c>
      <c r="C11841" s="186" t="s">
        <v>54</v>
      </c>
      <c r="D11841" s="186" t="s">
        <v>15733</v>
      </c>
      <c r="E11841" s="187">
        <v>6000</v>
      </c>
      <c r="F11841" s="43"/>
      <c r="G11841" s="48">
        <f t="shared" si="289"/>
        <v>95190.602554425481</v>
      </c>
      <c r="H11841" s="389" t="s">
        <v>9567</v>
      </c>
      <c r="I11841" s="589"/>
      <c r="J11841" s="589"/>
    </row>
    <row r="11842" spans="1:10" x14ac:dyDescent="0.3">
      <c r="A11842" s="45">
        <v>45733</v>
      </c>
      <c r="B11842" s="792"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2"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2"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2"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0"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2" t="s">
        <v>15162</v>
      </c>
      <c r="C11847" s="5" t="s">
        <v>11174</v>
      </c>
      <c r="D11847" s="5" t="s">
        <v>15734</v>
      </c>
      <c r="E11847" s="43">
        <v>10000</v>
      </c>
      <c r="F11847" s="43"/>
      <c r="G11847" s="48">
        <f t="shared" si="289"/>
        <v>78890.602554425481</v>
      </c>
      <c r="H11847" s="389" t="s">
        <v>9567</v>
      </c>
      <c r="I11847" s="589"/>
      <c r="J11847" s="589"/>
    </row>
    <row r="11848" spans="1:10" x14ac:dyDescent="0.3">
      <c r="A11848" s="45">
        <v>45733</v>
      </c>
      <c r="B11848" s="792" t="s">
        <v>13902</v>
      </c>
      <c r="C11848" s="5" t="s">
        <v>26</v>
      </c>
      <c r="D11848" s="5" t="s">
        <v>15735</v>
      </c>
      <c r="E11848" s="43">
        <v>5000</v>
      </c>
      <c r="F11848" s="43"/>
      <c r="G11848" s="48">
        <f t="shared" si="289"/>
        <v>73890.602554425481</v>
      </c>
      <c r="H11848" s="389" t="s">
        <v>9567</v>
      </c>
      <c r="I11848" s="589"/>
      <c r="J11848" s="589"/>
    </row>
    <row r="11849" spans="1:10" x14ac:dyDescent="0.3">
      <c r="A11849" s="45">
        <v>45733</v>
      </c>
      <c r="B11849" s="792" t="s">
        <v>15736</v>
      </c>
      <c r="C11849" s="5" t="s">
        <v>26</v>
      </c>
      <c r="D11849" s="5" t="s">
        <v>15737</v>
      </c>
      <c r="E11849" s="43">
        <v>2500</v>
      </c>
      <c r="F11849" s="43"/>
      <c r="G11849" s="48">
        <f t="shared" si="289"/>
        <v>71390.602554425481</v>
      </c>
      <c r="H11849" s="389" t="s">
        <v>9567</v>
      </c>
      <c r="I11849" s="589"/>
      <c r="J11849" s="589"/>
    </row>
    <row r="11850" spans="1:10" x14ac:dyDescent="0.3">
      <c r="A11850" s="45">
        <v>45733</v>
      </c>
      <c r="B11850" s="792"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2" t="s">
        <v>14701</v>
      </c>
      <c r="C11851" s="5" t="s">
        <v>84</v>
      </c>
      <c r="D11851" s="810" t="s">
        <v>15738</v>
      </c>
      <c r="E11851" s="43">
        <v>3000</v>
      </c>
      <c r="F11851" s="43"/>
      <c r="G11851" s="48">
        <f t="shared" si="289"/>
        <v>63390.602554425481</v>
      </c>
      <c r="H11851" s="389" t="s">
        <v>9567</v>
      </c>
      <c r="I11851" s="589"/>
      <c r="J11851" s="589"/>
    </row>
    <row r="11852" spans="1:10" x14ac:dyDescent="0.3">
      <c r="A11852" s="45">
        <v>45733</v>
      </c>
      <c r="B11852" s="792" t="s">
        <v>15162</v>
      </c>
      <c r="C11852" s="5" t="s">
        <v>5793</v>
      </c>
      <c r="D11852" s="5" t="s">
        <v>15739</v>
      </c>
      <c r="E11852" s="43">
        <v>2200</v>
      </c>
      <c r="F11852" s="43"/>
      <c r="G11852" s="48">
        <f t="shared" si="289"/>
        <v>61190.602554425481</v>
      </c>
      <c r="H11852" s="389" t="s">
        <v>9567</v>
      </c>
      <c r="I11852" s="589"/>
      <c r="J11852" s="589"/>
    </row>
    <row r="11853" spans="1:10" x14ac:dyDescent="0.3">
      <c r="A11853" s="45">
        <v>45733</v>
      </c>
      <c r="B11853" s="792"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6" t="s">
        <v>13138</v>
      </c>
      <c r="C11854" s="5" t="s">
        <v>26</v>
      </c>
      <c r="D11854" s="5" t="s">
        <v>15753</v>
      </c>
      <c r="E11854" s="43">
        <v>2000</v>
      </c>
      <c r="F11854" s="43"/>
      <c r="G11854" s="48">
        <f t="shared" si="289"/>
        <v>57190.602554425481</v>
      </c>
      <c r="H11854" s="389" t="s">
        <v>9567</v>
      </c>
      <c r="I11854" s="589"/>
      <c r="J11854" s="589"/>
    </row>
    <row r="11855" spans="1:10" x14ac:dyDescent="0.3">
      <c r="A11855" s="45">
        <v>45733</v>
      </c>
      <c r="B11855" s="792"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2"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2"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2" t="s">
        <v>15043</v>
      </c>
      <c r="C11858" s="5" t="s">
        <v>11174</v>
      </c>
      <c r="D11858" s="5" t="s">
        <v>15740</v>
      </c>
      <c r="E11858" s="43">
        <v>1000</v>
      </c>
      <c r="F11858" s="43"/>
      <c r="G11858" s="48">
        <f t="shared" si="289"/>
        <v>26690.602554425481</v>
      </c>
      <c r="H11858" s="389" t="s">
        <v>9567</v>
      </c>
      <c r="I11858" s="589"/>
      <c r="J11858" s="589"/>
    </row>
    <row r="11859" spans="1:10" x14ac:dyDescent="0.3">
      <c r="A11859" s="45">
        <v>45733</v>
      </c>
      <c r="B11859" s="792" t="s">
        <v>14701</v>
      </c>
      <c r="C11859" s="5" t="s">
        <v>84</v>
      </c>
      <c r="D11859" s="810" t="s">
        <v>15742</v>
      </c>
      <c r="E11859" s="43">
        <v>3000</v>
      </c>
      <c r="F11859" s="43"/>
      <c r="G11859" s="48">
        <f t="shared" si="289"/>
        <v>23690.602554425481</v>
      </c>
      <c r="H11859" s="389" t="s">
        <v>9567</v>
      </c>
      <c r="I11859" s="589"/>
      <c r="J11859" s="589"/>
    </row>
    <row r="11860" spans="1:10" x14ac:dyDescent="0.3">
      <c r="A11860" s="45">
        <v>45734</v>
      </c>
      <c r="B11860" s="793" t="s">
        <v>13902</v>
      </c>
      <c r="C11860" s="5" t="s">
        <v>84</v>
      </c>
      <c r="D11860" s="810" t="s">
        <v>15743</v>
      </c>
      <c r="E11860" s="43">
        <v>5000</v>
      </c>
      <c r="F11860" s="43"/>
      <c r="G11860" s="48">
        <f t="shared" si="289"/>
        <v>18690.602554425481</v>
      </c>
      <c r="H11860" s="389" t="s">
        <v>9567</v>
      </c>
      <c r="I11860" s="589"/>
      <c r="J11860" s="589"/>
    </row>
    <row r="11861" spans="1:10" x14ac:dyDescent="0.3">
      <c r="A11861" s="45">
        <v>45734</v>
      </c>
      <c r="B11861" s="793" t="s">
        <v>15146</v>
      </c>
      <c r="C11861" s="5" t="s">
        <v>11174</v>
      </c>
      <c r="D11861" s="5" t="s">
        <v>15744</v>
      </c>
      <c r="E11861" s="43">
        <v>9750</v>
      </c>
      <c r="F11861" s="43"/>
      <c r="G11861" s="48">
        <f t="shared" si="289"/>
        <v>8940.6025544254808</v>
      </c>
      <c r="H11861" s="389" t="s">
        <v>9567</v>
      </c>
      <c r="I11861" s="589"/>
      <c r="J11861" s="589"/>
    </row>
    <row r="11862" spans="1:10" x14ac:dyDescent="0.3">
      <c r="A11862" s="45">
        <v>45734</v>
      </c>
      <c r="B11862" s="793" t="s">
        <v>13902</v>
      </c>
      <c r="C11862" s="5" t="s">
        <v>30</v>
      </c>
      <c r="D11862" s="5" t="s">
        <v>15745</v>
      </c>
      <c r="E11862" s="43">
        <v>5000</v>
      </c>
      <c r="F11862" s="43"/>
      <c r="G11862" s="48">
        <f t="shared" si="289"/>
        <v>3940.6025544254808</v>
      </c>
      <c r="H11862" s="389" t="s">
        <v>9567</v>
      </c>
      <c r="I11862" s="589"/>
      <c r="J11862" s="589"/>
    </row>
    <row r="11863" spans="1:10" x14ac:dyDescent="0.3">
      <c r="A11863" s="45">
        <v>45734</v>
      </c>
      <c r="B11863" s="793"/>
      <c r="C11863" s="5" t="s">
        <v>5482</v>
      </c>
      <c r="D11863" s="5" t="s">
        <v>15746</v>
      </c>
      <c r="E11863" s="43">
        <v>2500</v>
      </c>
      <c r="F11863" s="43"/>
      <c r="G11863" s="48">
        <f t="shared" si="289"/>
        <v>1440.6025544254808</v>
      </c>
      <c r="H11863" s="389" t="s">
        <v>9567</v>
      </c>
      <c r="I11863" s="589"/>
      <c r="J11863" s="589"/>
    </row>
    <row r="11864" spans="1:10" x14ac:dyDescent="0.3">
      <c r="A11864" s="45">
        <v>45734</v>
      </c>
      <c r="B11864" s="797"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3"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7" t="s">
        <v>12230</v>
      </c>
      <c r="C11867" s="5" t="s">
        <v>26</v>
      </c>
      <c r="D11867" s="5" t="s">
        <v>15755</v>
      </c>
      <c r="E11867" s="43">
        <v>2900</v>
      </c>
      <c r="F11867" s="43"/>
      <c r="G11867" s="48">
        <f t="shared" si="289"/>
        <v>146640.60255442548</v>
      </c>
      <c r="H11867" s="389" t="s">
        <v>9567</v>
      </c>
      <c r="I11867" s="589"/>
      <c r="J11867" s="589"/>
    </row>
    <row r="11868" spans="1:10" x14ac:dyDescent="0.3">
      <c r="A11868" s="45">
        <v>45735</v>
      </c>
      <c r="B11868" s="797"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7"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7" t="s">
        <v>14590</v>
      </c>
      <c r="C11870" s="5" t="s">
        <v>30</v>
      </c>
      <c r="D11870" s="5" t="s">
        <v>15765</v>
      </c>
      <c r="E11870" s="43">
        <v>300</v>
      </c>
      <c r="F11870" s="43"/>
      <c r="G11870" s="48">
        <f t="shared" si="289"/>
        <v>119340.60255442548</v>
      </c>
      <c r="H11870" s="389" t="s">
        <v>9567</v>
      </c>
      <c r="I11870" s="589"/>
      <c r="J11870" s="589"/>
    </row>
    <row r="11871" spans="1:10" x14ac:dyDescent="0.3">
      <c r="A11871" s="45">
        <v>45735</v>
      </c>
      <c r="B11871" s="797" t="s">
        <v>14701</v>
      </c>
      <c r="C11871" s="5" t="s">
        <v>84</v>
      </c>
      <c r="D11871" s="810" t="s">
        <v>15766</v>
      </c>
      <c r="E11871" s="43">
        <v>25000</v>
      </c>
      <c r="F11871" s="43"/>
      <c r="G11871" s="48">
        <f t="shared" si="289"/>
        <v>94340.602554425481</v>
      </c>
      <c r="H11871" s="389" t="s">
        <v>9567</v>
      </c>
      <c r="I11871" s="589"/>
      <c r="J11871" s="589"/>
    </row>
    <row r="11872" spans="1:10" x14ac:dyDescent="0.3">
      <c r="A11872" s="45">
        <v>45735</v>
      </c>
      <c r="B11872" s="797" t="s">
        <v>14524</v>
      </c>
      <c r="C11872" s="5" t="s">
        <v>11174</v>
      </c>
      <c r="D11872" s="5" t="s">
        <v>15770</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7" t="s">
        <v>5482</v>
      </c>
      <c r="C11874" s="5" t="s">
        <v>5482</v>
      </c>
      <c r="D11874" s="5" t="s">
        <v>15771</v>
      </c>
      <c r="E11874" s="43">
        <v>196000</v>
      </c>
      <c r="F11874" s="43"/>
      <c r="G11874" s="48">
        <f t="shared" si="289"/>
        <v>268340.60255442548</v>
      </c>
      <c r="H11874" s="389" t="s">
        <v>9567</v>
      </c>
      <c r="I11874" s="589"/>
      <c r="J11874" s="589"/>
    </row>
    <row r="11875" spans="1:10" x14ac:dyDescent="0.3">
      <c r="A11875" s="45">
        <v>45736</v>
      </c>
      <c r="B11875" s="797"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8"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8" t="s">
        <v>15422</v>
      </c>
      <c r="C11877" s="5" t="s">
        <v>5793</v>
      </c>
      <c r="D11877" s="5" t="s">
        <v>40</v>
      </c>
      <c r="E11877" s="43">
        <v>800</v>
      </c>
      <c r="F11877" s="43"/>
      <c r="G11877" s="48">
        <f t="shared" si="289"/>
        <v>252920.60255442548</v>
      </c>
      <c r="H11877" s="389" t="s">
        <v>9567</v>
      </c>
      <c r="I11877" s="589"/>
      <c r="J11877" s="589"/>
    </row>
    <row r="11878" spans="1:10" x14ac:dyDescent="0.3">
      <c r="A11878" s="45">
        <v>45736</v>
      </c>
      <c r="B11878" s="798"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8" t="s">
        <v>13833</v>
      </c>
      <c r="C11879" s="5" t="s">
        <v>15773</v>
      </c>
      <c r="D11879" s="5" t="s">
        <v>294</v>
      </c>
      <c r="E11879" s="43">
        <v>100000</v>
      </c>
      <c r="F11879" s="43"/>
      <c r="G11879" s="48">
        <f t="shared" si="289"/>
        <v>148920.60255442548</v>
      </c>
      <c r="H11879" s="389" t="s">
        <v>9567</v>
      </c>
      <c r="I11879" s="589"/>
      <c r="J11879" s="589"/>
    </row>
    <row r="11880" spans="1:10" x14ac:dyDescent="0.3">
      <c r="A11880" s="45">
        <v>45736</v>
      </c>
      <c r="B11880" s="798" t="s">
        <v>13833</v>
      </c>
      <c r="C11880" s="5" t="s">
        <v>15772</v>
      </c>
      <c r="D11880" s="5" t="s">
        <v>294</v>
      </c>
      <c r="E11880" s="43">
        <v>100000</v>
      </c>
      <c r="F11880" s="43"/>
      <c r="G11880" s="48">
        <f t="shared" si="289"/>
        <v>48920.602554425481</v>
      </c>
      <c r="H11880" s="389" t="s">
        <v>9567</v>
      </c>
      <c r="I11880" s="589"/>
      <c r="J11880" s="589"/>
    </row>
    <row r="11881" spans="1:10" x14ac:dyDescent="0.3">
      <c r="A11881" s="45">
        <v>45736</v>
      </c>
      <c r="B11881" s="798"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8"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0" t="s">
        <v>15774</v>
      </c>
      <c r="C11884" s="5" t="s">
        <v>5793</v>
      </c>
      <c r="D11884" s="5" t="s">
        <v>40</v>
      </c>
      <c r="E11884" s="43">
        <v>500</v>
      </c>
      <c r="F11884" s="43"/>
      <c r="G11884" s="48">
        <f t="shared" si="289"/>
        <v>198920.60255442548</v>
      </c>
      <c r="H11884" s="389" t="s">
        <v>9567</v>
      </c>
      <c r="I11884" s="589"/>
      <c r="J11884" s="589"/>
    </row>
    <row r="11885" spans="1:10" x14ac:dyDescent="0.3">
      <c r="A11885" s="45">
        <v>45736</v>
      </c>
      <c r="B11885" s="801"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2" t="s">
        <v>13902</v>
      </c>
      <c r="C11886" s="5" t="s">
        <v>11174</v>
      </c>
      <c r="D11886" s="5" t="s">
        <v>15775</v>
      </c>
      <c r="E11886" s="43">
        <v>1460</v>
      </c>
      <c r="F11886" s="43"/>
      <c r="G11886" s="48">
        <f t="shared" si="289"/>
        <v>195460.60255442548</v>
      </c>
      <c r="H11886" s="389" t="s">
        <v>9567</v>
      </c>
      <c r="I11886" s="589"/>
      <c r="J11886" s="589"/>
    </row>
    <row r="11887" spans="1:10" x14ac:dyDescent="0.3">
      <c r="A11887" s="45">
        <v>45737</v>
      </c>
      <c r="B11887" s="802" t="s">
        <v>15774</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2" t="s">
        <v>13902</v>
      </c>
      <c r="C11888" s="5" t="s">
        <v>11174</v>
      </c>
      <c r="D11888" s="5" t="s">
        <v>15776</v>
      </c>
      <c r="E11888" s="43">
        <v>20000</v>
      </c>
      <c r="F11888" s="43"/>
      <c r="G11888" s="48">
        <f t="shared" si="289"/>
        <v>174000.60255442548</v>
      </c>
      <c r="H11888" s="389" t="s">
        <v>9567</v>
      </c>
      <c r="I11888" s="589"/>
      <c r="J11888" s="589"/>
    </row>
    <row r="11889" spans="1:10" x14ac:dyDescent="0.3">
      <c r="A11889" s="45">
        <v>45737</v>
      </c>
      <c r="B11889" s="802" t="s">
        <v>25</v>
      </c>
      <c r="C11889" s="5" t="s">
        <v>26</v>
      </c>
      <c r="D11889" s="5" t="s">
        <v>15786</v>
      </c>
      <c r="E11889" s="43">
        <v>1600</v>
      </c>
      <c r="F11889" s="43"/>
      <c r="G11889" s="48">
        <f t="shared" si="289"/>
        <v>172400.60255442548</v>
      </c>
      <c r="H11889" s="389" t="s">
        <v>9567</v>
      </c>
      <c r="I11889" s="589"/>
      <c r="J11889" s="589"/>
    </row>
    <row r="11890" spans="1:10" x14ac:dyDescent="0.3">
      <c r="A11890" s="45">
        <v>45737</v>
      </c>
      <c r="B11890" s="802"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2"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3"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3"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3" t="s">
        <v>10319</v>
      </c>
      <c r="C11894" s="5" t="s">
        <v>9794</v>
      </c>
      <c r="D11894" s="5" t="s">
        <v>15787</v>
      </c>
      <c r="E11894" s="43">
        <v>3450</v>
      </c>
      <c r="F11894" s="43"/>
      <c r="G11894" s="48">
        <f t="shared" si="289"/>
        <v>159330.60255442548</v>
      </c>
      <c r="H11894" s="389" t="s">
        <v>9567</v>
      </c>
      <c r="I11894" s="589"/>
      <c r="J11894" s="589"/>
    </row>
    <row r="11895" spans="1:10" x14ac:dyDescent="0.3">
      <c r="A11895" s="45">
        <v>45738</v>
      </c>
      <c r="B11895" s="803"/>
      <c r="C11895" s="5" t="s">
        <v>5482</v>
      </c>
      <c r="D11895" s="5" t="s">
        <v>15778</v>
      </c>
      <c r="E11895" s="43">
        <v>5000</v>
      </c>
      <c r="F11895" s="43"/>
      <c r="G11895" s="48">
        <f t="shared" si="289"/>
        <v>154330.60255442548</v>
      </c>
      <c r="H11895" s="389" t="s">
        <v>9567</v>
      </c>
      <c r="I11895" s="589"/>
      <c r="J11895" s="589"/>
    </row>
    <row r="11896" spans="1:10" x14ac:dyDescent="0.3">
      <c r="A11896" s="45">
        <v>45738</v>
      </c>
      <c r="B11896" s="803"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3" t="s">
        <v>14701</v>
      </c>
      <c r="C11897" s="5" t="s">
        <v>84</v>
      </c>
      <c r="D11897" s="810" t="s">
        <v>15779</v>
      </c>
      <c r="E11897" s="43">
        <v>20000</v>
      </c>
      <c r="F11897" s="43"/>
      <c r="G11897" s="48">
        <f t="shared" si="289"/>
        <v>132330.60255442548</v>
      </c>
      <c r="H11897" s="389" t="s">
        <v>9567</v>
      </c>
      <c r="I11897" s="589"/>
      <c r="J11897" s="589"/>
    </row>
    <row r="11898" spans="1:10" x14ac:dyDescent="0.3">
      <c r="A11898" s="45">
        <v>45738</v>
      </c>
      <c r="B11898" s="803" t="s">
        <v>14701</v>
      </c>
      <c r="C11898" s="5" t="s">
        <v>84</v>
      </c>
      <c r="D11898" s="810" t="s">
        <v>15780</v>
      </c>
      <c r="E11898" s="43">
        <v>20000</v>
      </c>
      <c r="F11898" s="43"/>
      <c r="G11898" s="48">
        <f t="shared" si="289"/>
        <v>112330.60255442548</v>
      </c>
      <c r="H11898" s="389" t="s">
        <v>9567</v>
      </c>
      <c r="I11898" s="589"/>
      <c r="J11898" s="589"/>
    </row>
    <row r="11899" spans="1:10" x14ac:dyDescent="0.3">
      <c r="A11899" s="45">
        <v>45738</v>
      </c>
      <c r="B11899" s="803" t="s">
        <v>14701</v>
      </c>
      <c r="C11899" s="5" t="s">
        <v>84</v>
      </c>
      <c r="D11899" s="810" t="s">
        <v>15781</v>
      </c>
      <c r="E11899" s="43">
        <v>20000</v>
      </c>
      <c r="F11899" s="43"/>
      <c r="G11899" s="48">
        <f t="shared" si="289"/>
        <v>92330.602554425481</v>
      </c>
      <c r="H11899" s="389" t="s">
        <v>9567</v>
      </c>
      <c r="I11899" s="589"/>
      <c r="J11899" s="589"/>
    </row>
    <row r="11900" spans="1:10" x14ac:dyDescent="0.3">
      <c r="A11900" s="45">
        <v>45738</v>
      </c>
      <c r="B11900" s="803" t="s">
        <v>14701</v>
      </c>
      <c r="C11900" s="5" t="s">
        <v>84</v>
      </c>
      <c r="D11900" s="810" t="s">
        <v>15782</v>
      </c>
      <c r="E11900" s="43">
        <v>10000</v>
      </c>
      <c r="F11900" s="43"/>
      <c r="G11900" s="48">
        <f t="shared" si="289"/>
        <v>82330.602554425481</v>
      </c>
      <c r="H11900" s="389" t="s">
        <v>9567</v>
      </c>
      <c r="I11900" s="589"/>
      <c r="J11900" s="589"/>
    </row>
    <row r="11901" spans="1:10" x14ac:dyDescent="0.3">
      <c r="A11901" s="45">
        <v>45738</v>
      </c>
      <c r="B11901" s="803" t="s">
        <v>14701</v>
      </c>
      <c r="C11901" s="5" t="s">
        <v>84</v>
      </c>
      <c r="D11901" s="810" t="s">
        <v>15783</v>
      </c>
      <c r="E11901" s="43">
        <v>12000</v>
      </c>
      <c r="F11901" s="43"/>
      <c r="G11901" s="48">
        <f t="shared" si="289"/>
        <v>70330.602554425481</v>
      </c>
      <c r="H11901" s="389" t="s">
        <v>9567</v>
      </c>
      <c r="I11901" s="589"/>
      <c r="J11901" s="589"/>
    </row>
    <row r="11902" spans="1:10" x14ac:dyDescent="0.3">
      <c r="A11902" s="45">
        <v>45738</v>
      </c>
      <c r="B11902" s="803" t="s">
        <v>14701</v>
      </c>
      <c r="C11902" s="5" t="s">
        <v>84</v>
      </c>
      <c r="D11902" s="810" t="s">
        <v>15784</v>
      </c>
      <c r="E11902" s="43">
        <v>20000</v>
      </c>
      <c r="F11902" s="43"/>
      <c r="G11902" s="48">
        <f t="shared" si="289"/>
        <v>50330.602554425481</v>
      </c>
      <c r="H11902" s="389" t="s">
        <v>9567</v>
      </c>
      <c r="I11902" s="589"/>
      <c r="J11902" s="589"/>
    </row>
    <row r="11903" spans="1:10" x14ac:dyDescent="0.3">
      <c r="A11903" s="45">
        <v>45738</v>
      </c>
      <c r="B11903" s="803" t="s">
        <v>10319</v>
      </c>
      <c r="C11903" s="5" t="s">
        <v>30</v>
      </c>
      <c r="D11903" s="5" t="s">
        <v>15461</v>
      </c>
      <c r="E11903" s="43">
        <v>2250</v>
      </c>
      <c r="F11903" s="43"/>
      <c r="G11903" s="48">
        <f t="shared" si="289"/>
        <v>48080.602554425481</v>
      </c>
      <c r="H11903" s="389" t="s">
        <v>9567</v>
      </c>
      <c r="I11903" s="589"/>
      <c r="J11903" s="589"/>
    </row>
    <row r="11904" spans="1:10" x14ac:dyDescent="0.3">
      <c r="A11904" s="45">
        <v>45738</v>
      </c>
      <c r="B11904" s="803" t="s">
        <v>12796</v>
      </c>
      <c r="C11904" s="5" t="s">
        <v>11174</v>
      </c>
      <c r="D11904" s="5" t="s">
        <v>15698</v>
      </c>
      <c r="E11904" s="43">
        <v>3600</v>
      </c>
      <c r="F11904" s="43"/>
      <c r="G11904" s="48">
        <f t="shared" si="289"/>
        <v>44480.602554425481</v>
      </c>
      <c r="H11904" s="389" t="s">
        <v>9567</v>
      </c>
      <c r="I11904" s="589"/>
      <c r="J11904" s="589"/>
    </row>
    <row r="11905" spans="1:10" x14ac:dyDescent="0.3">
      <c r="A11905" s="45">
        <v>45738</v>
      </c>
      <c r="B11905" s="803" t="s">
        <v>15422</v>
      </c>
      <c r="C11905" s="5" t="s">
        <v>84</v>
      </c>
      <c r="D11905" s="810" t="s">
        <v>15785</v>
      </c>
      <c r="E11905" s="43">
        <v>3000</v>
      </c>
      <c r="F11905" s="43"/>
      <c r="G11905" s="48">
        <f t="shared" si="289"/>
        <v>41480.602554425481</v>
      </c>
      <c r="H11905" s="389" t="s">
        <v>9567</v>
      </c>
      <c r="I11905" s="589"/>
      <c r="J11905" s="589"/>
    </row>
    <row r="11906" spans="1:10" x14ac:dyDescent="0.3">
      <c r="A11906" s="45">
        <v>45738</v>
      </c>
      <c r="B11906" s="803" t="s">
        <v>25</v>
      </c>
      <c r="C11906" s="5" t="s">
        <v>84</v>
      </c>
      <c r="D11906" s="810" t="s">
        <v>15788</v>
      </c>
      <c r="E11906" s="43">
        <v>5000</v>
      </c>
      <c r="F11906" s="43"/>
      <c r="G11906" s="48">
        <f t="shared" si="289"/>
        <v>36480.602554425481</v>
      </c>
      <c r="H11906" s="389" t="s">
        <v>9567</v>
      </c>
      <c r="I11906" s="589"/>
      <c r="J11906" s="589"/>
    </row>
    <row r="11907" spans="1:10" x14ac:dyDescent="0.3">
      <c r="A11907" s="45">
        <v>45740</v>
      </c>
      <c r="B11907" s="803" t="s">
        <v>13321</v>
      </c>
      <c r="C11907" s="5" t="s">
        <v>5793</v>
      </c>
      <c r="D11907" s="5" t="s">
        <v>15794</v>
      </c>
      <c r="E11907" s="43">
        <v>8000</v>
      </c>
      <c r="F11907" s="43"/>
      <c r="G11907" s="48">
        <f t="shared" si="289"/>
        <v>28480.602554425481</v>
      </c>
      <c r="H11907" s="389" t="s">
        <v>9567</v>
      </c>
      <c r="I11907" s="589"/>
      <c r="J11907" s="589"/>
    </row>
    <row r="11908" spans="1:10" x14ac:dyDescent="0.3">
      <c r="A11908" s="45">
        <v>45740</v>
      </c>
      <c r="B11908" s="806" t="s">
        <v>14524</v>
      </c>
      <c r="C11908" s="5" t="s">
        <v>11174</v>
      </c>
      <c r="D11908" s="5" t="s">
        <v>15770</v>
      </c>
      <c r="E11908" s="43">
        <v>6000</v>
      </c>
      <c r="F11908" s="43"/>
      <c r="G11908" s="48">
        <f t="shared" si="289"/>
        <v>22480.602554425481</v>
      </c>
      <c r="H11908" s="389" t="s">
        <v>9567</v>
      </c>
      <c r="I11908" s="589"/>
      <c r="J11908" s="589"/>
    </row>
    <row r="11909" spans="1:10" x14ac:dyDescent="0.3">
      <c r="A11909" s="45">
        <v>45740</v>
      </c>
      <c r="B11909" s="806" t="s">
        <v>14524</v>
      </c>
      <c r="C11909" s="5" t="s">
        <v>11174</v>
      </c>
      <c r="D11909" s="5" t="s">
        <v>15795</v>
      </c>
      <c r="E11909" s="43">
        <v>2000</v>
      </c>
      <c r="F11909" s="43"/>
      <c r="G11909" s="48">
        <f t="shared" si="289"/>
        <v>20480.602554425481</v>
      </c>
      <c r="H11909" s="389" t="s">
        <v>9567</v>
      </c>
      <c r="I11909" s="589"/>
      <c r="J11909" s="589"/>
    </row>
    <row r="11910" spans="1:10" x14ac:dyDescent="0.3">
      <c r="A11910" s="45">
        <v>45740</v>
      </c>
      <c r="B11910" s="806" t="s">
        <v>14524</v>
      </c>
      <c r="C11910" s="5" t="s">
        <v>5793</v>
      </c>
      <c r="D11910" s="5" t="s">
        <v>15796</v>
      </c>
      <c r="E11910" s="43">
        <v>500</v>
      </c>
      <c r="F11910" s="43"/>
      <c r="G11910" s="48">
        <f t="shared" si="289"/>
        <v>19980.602554425481</v>
      </c>
      <c r="H11910" s="389" t="s">
        <v>9567</v>
      </c>
      <c r="I11910" s="589"/>
      <c r="J11910" s="589"/>
    </row>
    <row r="11911" spans="1:10" x14ac:dyDescent="0.3">
      <c r="A11911" s="45">
        <v>45740</v>
      </c>
      <c r="B11911" s="806" t="s">
        <v>14590</v>
      </c>
      <c r="C11911" s="5" t="s">
        <v>5793</v>
      </c>
      <c r="D11911" s="5" t="s">
        <v>15797</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6" t="s">
        <v>15146</v>
      </c>
      <c r="C11913" s="5" t="s">
        <v>15799</v>
      </c>
      <c r="D11913" s="5" t="s">
        <v>294</v>
      </c>
      <c r="E11913" s="43">
        <v>30000</v>
      </c>
      <c r="F11913" s="43"/>
      <c r="G11913" s="48">
        <f t="shared" si="289"/>
        <v>83980.602554425481</v>
      </c>
      <c r="H11913" s="389" t="s">
        <v>9567</v>
      </c>
      <c r="I11913" s="589"/>
      <c r="J11913" s="589"/>
    </row>
    <row r="11914" spans="1:10" x14ac:dyDescent="0.3">
      <c r="A11914" s="45">
        <v>45741</v>
      </c>
      <c r="B11914" s="806"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7" t="s">
        <v>14701</v>
      </c>
      <c r="C11915" s="5" t="s">
        <v>84</v>
      </c>
      <c r="D11915" s="810" t="s">
        <v>15801</v>
      </c>
      <c r="E11915" s="43">
        <v>5000</v>
      </c>
      <c r="F11915" s="43"/>
      <c r="G11915" s="48">
        <f t="shared" si="289"/>
        <v>76780.602554425481</v>
      </c>
      <c r="H11915" s="389" t="s">
        <v>9567</v>
      </c>
      <c r="I11915" s="589"/>
      <c r="J11915" s="589"/>
    </row>
    <row r="11916" spans="1:10" x14ac:dyDescent="0.3">
      <c r="A11916" s="45">
        <v>45741</v>
      </c>
      <c r="B11916" s="812" t="s">
        <v>25</v>
      </c>
      <c r="C11916" s="5" t="s">
        <v>5482</v>
      </c>
      <c r="D11916" s="810" t="s">
        <v>15806</v>
      </c>
      <c r="E11916" s="43">
        <v>5000</v>
      </c>
      <c r="F11916" s="43"/>
      <c r="G11916" s="48">
        <f t="shared" si="289"/>
        <v>71780.602554425481</v>
      </c>
      <c r="H11916" s="389" t="s">
        <v>9567</v>
      </c>
      <c r="I11916" s="589"/>
      <c r="J11916" s="589"/>
    </row>
    <row r="11917" spans="1:10" x14ac:dyDescent="0.3">
      <c r="A11917" s="45">
        <v>45741</v>
      </c>
      <c r="B11917" s="807" t="s">
        <v>14701</v>
      </c>
      <c r="C11917" s="5" t="s">
        <v>84</v>
      </c>
      <c r="D11917" s="810" t="s">
        <v>15742</v>
      </c>
      <c r="E11917" s="43">
        <v>2000</v>
      </c>
      <c r="F11917" s="43"/>
      <c r="G11917" s="48">
        <f t="shared" si="289"/>
        <v>69780.602554425481</v>
      </c>
      <c r="H11917" s="389" t="s">
        <v>9567</v>
      </c>
      <c r="I11917" s="589"/>
      <c r="J11917" s="589"/>
    </row>
    <row r="11918" spans="1:10" x14ac:dyDescent="0.3">
      <c r="A11918" s="45">
        <v>45742</v>
      </c>
      <c r="B11918" s="808" t="s">
        <v>25</v>
      </c>
      <c r="C11918" s="5" t="s">
        <v>84</v>
      </c>
      <c r="D11918" s="810" t="s">
        <v>15802</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8" t="s">
        <v>12133</v>
      </c>
      <c r="C11921" s="5" t="s">
        <v>84</v>
      </c>
      <c r="D11921" s="5" t="s">
        <v>15803</v>
      </c>
      <c r="E11921" s="43">
        <v>30000</v>
      </c>
      <c r="F11921" s="43"/>
      <c r="G11921" s="48">
        <f t="shared" si="289"/>
        <v>2029280.6025544256</v>
      </c>
      <c r="H11921" s="389" t="s">
        <v>9567</v>
      </c>
      <c r="I11921" s="589"/>
      <c r="J11921" s="589"/>
    </row>
    <row r="11922" spans="1:14" x14ac:dyDescent="0.3">
      <c r="A11922" s="45">
        <v>45742</v>
      </c>
      <c r="B11922" s="811" t="s">
        <v>15496</v>
      </c>
      <c r="C11922" s="186" t="s">
        <v>54</v>
      </c>
      <c r="D11922" s="5" t="s">
        <v>15804</v>
      </c>
      <c r="E11922" s="43">
        <v>70000</v>
      </c>
      <c r="F11922" s="43"/>
      <c r="G11922" s="48">
        <f t="shared" si="289"/>
        <v>1959280.6025544256</v>
      </c>
      <c r="H11922" s="389" t="s">
        <v>9567</v>
      </c>
      <c r="I11922" s="589"/>
      <c r="J11922" s="589"/>
    </row>
    <row r="11923" spans="1:14" x14ac:dyDescent="0.3">
      <c r="A11923" s="45">
        <v>45742</v>
      </c>
      <c r="B11923" s="808"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1" t="s">
        <v>25</v>
      </c>
      <c r="C11924" s="186" t="s">
        <v>54</v>
      </c>
      <c r="D11924" s="186" t="s">
        <v>15805</v>
      </c>
      <c r="E11924" s="187">
        <v>129500</v>
      </c>
      <c r="F11924" s="43"/>
      <c r="G11924" s="48">
        <f t="shared" si="289"/>
        <v>1824780.6025544256</v>
      </c>
      <c r="H11924" s="389" t="s">
        <v>9567</v>
      </c>
      <c r="I11924" s="589"/>
      <c r="J11924" s="589"/>
    </row>
    <row r="11925" spans="1:14" x14ac:dyDescent="0.3">
      <c r="A11925" s="45">
        <v>45742</v>
      </c>
      <c r="B11925" s="808"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4"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5" t="s">
        <v>14701</v>
      </c>
      <c r="C11927" s="665" t="s">
        <v>54</v>
      </c>
      <c r="D11927" s="816" t="s">
        <v>15827</v>
      </c>
      <c r="E11927" s="29">
        <f>171960+20000+17600+75500+40800+48070+46500+22000+13000</f>
        <v>455430</v>
      </c>
      <c r="F11927" s="28"/>
      <c r="G11927" s="48">
        <f t="shared" si="289"/>
        <v>1363850.6025544256</v>
      </c>
      <c r="H11927" s="389" t="s">
        <v>9567</v>
      </c>
      <c r="I11927" s="737"/>
      <c r="J11927" s="737"/>
      <c r="K11927" s="155"/>
      <c r="N11927" s="155"/>
    </row>
    <row r="11928" spans="1:14" x14ac:dyDescent="0.3">
      <c r="A11928" s="45">
        <v>45743</v>
      </c>
      <c r="B11928" s="811"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9"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2" t="s">
        <v>25</v>
      </c>
      <c r="C11930" s="5" t="s">
        <v>1074</v>
      </c>
      <c r="D11930" s="5" t="s">
        <v>15591</v>
      </c>
      <c r="E11930" s="43">
        <v>22802</v>
      </c>
      <c r="F11930" s="43"/>
      <c r="G11930" s="48">
        <f t="shared" si="289"/>
        <v>1285718.6025544256</v>
      </c>
      <c r="H11930" s="389" t="s">
        <v>9567</v>
      </c>
      <c r="I11930" s="583" t="s">
        <v>15813</v>
      </c>
      <c r="J11930" s="583">
        <v>3042315</v>
      </c>
    </row>
    <row r="11931" spans="1:14" x14ac:dyDescent="0.3">
      <c r="A11931" s="45">
        <v>45743</v>
      </c>
      <c r="B11931" s="812" t="s">
        <v>12230</v>
      </c>
      <c r="C11931" s="5" t="s">
        <v>1074</v>
      </c>
      <c r="D11931" s="5" t="s">
        <v>15591</v>
      </c>
      <c r="E11931" s="43">
        <v>41796</v>
      </c>
      <c r="F11931" s="43"/>
      <c r="G11931" s="48">
        <f t="shared" si="289"/>
        <v>1243922.6025544256</v>
      </c>
      <c r="H11931" s="389" t="s">
        <v>9567</v>
      </c>
      <c r="I11931" s="583" t="s">
        <v>12921</v>
      </c>
      <c r="J11931" s="583">
        <f>J11930*8%</f>
        <v>243385.2</v>
      </c>
    </row>
    <row r="11932" spans="1:14" x14ac:dyDescent="0.3">
      <c r="A11932" s="45">
        <v>45743</v>
      </c>
      <c r="B11932" s="812" t="s">
        <v>25</v>
      </c>
      <c r="C11932" s="5" t="s">
        <v>26</v>
      </c>
      <c r="D11932" s="5" t="s">
        <v>15815</v>
      </c>
      <c r="E11932" s="43">
        <v>2200</v>
      </c>
      <c r="F11932" s="43"/>
      <c r="G11932" s="48">
        <f t="shared" si="289"/>
        <v>1241722.6025544256</v>
      </c>
      <c r="H11932" s="389" t="s">
        <v>9567</v>
      </c>
      <c r="I11932" s="583"/>
      <c r="J11932" s="583">
        <f>J11930-J11931</f>
        <v>2798929.8</v>
      </c>
    </row>
    <row r="11933" spans="1:14" x14ac:dyDescent="0.3">
      <c r="A11933" s="45">
        <v>45743</v>
      </c>
      <c r="B11933" s="811" t="s">
        <v>15816</v>
      </c>
      <c r="C11933" s="186" t="s">
        <v>54</v>
      </c>
      <c r="D11933" s="186" t="s">
        <v>13364</v>
      </c>
      <c r="E11933" s="187">
        <v>83800</v>
      </c>
      <c r="F11933" s="43"/>
      <c r="G11933" s="48">
        <f t="shared" si="289"/>
        <v>1157922.6025544256</v>
      </c>
      <c r="H11933" s="389" t="s">
        <v>9567</v>
      </c>
      <c r="I11933" s="583" t="s">
        <v>15812</v>
      </c>
      <c r="J11933" s="817">
        <f>J11932*6%</f>
        <v>167935.78799999997</v>
      </c>
    </row>
    <row r="11934" spans="1:14" x14ac:dyDescent="0.3">
      <c r="A11934" s="45">
        <v>45743</v>
      </c>
      <c r="B11934" s="811" t="s">
        <v>15422</v>
      </c>
      <c r="C11934" s="186" t="s">
        <v>54</v>
      </c>
      <c r="D11934" s="186" t="s">
        <v>15826</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2"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1"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1" t="s">
        <v>13902</v>
      </c>
      <c r="C11937" s="186" t="s">
        <v>54</v>
      </c>
      <c r="D11937" s="186" t="s">
        <v>15817</v>
      </c>
      <c r="E11937" s="187">
        <v>55000</v>
      </c>
      <c r="F11937" s="43"/>
      <c r="G11937" s="48">
        <f t="shared" si="289"/>
        <v>956652.6025544256</v>
      </c>
      <c r="H11937" s="389" t="s">
        <v>9567</v>
      </c>
      <c r="I11937" s="583" t="s">
        <v>15814</v>
      </c>
      <c r="J11937" s="583">
        <v>2479770</v>
      </c>
    </row>
    <row r="11938" spans="1:11" x14ac:dyDescent="0.3">
      <c r="A11938" s="45">
        <v>45743</v>
      </c>
      <c r="B11938" s="811"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2" t="s">
        <v>12080</v>
      </c>
      <c r="C11939" s="5" t="s">
        <v>26</v>
      </c>
      <c r="D11939" s="5" t="s">
        <v>15291</v>
      </c>
      <c r="E11939" s="43">
        <v>3000</v>
      </c>
      <c r="F11939" s="43"/>
      <c r="G11939" s="48">
        <f t="shared" si="289"/>
        <v>729225.6025544256</v>
      </c>
      <c r="H11939" s="389" t="s">
        <v>9567</v>
      </c>
      <c r="I11939" s="583" t="s">
        <v>15811</v>
      </c>
      <c r="J11939" s="583">
        <f>J11934-J11937</f>
        <v>151224.01199999964</v>
      </c>
    </row>
    <row r="11940" spans="1:11" x14ac:dyDescent="0.3">
      <c r="A11940" s="45">
        <v>45743</v>
      </c>
      <c r="B11940" s="811" t="s">
        <v>13138</v>
      </c>
      <c r="C11940" s="186" t="s">
        <v>54</v>
      </c>
      <c r="D11940" s="186" t="s">
        <v>15668</v>
      </c>
      <c r="E11940" s="187">
        <v>114220</v>
      </c>
      <c r="F11940" s="43"/>
      <c r="G11940" s="48">
        <f t="shared" ref="G11940:G12047" si="292">G11939+F11940-E11940</f>
        <v>615005.6025544256</v>
      </c>
      <c r="H11940" s="389" t="s">
        <v>9567</v>
      </c>
      <c r="K11940" s="711"/>
    </row>
    <row r="11941" spans="1:11" x14ac:dyDescent="0.3">
      <c r="A11941" s="45">
        <v>45743</v>
      </c>
      <c r="B11941" s="811" t="s">
        <v>13833</v>
      </c>
      <c r="C11941" s="186" t="s">
        <v>54</v>
      </c>
      <c r="D11941" s="186" t="s">
        <v>15818</v>
      </c>
      <c r="E11941" s="187">
        <v>73450</v>
      </c>
      <c r="F11941" s="43"/>
      <c r="G11941" s="48">
        <f t="shared" si="292"/>
        <v>541555.6025544256</v>
      </c>
      <c r="H11941" s="389" t="s">
        <v>9567</v>
      </c>
    </row>
    <row r="11942" spans="1:11" x14ac:dyDescent="0.3">
      <c r="A11942" s="45">
        <v>45743</v>
      </c>
      <c r="B11942" s="811"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1" t="s">
        <v>14701</v>
      </c>
      <c r="C11943" s="186" t="s">
        <v>54</v>
      </c>
      <c r="D11943" s="186" t="s">
        <v>15819</v>
      </c>
      <c r="E11943" s="187">
        <v>84870.967741935485</v>
      </c>
      <c r="F11943" s="43"/>
      <c r="G11943" s="48">
        <f t="shared" si="292"/>
        <v>289454.79610281263</v>
      </c>
      <c r="H11943" s="389" t="s">
        <v>9567</v>
      </c>
    </row>
    <row r="11944" spans="1:11" x14ac:dyDescent="0.3">
      <c r="A11944" s="45">
        <v>45744</v>
      </c>
      <c r="B11944" s="814" t="s">
        <v>13833</v>
      </c>
      <c r="C11944" s="5" t="s">
        <v>15773</v>
      </c>
      <c r="D11944" s="5" t="s">
        <v>14117</v>
      </c>
      <c r="E11944" s="43">
        <v>49500</v>
      </c>
      <c r="F11944" s="43"/>
      <c r="G11944" s="48">
        <f t="shared" si="292"/>
        <v>239954.79610281263</v>
      </c>
      <c r="H11944" s="389" t="s">
        <v>9567</v>
      </c>
    </row>
    <row r="11945" spans="1:11" x14ac:dyDescent="0.3">
      <c r="A11945" s="45">
        <v>45744</v>
      </c>
      <c r="B11945" s="813" t="s">
        <v>14590</v>
      </c>
      <c r="C11945" s="186" t="s">
        <v>54</v>
      </c>
      <c r="D11945" s="186" t="s">
        <v>15825</v>
      </c>
      <c r="E11945" s="187">
        <f>40000+25000</f>
        <v>65000</v>
      </c>
      <c r="F11945" s="43"/>
      <c r="G11945" s="48">
        <f t="shared" si="292"/>
        <v>174954.79610281263</v>
      </c>
      <c r="H11945" s="389" t="s">
        <v>9567</v>
      </c>
      <c r="I11945" s="583" t="s">
        <v>12514</v>
      </c>
      <c r="J11945" s="187">
        <v>3536818.5483870972</v>
      </c>
    </row>
    <row r="11946" spans="1:11" x14ac:dyDescent="0.3">
      <c r="A11946" s="45">
        <v>45744</v>
      </c>
      <c r="B11946" s="814" t="s">
        <v>14590</v>
      </c>
      <c r="C11946" s="5" t="s">
        <v>30</v>
      </c>
      <c r="D11946" s="5" t="s">
        <v>15647</v>
      </c>
      <c r="E11946" s="43">
        <v>500</v>
      </c>
      <c r="F11946" s="43"/>
      <c r="G11946" s="48">
        <f t="shared" si="292"/>
        <v>174454.79610281263</v>
      </c>
      <c r="H11946" s="389" t="s">
        <v>9567</v>
      </c>
      <c r="I11946" s="583" t="s">
        <v>55</v>
      </c>
      <c r="J11946" s="187">
        <f ca="1">SUMIF(C11913:E127211,"salary",E11913:E138222)</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13" t="s">
        <v>13138</v>
      </c>
      <c r="C11948" s="186" t="s">
        <v>54</v>
      </c>
      <c r="D11948" s="186" t="s">
        <v>14888</v>
      </c>
      <c r="E11948" s="187">
        <f>55000+40000</f>
        <v>95000</v>
      </c>
      <c r="F11948" s="43"/>
      <c r="G11948" s="48">
        <f t="shared" si="292"/>
        <v>379454.79610281263</v>
      </c>
      <c r="H11948" s="389" t="s">
        <v>9567</v>
      </c>
    </row>
    <row r="11949" spans="1:11" x14ac:dyDescent="0.3">
      <c r="A11949" s="45">
        <v>45744</v>
      </c>
      <c r="B11949" s="813" t="s">
        <v>14524</v>
      </c>
      <c r="C11949" s="186" t="s">
        <v>54</v>
      </c>
      <c r="D11949" s="186" t="s">
        <v>15289</v>
      </c>
      <c r="E11949" s="187">
        <v>45000</v>
      </c>
      <c r="F11949" s="43"/>
      <c r="G11949" s="48">
        <f t="shared" si="292"/>
        <v>334454.79610281263</v>
      </c>
      <c r="H11949" s="389" t="s">
        <v>9567</v>
      </c>
    </row>
    <row r="11950" spans="1:11" x14ac:dyDescent="0.3">
      <c r="A11950" s="45">
        <v>45745</v>
      </c>
      <c r="B11950" s="814" t="s">
        <v>12133</v>
      </c>
      <c r="C11950" s="5" t="s">
        <v>13233</v>
      </c>
      <c r="D11950" s="5" t="s">
        <v>294</v>
      </c>
      <c r="E11950" s="43">
        <v>50000</v>
      </c>
      <c r="F11950" s="43"/>
      <c r="G11950" s="48">
        <f t="shared" si="292"/>
        <v>284454.79610281263</v>
      </c>
      <c r="H11950" s="389" t="s">
        <v>9567</v>
      </c>
    </row>
    <row r="11951" spans="1:11" x14ac:dyDescent="0.3">
      <c r="A11951" s="45">
        <v>45745</v>
      </c>
      <c r="B11951" s="814" t="s">
        <v>14701</v>
      </c>
      <c r="C11951" s="5" t="s">
        <v>84</v>
      </c>
      <c r="D11951" s="5" t="s">
        <v>15828</v>
      </c>
      <c r="E11951" s="43">
        <v>10000</v>
      </c>
      <c r="F11951" s="43"/>
      <c r="G11951" s="48">
        <f t="shared" si="292"/>
        <v>274454.79610281263</v>
      </c>
      <c r="H11951" s="389" t="s">
        <v>9567</v>
      </c>
    </row>
    <row r="11952" spans="1:11" x14ac:dyDescent="0.3">
      <c r="A11952" s="45">
        <v>45745</v>
      </c>
      <c r="B11952" s="814"/>
      <c r="C11952" s="5" t="s">
        <v>14</v>
      </c>
      <c r="D11952" s="5" t="s">
        <v>14455</v>
      </c>
      <c r="E11952" s="43">
        <v>3000</v>
      </c>
      <c r="F11952" s="43"/>
      <c r="G11952" s="48">
        <f t="shared" si="292"/>
        <v>271454.79610281263</v>
      </c>
      <c r="H11952" s="389" t="s">
        <v>9567</v>
      </c>
    </row>
    <row r="11953" spans="1:8" x14ac:dyDescent="0.3">
      <c r="A11953" s="45">
        <v>45745</v>
      </c>
      <c r="B11953" s="819" t="s">
        <v>14701</v>
      </c>
      <c r="C11953" s="5" t="s">
        <v>26</v>
      </c>
      <c r="D11953" s="5" t="s">
        <v>15492</v>
      </c>
      <c r="E11953" s="43">
        <v>2000</v>
      </c>
      <c r="F11953" s="43"/>
      <c r="G11953" s="48">
        <f t="shared" si="292"/>
        <v>269454.79610281263</v>
      </c>
      <c r="H11953" s="389" t="s">
        <v>9567</v>
      </c>
    </row>
    <row r="11954" spans="1:8" x14ac:dyDescent="0.3">
      <c r="A11954" s="45">
        <v>45745</v>
      </c>
      <c r="B11954" s="819" t="s">
        <v>14701</v>
      </c>
      <c r="C11954" s="5" t="s">
        <v>30</v>
      </c>
      <c r="D11954" s="5" t="s">
        <v>15610</v>
      </c>
      <c r="E11954" s="43">
        <v>1500</v>
      </c>
      <c r="F11954" s="43"/>
      <c r="G11954" s="48">
        <f t="shared" si="292"/>
        <v>267954.79610281263</v>
      </c>
      <c r="H11954" s="389" t="s">
        <v>9567</v>
      </c>
    </row>
    <row r="11955" spans="1:8" x14ac:dyDescent="0.3">
      <c r="A11955" s="45">
        <v>45745</v>
      </c>
      <c r="B11955" s="819" t="s">
        <v>15146</v>
      </c>
      <c r="C11955" s="5" t="s">
        <v>11174</v>
      </c>
      <c r="D11955" s="5" t="s">
        <v>15832</v>
      </c>
      <c r="E11955" s="43">
        <v>3450</v>
      </c>
      <c r="F11955" s="43"/>
      <c r="G11955" s="48">
        <f t="shared" si="292"/>
        <v>264504.79610281263</v>
      </c>
      <c r="H11955" s="389" t="s">
        <v>9567</v>
      </c>
    </row>
    <row r="11956" spans="1:8" x14ac:dyDescent="0.3">
      <c r="A11956" s="45">
        <v>45745</v>
      </c>
      <c r="B11956" s="819" t="s">
        <v>25</v>
      </c>
      <c r="C11956" s="5" t="s">
        <v>26</v>
      </c>
      <c r="D11956" s="5" t="s">
        <v>11434</v>
      </c>
      <c r="E11956" s="43">
        <v>2000</v>
      </c>
      <c r="F11956" s="43"/>
      <c r="G11956" s="48">
        <f t="shared" si="292"/>
        <v>262504.79610281263</v>
      </c>
      <c r="H11956" s="389" t="s">
        <v>9567</v>
      </c>
    </row>
    <row r="11957" spans="1:8" x14ac:dyDescent="0.3">
      <c r="A11957" s="45">
        <v>45745</v>
      </c>
      <c r="B11957" s="818" t="s">
        <v>13321</v>
      </c>
      <c r="C11957" s="186" t="s">
        <v>54</v>
      </c>
      <c r="D11957" s="186" t="s">
        <v>15829</v>
      </c>
      <c r="E11957" s="187">
        <v>179048.38709677418</v>
      </c>
      <c r="F11957" s="43"/>
      <c r="G11957" s="48">
        <f t="shared" si="292"/>
        <v>83456.409006038448</v>
      </c>
      <c r="H11957" s="389" t="s">
        <v>9567</v>
      </c>
    </row>
    <row r="11958" spans="1:8" x14ac:dyDescent="0.3">
      <c r="A11958" s="45">
        <v>45745</v>
      </c>
      <c r="B11958" s="819" t="s">
        <v>15146</v>
      </c>
      <c r="C11958" s="5" t="s">
        <v>11174</v>
      </c>
      <c r="D11958" s="5" t="s">
        <v>15835</v>
      </c>
      <c r="E11958" s="43">
        <v>1000</v>
      </c>
      <c r="F11958" s="43"/>
      <c r="G11958" s="48">
        <f t="shared" si="292"/>
        <v>82456.409006038448</v>
      </c>
      <c r="H11958" s="389" t="s">
        <v>9567</v>
      </c>
    </row>
    <row r="11959" spans="1:8" x14ac:dyDescent="0.3">
      <c r="A11959" s="45">
        <v>45745</v>
      </c>
      <c r="B11959" s="820" t="s">
        <v>15146</v>
      </c>
      <c r="C11959" s="186" t="s">
        <v>54</v>
      </c>
      <c r="D11959" s="186" t="s">
        <v>15836</v>
      </c>
      <c r="E11959" s="187">
        <v>68016.129032258061</v>
      </c>
      <c r="F11959" s="43"/>
      <c r="G11959" s="48">
        <f t="shared" si="292"/>
        <v>14440.279973780387</v>
      </c>
      <c r="H11959" s="389" t="s">
        <v>9567</v>
      </c>
    </row>
    <row r="11960" spans="1:8" x14ac:dyDescent="0.3">
      <c r="A11960" s="45">
        <v>45745</v>
      </c>
      <c r="B11960" s="821" t="s">
        <v>15146</v>
      </c>
      <c r="C11960" s="5" t="s">
        <v>11174</v>
      </c>
      <c r="D11960" s="5" t="s">
        <v>15838</v>
      </c>
      <c r="E11960" s="43">
        <v>3000</v>
      </c>
      <c r="F11960" s="43"/>
      <c r="G11960" s="48">
        <f t="shared" si="292"/>
        <v>11440.279973780387</v>
      </c>
      <c r="H11960" s="389" t="s">
        <v>9567</v>
      </c>
    </row>
    <row r="11961" spans="1:8" x14ac:dyDescent="0.3">
      <c r="A11961" s="45">
        <v>45750</v>
      </c>
      <c r="B11961" s="825" t="s">
        <v>15422</v>
      </c>
      <c r="C11961" s="5" t="s">
        <v>11174</v>
      </c>
      <c r="D11961" s="5" t="s">
        <v>15841</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2" t="s">
        <v>15146</v>
      </c>
      <c r="C11963" s="186" t="s">
        <v>54</v>
      </c>
      <c r="D11963" s="186" t="s">
        <v>15314</v>
      </c>
      <c r="E11963" s="187">
        <v>41300</v>
      </c>
      <c r="F11963" s="43"/>
      <c r="G11963" s="48">
        <f t="shared" si="292"/>
        <v>484140.27997378039</v>
      </c>
      <c r="H11963" s="389" t="s">
        <v>9567</v>
      </c>
    </row>
    <row r="11964" spans="1:8" x14ac:dyDescent="0.3">
      <c r="A11964" s="45">
        <v>45751</v>
      </c>
      <c r="B11964" s="823" t="s">
        <v>25</v>
      </c>
      <c r="C11964" s="186" t="s">
        <v>54</v>
      </c>
      <c r="D11964" s="186" t="s">
        <v>15469</v>
      </c>
      <c r="E11964" s="187">
        <v>41000</v>
      </c>
      <c r="F11964" s="43"/>
      <c r="G11964" s="48">
        <f t="shared" si="292"/>
        <v>443140.27997378039</v>
      </c>
      <c r="H11964" s="389" t="s">
        <v>9567</v>
      </c>
    </row>
    <row r="11965" spans="1:8" x14ac:dyDescent="0.3">
      <c r="A11965" s="45">
        <v>45751</v>
      </c>
      <c r="B11965" s="823" t="s">
        <v>14701</v>
      </c>
      <c r="C11965" s="186" t="s">
        <v>54</v>
      </c>
      <c r="D11965" s="186" t="s">
        <v>15283</v>
      </c>
      <c r="E11965" s="187">
        <v>78000</v>
      </c>
      <c r="F11965" s="43"/>
      <c r="G11965" s="48">
        <f t="shared" si="292"/>
        <v>365140.27997378039</v>
      </c>
      <c r="H11965" s="389" t="s">
        <v>9567</v>
      </c>
    </row>
    <row r="11966" spans="1:8" x14ac:dyDescent="0.3">
      <c r="A11966" s="45">
        <v>45751</v>
      </c>
      <c r="B11966" s="824" t="s">
        <v>25</v>
      </c>
      <c r="C11966" s="186" t="s">
        <v>54</v>
      </c>
      <c r="D11966" s="186" t="s">
        <v>15470</v>
      </c>
      <c r="E11966" s="187">
        <v>51050</v>
      </c>
      <c r="F11966" s="43"/>
      <c r="G11966" s="48">
        <f t="shared" si="292"/>
        <v>314090.27997378039</v>
      </c>
      <c r="H11966" s="389" t="s">
        <v>9567</v>
      </c>
    </row>
    <row r="11967" spans="1:8" x14ac:dyDescent="0.3">
      <c r="A11967" s="45">
        <v>45751</v>
      </c>
      <c r="B11967" s="824" t="s">
        <v>14590</v>
      </c>
      <c r="C11967" s="186" t="s">
        <v>54</v>
      </c>
      <c r="D11967" s="186" t="s">
        <v>15844</v>
      </c>
      <c r="E11967" s="187">
        <v>47100</v>
      </c>
      <c r="F11967" s="43"/>
      <c r="G11967" s="48">
        <f t="shared" si="292"/>
        <v>266990.27997378039</v>
      </c>
      <c r="H11967" s="389" t="s">
        <v>9567</v>
      </c>
    </row>
    <row r="11968" spans="1:8" x14ac:dyDescent="0.3">
      <c r="A11968" s="45">
        <v>45751</v>
      </c>
      <c r="B11968" s="824" t="s">
        <v>25</v>
      </c>
      <c r="C11968" s="186" t="s">
        <v>54</v>
      </c>
      <c r="D11968" s="186" t="s">
        <v>10917</v>
      </c>
      <c r="E11968" s="43">
        <v>79500</v>
      </c>
      <c r="F11968" s="43"/>
      <c r="G11968" s="48">
        <f t="shared" si="292"/>
        <v>187490.27997378039</v>
      </c>
      <c r="H11968" s="389" t="s">
        <v>9567</v>
      </c>
    </row>
    <row r="11969" spans="1:8" x14ac:dyDescent="0.3">
      <c r="A11969" s="45">
        <v>45751</v>
      </c>
      <c r="B11969" s="824" t="s">
        <v>15146</v>
      </c>
      <c r="C11969" s="186" t="s">
        <v>54</v>
      </c>
      <c r="D11969" s="186" t="s">
        <v>12520</v>
      </c>
      <c r="E11969" s="43">
        <v>55200</v>
      </c>
      <c r="F11969" s="43"/>
      <c r="G11969" s="48">
        <f t="shared" si="292"/>
        <v>132290.27997378039</v>
      </c>
      <c r="H11969" s="389" t="s">
        <v>9567</v>
      </c>
    </row>
    <row r="11970" spans="1:8" x14ac:dyDescent="0.3">
      <c r="A11970" s="45">
        <v>45751</v>
      </c>
      <c r="B11970" s="825" t="s">
        <v>13902</v>
      </c>
      <c r="C11970" s="5" t="s">
        <v>30</v>
      </c>
      <c r="D11970" s="5" t="s">
        <v>15610</v>
      </c>
      <c r="E11970" s="43">
        <v>3000</v>
      </c>
      <c r="F11970" s="43"/>
      <c r="G11970" s="48">
        <f t="shared" si="292"/>
        <v>129290.27997378039</v>
      </c>
      <c r="H11970" s="389" t="s">
        <v>9567</v>
      </c>
    </row>
    <row r="11971" spans="1:8" x14ac:dyDescent="0.3">
      <c r="A11971" s="45">
        <v>45751</v>
      </c>
      <c r="B11971" s="825" t="s">
        <v>25</v>
      </c>
      <c r="C11971" s="5" t="s">
        <v>26</v>
      </c>
      <c r="D11971" s="5" t="s">
        <v>11434</v>
      </c>
      <c r="E11971" s="43">
        <v>3000</v>
      </c>
      <c r="F11971" s="43"/>
      <c r="G11971" s="48">
        <f t="shared" si="292"/>
        <v>126290.27997378039</v>
      </c>
      <c r="H11971" s="389" t="s">
        <v>9567</v>
      </c>
    </row>
    <row r="11972" spans="1:8" x14ac:dyDescent="0.3">
      <c r="A11972" s="45">
        <v>45751</v>
      </c>
      <c r="B11972" s="825" t="s">
        <v>14524</v>
      </c>
      <c r="C11972" s="5" t="s">
        <v>30</v>
      </c>
      <c r="D11972" s="5" t="s">
        <v>15843</v>
      </c>
      <c r="E11972" s="43">
        <v>600</v>
      </c>
      <c r="F11972" s="43"/>
      <c r="G11972" s="48">
        <f t="shared" si="292"/>
        <v>125690.27997378039</v>
      </c>
      <c r="H11972" s="389" t="s">
        <v>9567</v>
      </c>
    </row>
    <row r="11973" spans="1:8" x14ac:dyDescent="0.3">
      <c r="A11973" s="45">
        <v>45751</v>
      </c>
      <c r="B11973" s="825" t="s">
        <v>12230</v>
      </c>
      <c r="C11973" s="5" t="s">
        <v>1074</v>
      </c>
      <c r="D11973" s="5" t="s">
        <v>6234</v>
      </c>
      <c r="E11973" s="43">
        <v>965</v>
      </c>
      <c r="F11973" s="43"/>
      <c r="G11973" s="48">
        <f t="shared" si="292"/>
        <v>124725.27997378039</v>
      </c>
      <c r="H11973" s="389" t="s">
        <v>9567</v>
      </c>
    </row>
    <row r="11974" spans="1:8" x14ac:dyDescent="0.3">
      <c r="A11974" s="45">
        <v>45751</v>
      </c>
      <c r="B11974" s="825" t="s">
        <v>25</v>
      </c>
      <c r="C11974" s="5" t="s">
        <v>1074</v>
      </c>
      <c r="D11974" s="5" t="s">
        <v>6234</v>
      </c>
      <c r="E11974" s="43">
        <v>735</v>
      </c>
      <c r="F11974" s="43"/>
      <c r="G11974" s="48">
        <f t="shared" si="292"/>
        <v>123990.27997378039</v>
      </c>
      <c r="H11974" s="389" t="s">
        <v>9567</v>
      </c>
    </row>
    <row r="11975" spans="1:8" x14ac:dyDescent="0.3">
      <c r="A11975" s="45">
        <v>45752</v>
      </c>
      <c r="B11975" s="826" t="s">
        <v>15736</v>
      </c>
      <c r="C11975" s="5" t="s">
        <v>30</v>
      </c>
      <c r="D11975" s="5" t="s">
        <v>15852</v>
      </c>
      <c r="E11975" s="43">
        <v>2000</v>
      </c>
      <c r="F11975" s="43"/>
      <c r="G11975" s="48">
        <f t="shared" si="292"/>
        <v>121990.27997378039</v>
      </c>
      <c r="H11975" s="389" t="s">
        <v>9567</v>
      </c>
    </row>
    <row r="11976" spans="1:8" x14ac:dyDescent="0.3">
      <c r="A11976" s="45">
        <v>45752</v>
      </c>
      <c r="B11976" s="826" t="s">
        <v>15736</v>
      </c>
      <c r="C11976" s="5" t="s">
        <v>26</v>
      </c>
      <c r="D11976" s="5" t="s">
        <v>15853</v>
      </c>
      <c r="E11976" s="43">
        <v>450</v>
      </c>
      <c r="F11976" s="43"/>
      <c r="G11976" s="48">
        <f t="shared" si="292"/>
        <v>121540.27997378039</v>
      </c>
      <c r="H11976" s="389" t="s">
        <v>9567</v>
      </c>
    </row>
    <row r="11977" spans="1:8" x14ac:dyDescent="0.3">
      <c r="A11977" s="45">
        <v>45752</v>
      </c>
      <c r="B11977" s="826" t="s">
        <v>15146</v>
      </c>
      <c r="C11977" s="5" t="s">
        <v>5793</v>
      </c>
      <c r="D11977" s="5" t="s">
        <v>40</v>
      </c>
      <c r="E11977" s="43">
        <v>700</v>
      </c>
      <c r="F11977" s="43"/>
      <c r="G11977" s="48">
        <f t="shared" si="292"/>
        <v>120840.27997378039</v>
      </c>
      <c r="H11977" s="389" t="s">
        <v>9567</v>
      </c>
    </row>
    <row r="11978" spans="1:8" x14ac:dyDescent="0.3">
      <c r="A11978" s="45">
        <v>45754</v>
      </c>
      <c r="B11978" s="827"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7" t="s">
        <v>25</v>
      </c>
      <c r="C11980" s="5" t="s">
        <v>26</v>
      </c>
      <c r="D11980" s="5" t="s">
        <v>11434</v>
      </c>
      <c r="E11980" s="43">
        <v>3000</v>
      </c>
      <c r="F11980" s="43"/>
      <c r="G11980" s="48">
        <f t="shared" si="292"/>
        <v>266160.27997378039</v>
      </c>
      <c r="H11980" s="389" t="s">
        <v>9567</v>
      </c>
    </row>
    <row r="11981" spans="1:8" x14ac:dyDescent="0.3">
      <c r="A11981" s="45">
        <v>45754</v>
      </c>
      <c r="B11981" s="827" t="s">
        <v>10319</v>
      </c>
      <c r="C11981" s="5" t="s">
        <v>7737</v>
      </c>
      <c r="D11981" s="5" t="s">
        <v>15854</v>
      </c>
      <c r="E11981" s="43">
        <v>35000</v>
      </c>
      <c r="F11981" s="43"/>
      <c r="G11981" s="48">
        <f t="shared" si="292"/>
        <v>231160.27997378039</v>
      </c>
      <c r="H11981" s="389" t="s">
        <v>9567</v>
      </c>
    </row>
    <row r="11982" spans="1:8" x14ac:dyDescent="0.3">
      <c r="A11982" s="45">
        <v>45755</v>
      </c>
      <c r="B11982" s="828" t="s">
        <v>14701</v>
      </c>
      <c r="C11982" s="5" t="s">
        <v>30</v>
      </c>
      <c r="D11982" s="5" t="s">
        <v>10021</v>
      </c>
      <c r="E11982" s="43">
        <v>5000</v>
      </c>
      <c r="F11982" s="43"/>
      <c r="G11982" s="48">
        <f t="shared" si="292"/>
        <v>226160.27997378039</v>
      </c>
      <c r="H11982" s="389" t="s">
        <v>9567</v>
      </c>
    </row>
    <row r="11983" spans="1:8" x14ac:dyDescent="0.3">
      <c r="A11983" s="45">
        <v>45755</v>
      </c>
      <c r="B11983" s="828" t="s">
        <v>15774</v>
      </c>
      <c r="C11983" s="5" t="s">
        <v>5793</v>
      </c>
      <c r="D11983" s="5" t="s">
        <v>40</v>
      </c>
      <c r="E11983" s="43">
        <v>4000</v>
      </c>
      <c r="F11983" s="43"/>
      <c r="G11983" s="48">
        <f t="shared" si="292"/>
        <v>222160.27997378039</v>
      </c>
      <c r="H11983" s="389" t="s">
        <v>9567</v>
      </c>
    </row>
    <row r="11984" spans="1:8" x14ac:dyDescent="0.3">
      <c r="A11984" s="45">
        <v>45755</v>
      </c>
      <c r="B11984" s="829" t="s">
        <v>12133</v>
      </c>
      <c r="C11984" s="186" t="s">
        <v>54</v>
      </c>
      <c r="D11984" s="186" t="s">
        <v>15803</v>
      </c>
      <c r="E11984" s="187">
        <v>45000</v>
      </c>
      <c r="F11984" s="43"/>
      <c r="G11984" s="48">
        <f t="shared" si="292"/>
        <v>177160.27997378039</v>
      </c>
      <c r="H11984" s="389" t="s">
        <v>9567</v>
      </c>
    </row>
    <row r="11985" spans="1:8" x14ac:dyDescent="0.3">
      <c r="A11985" s="45">
        <v>45755</v>
      </c>
      <c r="B11985" s="830" t="s">
        <v>12133</v>
      </c>
      <c r="C11985" s="5" t="s">
        <v>26</v>
      </c>
      <c r="D11985" s="5" t="s">
        <v>15857</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15663</v>
      </c>
      <c r="C11987" s="530" t="s">
        <v>15858</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1" t="s">
        <v>13138</v>
      </c>
      <c r="C11989" s="5" t="s">
        <v>11174</v>
      </c>
      <c r="D11989" s="5" t="s">
        <v>15859</v>
      </c>
      <c r="E11989" s="43">
        <v>1000</v>
      </c>
      <c r="F11989" s="43"/>
      <c r="G11989" s="48">
        <f t="shared" si="292"/>
        <v>924660.27997378027</v>
      </c>
      <c r="H11989" s="389" t="s">
        <v>9567</v>
      </c>
    </row>
    <row r="11990" spans="1:8" x14ac:dyDescent="0.3">
      <c r="A11990" s="45">
        <v>45755</v>
      </c>
      <c r="B11990" s="831" t="s">
        <v>15816</v>
      </c>
      <c r="C11990" s="5" t="s">
        <v>26</v>
      </c>
      <c r="D11990" s="5" t="s">
        <v>15860</v>
      </c>
      <c r="E11990" s="43">
        <v>20000</v>
      </c>
      <c r="F11990" s="43"/>
      <c r="G11990" s="48">
        <f t="shared" si="292"/>
        <v>904660.27997378027</v>
      </c>
      <c r="H11990" s="389" t="s">
        <v>9567</v>
      </c>
    </row>
    <row r="11991" spans="1:8" x14ac:dyDescent="0.3">
      <c r="A11991" s="45">
        <v>45755</v>
      </c>
      <c r="B11991" s="831" t="s">
        <v>12133</v>
      </c>
      <c r="C11991" s="5" t="s">
        <v>5793</v>
      </c>
      <c r="D11991" s="5" t="s">
        <v>40</v>
      </c>
      <c r="E11991" s="43">
        <v>1200</v>
      </c>
      <c r="F11991" s="43"/>
      <c r="G11991" s="48">
        <f t="shared" si="292"/>
        <v>903460.27997378027</v>
      </c>
      <c r="H11991" s="389" t="s">
        <v>9567</v>
      </c>
    </row>
    <row r="11992" spans="1:8" x14ac:dyDescent="0.3">
      <c r="A11992" s="45">
        <v>45755</v>
      </c>
      <c r="B11992" s="832" t="s">
        <v>25</v>
      </c>
      <c r="C11992" s="5" t="s">
        <v>26</v>
      </c>
      <c r="D11992" s="5" t="s">
        <v>15861</v>
      </c>
      <c r="E11992" s="43">
        <v>17500</v>
      </c>
      <c r="F11992" s="43"/>
      <c r="G11992" s="48">
        <f t="shared" si="292"/>
        <v>885960.27997378027</v>
      </c>
      <c r="H11992" s="389" t="s">
        <v>9567</v>
      </c>
    </row>
    <row r="11993" spans="1:8" x14ac:dyDescent="0.3">
      <c r="A11993" s="45">
        <v>45756</v>
      </c>
      <c r="B11993" s="834" t="s">
        <v>25</v>
      </c>
      <c r="C11993" s="5" t="s">
        <v>26</v>
      </c>
      <c r="D11993" s="5" t="s">
        <v>11434</v>
      </c>
      <c r="E11993" s="43">
        <v>3000</v>
      </c>
      <c r="F11993" s="43"/>
      <c r="G11993" s="48">
        <f t="shared" si="292"/>
        <v>882960.27997378027</v>
      </c>
      <c r="H11993" s="389" t="s">
        <v>9567</v>
      </c>
    </row>
    <row r="11994" spans="1:8" x14ac:dyDescent="0.3">
      <c r="A11994" s="45">
        <v>45756</v>
      </c>
      <c r="B11994" s="832" t="s">
        <v>15422</v>
      </c>
      <c r="C11994" s="5" t="s">
        <v>84</v>
      </c>
      <c r="D11994" s="5" t="s">
        <v>15862</v>
      </c>
      <c r="E11994" s="43">
        <v>10000</v>
      </c>
      <c r="F11994" s="43"/>
      <c r="G11994" s="48">
        <f t="shared" si="292"/>
        <v>872960.27997378027</v>
      </c>
      <c r="H11994" s="389" t="s">
        <v>9567</v>
      </c>
    </row>
    <row r="11995" spans="1:8" x14ac:dyDescent="0.3">
      <c r="A11995" s="45">
        <v>45756</v>
      </c>
      <c r="B11995" s="832" t="s">
        <v>13833</v>
      </c>
      <c r="C11995" s="5" t="s">
        <v>15870</v>
      </c>
      <c r="D11995" s="5" t="s">
        <v>15692</v>
      </c>
      <c r="E11995" s="43">
        <v>10000</v>
      </c>
      <c r="F11995" s="43"/>
      <c r="G11995" s="48">
        <f t="shared" si="292"/>
        <v>862960.27997378027</v>
      </c>
      <c r="H11995" s="389" t="s">
        <v>9567</v>
      </c>
    </row>
    <row r="11996" spans="1:8" x14ac:dyDescent="0.3">
      <c r="A11996" s="45">
        <v>45756</v>
      </c>
      <c r="B11996" s="832" t="s">
        <v>14524</v>
      </c>
      <c r="C11996" s="5" t="s">
        <v>5793</v>
      </c>
      <c r="D11996" s="5" t="s">
        <v>40</v>
      </c>
      <c r="E11996" s="43">
        <v>3000</v>
      </c>
      <c r="F11996" s="43"/>
      <c r="G11996" s="48">
        <f t="shared" si="292"/>
        <v>859960.27997378027</v>
      </c>
      <c r="H11996" s="389" t="s">
        <v>9567</v>
      </c>
    </row>
    <row r="11997" spans="1:8" x14ac:dyDescent="0.3">
      <c r="A11997" s="45">
        <v>45756</v>
      </c>
      <c r="B11997" s="839"/>
      <c r="C11997" s="5" t="s">
        <v>14</v>
      </c>
      <c r="D11997" s="5" t="s">
        <v>294</v>
      </c>
      <c r="E11997" s="43">
        <v>5000</v>
      </c>
      <c r="F11997" s="43"/>
      <c r="G11997" s="48">
        <f t="shared" si="292"/>
        <v>854960.27997378027</v>
      </c>
      <c r="H11997" s="389" t="s">
        <v>9567</v>
      </c>
    </row>
    <row r="11998" spans="1:8" x14ac:dyDescent="0.3">
      <c r="A11998" s="45">
        <v>45756</v>
      </c>
      <c r="B11998" s="834" t="s">
        <v>14524</v>
      </c>
      <c r="C11998" s="5" t="s">
        <v>11174</v>
      </c>
      <c r="D11998" s="5" t="s">
        <v>15872</v>
      </c>
      <c r="E11998" s="43">
        <v>3000</v>
      </c>
      <c r="F11998" s="43"/>
      <c r="G11998" s="48">
        <f t="shared" si="292"/>
        <v>851960.27997378027</v>
      </c>
      <c r="H11998" s="389" t="s">
        <v>9567</v>
      </c>
    </row>
    <row r="11999" spans="1:8" x14ac:dyDescent="0.3">
      <c r="A11999" s="45">
        <v>45756</v>
      </c>
      <c r="B11999" s="714" t="s">
        <v>14524</v>
      </c>
      <c r="C11999" s="715" t="s">
        <v>11174</v>
      </c>
      <c r="D11999" s="715" t="s">
        <v>15873</v>
      </c>
      <c r="E11999" s="65">
        <v>4000</v>
      </c>
      <c r="F11999" s="43"/>
      <c r="G11999" s="48">
        <f t="shared" si="292"/>
        <v>847960.27997378027</v>
      </c>
      <c r="H11999" s="389" t="s">
        <v>9567</v>
      </c>
    </row>
    <row r="12000" spans="1:8" x14ac:dyDescent="0.3">
      <c r="A12000" s="45">
        <v>45756</v>
      </c>
      <c r="B12000" s="834" t="s">
        <v>15774</v>
      </c>
      <c r="C12000" s="5" t="s">
        <v>30</v>
      </c>
      <c r="D12000" s="5" t="s">
        <v>15874</v>
      </c>
      <c r="E12000" s="43">
        <v>5000</v>
      </c>
      <c r="F12000" s="43"/>
      <c r="G12000" s="48">
        <f t="shared" si="292"/>
        <v>842960.27997378027</v>
      </c>
      <c r="H12000" s="389" t="s">
        <v>9567</v>
      </c>
    </row>
    <row r="12001" spans="1:9" x14ac:dyDescent="0.3">
      <c r="A12001" s="45">
        <v>45756</v>
      </c>
      <c r="B12001" s="834" t="s">
        <v>14882</v>
      </c>
      <c r="C12001" s="5" t="s">
        <v>30</v>
      </c>
      <c r="D12001" s="5" t="s">
        <v>15875</v>
      </c>
      <c r="E12001" s="43">
        <v>5000</v>
      </c>
      <c r="F12001" s="43"/>
      <c r="G12001" s="48">
        <f t="shared" si="292"/>
        <v>837960.27997378027</v>
      </c>
      <c r="H12001" s="389" t="s">
        <v>9567</v>
      </c>
    </row>
    <row r="12002" spans="1:9" x14ac:dyDescent="0.3">
      <c r="A12002" s="45">
        <v>45756</v>
      </c>
      <c r="B12002" s="833" t="s">
        <v>14882</v>
      </c>
      <c r="C12002" s="186" t="s">
        <v>54</v>
      </c>
      <c r="D12002" s="186" t="s">
        <v>15876</v>
      </c>
      <c r="E12002" s="187">
        <v>57000</v>
      </c>
      <c r="F12002" s="43"/>
      <c r="G12002" s="48">
        <f t="shared" si="292"/>
        <v>780960.27997378027</v>
      </c>
      <c r="H12002" s="389" t="s">
        <v>9567</v>
      </c>
    </row>
    <row r="12003" spans="1:9" x14ac:dyDescent="0.3">
      <c r="A12003" s="45">
        <v>45757</v>
      </c>
      <c r="B12003" s="834"/>
      <c r="C12003" s="5" t="s">
        <v>14</v>
      </c>
      <c r="D12003" s="5" t="s">
        <v>15877</v>
      </c>
      <c r="E12003" s="43">
        <v>7963</v>
      </c>
      <c r="F12003" s="43"/>
      <c r="G12003" s="48">
        <f t="shared" si="292"/>
        <v>772997.27997378027</v>
      </c>
      <c r="H12003" s="389" t="s">
        <v>9567</v>
      </c>
    </row>
    <row r="12004" spans="1:9" x14ac:dyDescent="0.3">
      <c r="A12004" s="45">
        <v>45757</v>
      </c>
      <c r="B12004" s="834" t="s">
        <v>14590</v>
      </c>
      <c r="C12004" s="5" t="s">
        <v>5793</v>
      </c>
      <c r="D12004" s="5" t="s">
        <v>40</v>
      </c>
      <c r="E12004" s="43">
        <v>2500</v>
      </c>
      <c r="F12004" s="43"/>
      <c r="G12004" s="48">
        <f t="shared" si="292"/>
        <v>770497.27997378027</v>
      </c>
      <c r="H12004" s="389" t="s">
        <v>9567</v>
      </c>
    </row>
    <row r="12005" spans="1:9" x14ac:dyDescent="0.3">
      <c r="A12005" s="45">
        <v>45757</v>
      </c>
      <c r="B12005" s="836" t="s">
        <v>15146</v>
      </c>
      <c r="C12005" s="5" t="s">
        <v>15879</v>
      </c>
      <c r="D12005" s="5" t="s">
        <v>294</v>
      </c>
      <c r="E12005" s="43">
        <v>52400</v>
      </c>
      <c r="F12005" s="43"/>
      <c r="G12005" s="48">
        <f t="shared" si="292"/>
        <v>718097.27997378027</v>
      </c>
      <c r="H12005" s="389" t="s">
        <v>9567</v>
      </c>
    </row>
    <row r="12006" spans="1:9" x14ac:dyDescent="0.3">
      <c r="A12006" s="45">
        <v>45757</v>
      </c>
      <c r="B12006" s="836" t="s">
        <v>25</v>
      </c>
      <c r="C12006" s="5" t="s">
        <v>26</v>
      </c>
      <c r="D12006" s="5" t="s">
        <v>11434</v>
      </c>
      <c r="E12006" s="43">
        <v>3000</v>
      </c>
      <c r="F12006" s="43"/>
      <c r="G12006" s="48">
        <f t="shared" si="292"/>
        <v>715097.27997378027</v>
      </c>
      <c r="H12006" s="389" t="s">
        <v>9567</v>
      </c>
    </row>
    <row r="12007" spans="1:9" x14ac:dyDescent="0.3">
      <c r="A12007" s="45">
        <v>45757</v>
      </c>
      <c r="B12007" s="836" t="s">
        <v>15816</v>
      </c>
      <c r="C12007" s="5" t="s">
        <v>26</v>
      </c>
      <c r="D12007" s="5" t="s">
        <v>15880</v>
      </c>
      <c r="E12007" s="43">
        <v>5000</v>
      </c>
      <c r="F12007" s="43"/>
      <c r="G12007" s="48">
        <f t="shared" si="292"/>
        <v>710097.27997378027</v>
      </c>
      <c r="H12007" s="389" t="s">
        <v>9567</v>
      </c>
    </row>
    <row r="12008" spans="1:9" x14ac:dyDescent="0.3">
      <c r="A12008" s="45">
        <v>45757</v>
      </c>
      <c r="B12008" s="836"/>
      <c r="C12008" s="5" t="s">
        <v>5482</v>
      </c>
      <c r="D12008" s="5" t="s">
        <v>294</v>
      </c>
      <c r="E12008" s="43">
        <v>15000</v>
      </c>
      <c r="F12008" s="43"/>
      <c r="G12008" s="48">
        <f t="shared" si="292"/>
        <v>695097.27997378027</v>
      </c>
      <c r="H12008" s="389" t="s">
        <v>9567</v>
      </c>
    </row>
    <row r="12009" spans="1:9" x14ac:dyDescent="0.3">
      <c r="A12009" s="45">
        <v>45757</v>
      </c>
      <c r="B12009" s="836" t="s">
        <v>15774</v>
      </c>
      <c r="C12009" s="5" t="s">
        <v>15882</v>
      </c>
      <c r="D12009" s="5" t="s">
        <v>15883</v>
      </c>
      <c r="E12009" s="43">
        <v>75000</v>
      </c>
      <c r="F12009" s="43"/>
      <c r="G12009" s="48">
        <f t="shared" si="292"/>
        <v>620097.27997378027</v>
      </c>
      <c r="H12009" s="389" t="s">
        <v>9567</v>
      </c>
    </row>
    <row r="12010" spans="1:9" x14ac:dyDescent="0.3">
      <c r="A12010" s="45">
        <v>45757</v>
      </c>
      <c r="B12010" s="836"/>
      <c r="C12010" s="5" t="s">
        <v>14</v>
      </c>
      <c r="D12010" s="5" t="s">
        <v>294</v>
      </c>
      <c r="E12010" s="43">
        <v>5000</v>
      </c>
      <c r="F12010" s="43"/>
      <c r="G12010" s="48">
        <f t="shared" si="292"/>
        <v>615097.27997378027</v>
      </c>
      <c r="H12010" s="389" t="s">
        <v>9567</v>
      </c>
    </row>
    <row r="12011" spans="1:9" x14ac:dyDescent="0.3">
      <c r="A12011" s="45">
        <v>45757</v>
      </c>
      <c r="B12011" s="835" t="s">
        <v>14590</v>
      </c>
      <c r="C12011" s="186" t="s">
        <v>54</v>
      </c>
      <c r="D12011" s="186" t="s">
        <v>15884</v>
      </c>
      <c r="E12011" s="187">
        <v>7600</v>
      </c>
      <c r="F12011" s="43"/>
      <c r="G12011" s="48">
        <f t="shared" si="292"/>
        <v>607497.27997378027</v>
      </c>
      <c r="H12011" s="389" t="s">
        <v>9567</v>
      </c>
      <c r="I12011" s="52">
        <v>80000</v>
      </c>
    </row>
    <row r="12012" spans="1:9" x14ac:dyDescent="0.3">
      <c r="A12012" s="45">
        <v>45757</v>
      </c>
      <c r="B12012" s="836" t="s">
        <v>13321</v>
      </c>
      <c r="C12012" s="5" t="s">
        <v>84</v>
      </c>
      <c r="D12012" s="5" t="s">
        <v>15885</v>
      </c>
      <c r="E12012" s="43">
        <v>10000</v>
      </c>
      <c r="F12012" s="43"/>
      <c r="G12012" s="48">
        <f t="shared" si="292"/>
        <v>597497.27997378027</v>
      </c>
      <c r="H12012" s="389" t="s">
        <v>9567</v>
      </c>
      <c r="I12012" s="52">
        <f>I12011*15%</f>
        <v>12000</v>
      </c>
    </row>
    <row r="12013" spans="1:9" x14ac:dyDescent="0.3">
      <c r="A12013" s="45">
        <v>45759</v>
      </c>
      <c r="B12013" s="836" t="s">
        <v>15887</v>
      </c>
      <c r="C12013" s="5" t="s">
        <v>84</v>
      </c>
      <c r="D12013" s="5" t="s">
        <v>15886</v>
      </c>
      <c r="E12013" s="43">
        <v>10000</v>
      </c>
      <c r="F12013" s="43"/>
      <c r="G12013" s="48">
        <f t="shared" si="292"/>
        <v>587497.27997378027</v>
      </c>
      <c r="H12013" s="389" t="s">
        <v>9567</v>
      </c>
      <c r="I12013" s="52">
        <f>I12012+I12011</f>
        <v>92000</v>
      </c>
    </row>
    <row r="12014" spans="1:9" x14ac:dyDescent="0.3">
      <c r="A12014" s="45">
        <v>45759</v>
      </c>
      <c r="B12014" s="836" t="s">
        <v>14701</v>
      </c>
      <c r="C12014" s="5" t="s">
        <v>5793</v>
      </c>
      <c r="D12014" s="5" t="s">
        <v>40</v>
      </c>
      <c r="E12014" s="43">
        <v>1500</v>
      </c>
      <c r="F12014" s="43"/>
      <c r="G12014" s="48">
        <f t="shared" si="292"/>
        <v>585997.27997378027</v>
      </c>
      <c r="H12014" s="389" t="s">
        <v>9567</v>
      </c>
    </row>
    <row r="12015" spans="1:9" x14ac:dyDescent="0.3">
      <c r="A12015" s="45">
        <v>45759</v>
      </c>
      <c r="B12015" s="836" t="s">
        <v>12439</v>
      </c>
      <c r="C12015" s="5" t="s">
        <v>5793</v>
      </c>
      <c r="D12015" s="5" t="s">
        <v>40</v>
      </c>
      <c r="E12015" s="43">
        <v>1200</v>
      </c>
      <c r="F12015" s="43"/>
      <c r="G12015" s="48">
        <f t="shared" si="292"/>
        <v>584797.27997378027</v>
      </c>
      <c r="H12015" s="389" t="s">
        <v>9567</v>
      </c>
    </row>
    <row r="12016" spans="1:9" x14ac:dyDescent="0.3">
      <c r="A12016" s="45">
        <v>45759</v>
      </c>
      <c r="B12016" s="836" t="s">
        <v>13902</v>
      </c>
      <c r="C12016" s="5" t="s">
        <v>26</v>
      </c>
      <c r="D12016" s="5" t="s">
        <v>15888</v>
      </c>
      <c r="E12016" s="43">
        <v>1380</v>
      </c>
      <c r="F12016" s="43"/>
      <c r="G12016" s="48">
        <f t="shared" si="292"/>
        <v>583417.27997378027</v>
      </c>
      <c r="H12016" s="389" t="s">
        <v>9567</v>
      </c>
    </row>
    <row r="12017" spans="1:8" x14ac:dyDescent="0.3">
      <c r="A12017" s="45">
        <v>45759</v>
      </c>
      <c r="B12017" s="837" t="s">
        <v>10319</v>
      </c>
      <c r="C12017" s="5" t="s">
        <v>7737</v>
      </c>
      <c r="D12017" s="5" t="s">
        <v>15854</v>
      </c>
      <c r="E12017" s="43">
        <v>10000</v>
      </c>
      <c r="F12017" s="43"/>
      <c r="G12017" s="48">
        <f t="shared" si="292"/>
        <v>573417.27997378027</v>
      </c>
      <c r="H12017" s="389" t="s">
        <v>9567</v>
      </c>
    </row>
    <row r="12018" spans="1:8" x14ac:dyDescent="0.3">
      <c r="A12018" s="45">
        <v>45759</v>
      </c>
      <c r="B12018" s="837" t="s">
        <v>15887</v>
      </c>
      <c r="C12018" s="5" t="s">
        <v>26</v>
      </c>
      <c r="D12018" s="5" t="s">
        <v>15891</v>
      </c>
      <c r="E12018" s="43">
        <v>2500</v>
      </c>
      <c r="F12018" s="43"/>
      <c r="G12018" s="48">
        <f t="shared" si="292"/>
        <v>570917.27997378027</v>
      </c>
      <c r="H12018" s="389" t="s">
        <v>9567</v>
      </c>
    </row>
    <row r="12019" spans="1:8" x14ac:dyDescent="0.3">
      <c r="A12019" s="45">
        <v>45759</v>
      </c>
      <c r="B12019" s="837" t="s">
        <v>15384</v>
      </c>
      <c r="C12019" s="5" t="s">
        <v>11174</v>
      </c>
      <c r="D12019" s="5" t="s">
        <v>15892</v>
      </c>
      <c r="E12019" s="43">
        <v>520</v>
      </c>
      <c r="F12019" s="43"/>
      <c r="G12019" s="48">
        <f t="shared" si="292"/>
        <v>570397.27997378027</v>
      </c>
      <c r="H12019" s="389" t="s">
        <v>9567</v>
      </c>
    </row>
    <row r="12020" spans="1:8" x14ac:dyDescent="0.3">
      <c r="A12020" s="45">
        <v>45759</v>
      </c>
      <c r="B12020" s="837" t="s">
        <v>15629</v>
      </c>
      <c r="C12020" s="5" t="s">
        <v>15870</v>
      </c>
      <c r="D12020" s="5" t="s">
        <v>15561</v>
      </c>
      <c r="E12020" s="43">
        <v>6000</v>
      </c>
      <c r="F12020" s="43"/>
      <c r="G12020" s="48">
        <f t="shared" si="292"/>
        <v>564397.27997378027</v>
      </c>
      <c r="H12020" s="389" t="s">
        <v>9567</v>
      </c>
    </row>
    <row r="12021" spans="1:8" x14ac:dyDescent="0.3">
      <c r="A12021" s="45">
        <v>45759</v>
      </c>
      <c r="B12021" s="837" t="s">
        <v>25</v>
      </c>
      <c r="C12021" s="5" t="s">
        <v>26</v>
      </c>
      <c r="D12021" s="5" t="s">
        <v>11434</v>
      </c>
      <c r="E12021" s="43">
        <v>3000</v>
      </c>
      <c r="F12021" s="43"/>
      <c r="G12021" s="48">
        <f t="shared" si="292"/>
        <v>561397.27997378027</v>
      </c>
      <c r="H12021" s="389" t="s">
        <v>9567</v>
      </c>
    </row>
    <row r="12022" spans="1:8" x14ac:dyDescent="0.3">
      <c r="A12022" s="45">
        <v>45759</v>
      </c>
      <c r="B12022" s="837" t="s">
        <v>13833</v>
      </c>
      <c r="C12022" s="5" t="s">
        <v>30</v>
      </c>
      <c r="D12022" s="5" t="s">
        <v>15610</v>
      </c>
      <c r="E12022" s="43">
        <v>1000</v>
      </c>
      <c r="F12022" s="43"/>
      <c r="G12022" s="48">
        <f t="shared" si="292"/>
        <v>560397.27997378027</v>
      </c>
      <c r="H12022" s="389" t="s">
        <v>9567</v>
      </c>
    </row>
    <row r="12023" spans="1:8" x14ac:dyDescent="0.3">
      <c r="A12023" s="45">
        <v>45759</v>
      </c>
      <c r="B12023" s="837" t="s">
        <v>15887</v>
      </c>
      <c r="C12023" s="5" t="s">
        <v>84</v>
      </c>
      <c r="D12023" s="5" t="s">
        <v>15893</v>
      </c>
      <c r="E12023" s="43">
        <v>7000</v>
      </c>
      <c r="F12023" s="43"/>
      <c r="G12023" s="48">
        <f t="shared" si="292"/>
        <v>553397.27997378027</v>
      </c>
      <c r="H12023" s="389" t="s">
        <v>9567</v>
      </c>
    </row>
    <row r="12024" spans="1:8" x14ac:dyDescent="0.3">
      <c r="A12024" s="45">
        <v>45759</v>
      </c>
      <c r="B12024" s="837" t="s">
        <v>13902</v>
      </c>
      <c r="C12024" s="5" t="s">
        <v>26</v>
      </c>
      <c r="D12024" s="5" t="s">
        <v>15894</v>
      </c>
      <c r="E12024" s="43">
        <v>1000</v>
      </c>
      <c r="F12024" s="43"/>
      <c r="G12024" s="48">
        <f t="shared" si="292"/>
        <v>552397.27997378027</v>
      </c>
      <c r="H12024" s="389" t="s">
        <v>9567</v>
      </c>
    </row>
    <row r="12025" spans="1:8" x14ac:dyDescent="0.3">
      <c r="A12025" s="45">
        <v>45759</v>
      </c>
      <c r="B12025" s="837" t="s">
        <v>15162</v>
      </c>
      <c r="C12025" s="5" t="s">
        <v>84</v>
      </c>
      <c r="D12025" s="5" t="s">
        <v>15895</v>
      </c>
      <c r="E12025" s="43">
        <v>10000</v>
      </c>
      <c r="F12025" s="43"/>
      <c r="G12025" s="48">
        <f t="shared" si="292"/>
        <v>542397.27997378027</v>
      </c>
      <c r="H12025" s="389" t="s">
        <v>9567</v>
      </c>
    </row>
    <row r="12026" spans="1:8" x14ac:dyDescent="0.3">
      <c r="A12026" s="45">
        <v>45759</v>
      </c>
      <c r="B12026" s="838" t="s">
        <v>14524</v>
      </c>
      <c r="C12026" s="5" t="s">
        <v>5288</v>
      </c>
      <c r="D12026" s="5" t="s">
        <v>15896</v>
      </c>
      <c r="E12026" s="43">
        <v>10000</v>
      </c>
      <c r="F12026" s="43"/>
      <c r="G12026" s="48">
        <f t="shared" si="292"/>
        <v>532397.27997378027</v>
      </c>
      <c r="H12026" s="389" t="s">
        <v>9567</v>
      </c>
    </row>
    <row r="12027" spans="1:8" x14ac:dyDescent="0.3">
      <c r="A12027" s="45">
        <v>45759</v>
      </c>
      <c r="B12027" s="838" t="s">
        <v>13321</v>
      </c>
      <c r="C12027" s="5" t="s">
        <v>3220</v>
      </c>
      <c r="D12027" s="5" t="s">
        <v>15898</v>
      </c>
      <c r="E12027" s="43">
        <v>20000</v>
      </c>
      <c r="F12027" s="43"/>
      <c r="G12027" s="48">
        <f t="shared" si="292"/>
        <v>512397.27997378027</v>
      </c>
      <c r="H12027" s="389" t="s">
        <v>9567</v>
      </c>
    </row>
    <row r="12028" spans="1:8" x14ac:dyDescent="0.3">
      <c r="A12028" s="45">
        <v>45761</v>
      </c>
      <c r="B12028" s="838"/>
      <c r="C12028" s="5" t="s">
        <v>26</v>
      </c>
      <c r="D12028" s="5" t="s">
        <v>15899</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40" t="s">
        <v>12055</v>
      </c>
      <c r="C12030" s="5" t="s">
        <v>11174</v>
      </c>
      <c r="D12030" s="5" t="s">
        <v>15900</v>
      </c>
      <c r="E12030" s="43">
        <v>65000</v>
      </c>
      <c r="F12030" s="43"/>
      <c r="G12030" s="48">
        <f t="shared" si="292"/>
        <v>645897.27997378027</v>
      </c>
      <c r="H12030" s="389" t="s">
        <v>9567</v>
      </c>
    </row>
    <row r="12031" spans="1:8" x14ac:dyDescent="0.3">
      <c r="A12031" s="45">
        <v>45761</v>
      </c>
      <c r="B12031" s="840" t="s">
        <v>15629</v>
      </c>
      <c r="C12031" s="5" t="s">
        <v>9451</v>
      </c>
      <c r="D12031" s="5" t="s">
        <v>15901</v>
      </c>
      <c r="E12031" s="43">
        <v>20000</v>
      </c>
      <c r="F12031" s="43"/>
      <c r="G12031" s="48">
        <f t="shared" si="292"/>
        <v>625897.27997378027</v>
      </c>
      <c r="H12031" s="389" t="s">
        <v>9567</v>
      </c>
    </row>
    <row r="12032" spans="1:8" x14ac:dyDescent="0.3">
      <c r="A12032" s="45">
        <v>45761</v>
      </c>
      <c r="B12032" s="840" t="s">
        <v>14590</v>
      </c>
      <c r="C12032" s="5" t="s">
        <v>26</v>
      </c>
      <c r="D12032" s="5" t="s">
        <v>15902</v>
      </c>
      <c r="E12032" s="43">
        <v>19600</v>
      </c>
      <c r="F12032" s="43"/>
      <c r="G12032" s="48">
        <f t="shared" si="292"/>
        <v>606297.27997378027</v>
      </c>
      <c r="H12032" s="389" t="s">
        <v>9567</v>
      </c>
    </row>
    <row r="12033" spans="1:14" x14ac:dyDescent="0.3">
      <c r="A12033" s="45">
        <v>45761</v>
      </c>
      <c r="B12033" s="841" t="s">
        <v>25</v>
      </c>
      <c r="C12033" s="5" t="s">
        <v>26</v>
      </c>
      <c r="D12033" s="5" t="s">
        <v>11434</v>
      </c>
      <c r="E12033" s="43">
        <v>3000</v>
      </c>
      <c r="F12033" s="43"/>
      <c r="G12033" s="48">
        <f t="shared" si="292"/>
        <v>603297.27997378027</v>
      </c>
      <c r="H12033" s="389" t="s">
        <v>9567</v>
      </c>
    </row>
    <row r="12034" spans="1:14" x14ac:dyDescent="0.3">
      <c r="A12034" s="45">
        <v>45761</v>
      </c>
      <c r="B12034" s="840" t="s">
        <v>12230</v>
      </c>
      <c r="C12034" s="5" t="s">
        <v>11431</v>
      </c>
      <c r="D12034" s="5" t="s">
        <v>15755</v>
      </c>
      <c r="E12034" s="43">
        <v>2900</v>
      </c>
      <c r="F12034" s="43"/>
      <c r="G12034" s="48">
        <f t="shared" si="292"/>
        <v>600397.27997378027</v>
      </c>
      <c r="H12034" s="389" t="s">
        <v>9567</v>
      </c>
    </row>
    <row r="12035" spans="1:14" x14ac:dyDescent="0.3">
      <c r="A12035" s="45">
        <v>45761</v>
      </c>
      <c r="B12035" s="840" t="s">
        <v>15422</v>
      </c>
      <c r="C12035" s="5" t="s">
        <v>13846</v>
      </c>
      <c r="D12035" s="5" t="s">
        <v>14117</v>
      </c>
      <c r="E12035" s="43">
        <v>69000</v>
      </c>
      <c r="F12035" s="43"/>
      <c r="G12035" s="48">
        <f t="shared" si="292"/>
        <v>531397.27997378027</v>
      </c>
      <c r="H12035" s="389" t="s">
        <v>9567</v>
      </c>
    </row>
    <row r="12036" spans="1:14" x14ac:dyDescent="0.3">
      <c r="A12036" s="45">
        <v>45761</v>
      </c>
      <c r="B12036" s="840" t="s">
        <v>25</v>
      </c>
      <c r="C12036" s="5" t="s">
        <v>26</v>
      </c>
      <c r="D12036" s="5" t="s">
        <v>15908</v>
      </c>
      <c r="E12036" s="43">
        <v>1000</v>
      </c>
      <c r="F12036" s="43"/>
      <c r="G12036" s="48">
        <f t="shared" si="292"/>
        <v>530397.27997378027</v>
      </c>
      <c r="H12036" s="389" t="s">
        <v>9567</v>
      </c>
    </row>
    <row r="12037" spans="1:14" x14ac:dyDescent="0.3">
      <c r="A12037" s="45">
        <v>45761</v>
      </c>
      <c r="B12037" s="840" t="s">
        <v>12133</v>
      </c>
      <c r="C12037" s="5" t="s">
        <v>30</v>
      </c>
      <c r="D12037" s="5" t="s">
        <v>15909</v>
      </c>
      <c r="E12037" s="43">
        <v>3000</v>
      </c>
      <c r="F12037" s="43"/>
      <c r="G12037" s="48">
        <f t="shared" si="292"/>
        <v>527397.27997378027</v>
      </c>
      <c r="H12037" s="389" t="s">
        <v>9567</v>
      </c>
    </row>
    <row r="12038" spans="1:14" x14ac:dyDescent="0.3">
      <c r="A12038" s="45">
        <v>45762</v>
      </c>
      <c r="B12038" s="840" t="s">
        <v>15887</v>
      </c>
      <c r="C12038" s="5" t="s">
        <v>11174</v>
      </c>
      <c r="D12038" s="5" t="s">
        <v>15917</v>
      </c>
      <c r="E12038" s="43">
        <v>1000</v>
      </c>
      <c r="F12038" s="43"/>
      <c r="G12038" s="48">
        <f t="shared" si="292"/>
        <v>526397.27997378027</v>
      </c>
      <c r="H12038" s="389" t="s">
        <v>9567</v>
      </c>
    </row>
    <row r="12039" spans="1:14" x14ac:dyDescent="0.3">
      <c r="A12039" s="45">
        <v>45762</v>
      </c>
      <c r="B12039" s="841" t="s">
        <v>25</v>
      </c>
      <c r="C12039" s="5" t="s">
        <v>26</v>
      </c>
      <c r="D12039" s="5" t="s">
        <v>11434</v>
      </c>
      <c r="E12039" s="43">
        <v>3000</v>
      </c>
      <c r="F12039" s="43"/>
      <c r="G12039" s="48">
        <f t="shared" si="292"/>
        <v>523397.27997378027</v>
      </c>
      <c r="H12039" s="389" t="s">
        <v>9567</v>
      </c>
    </row>
    <row r="12040" spans="1:14" x14ac:dyDescent="0.3">
      <c r="A12040" s="45">
        <v>45762</v>
      </c>
      <c r="B12040" s="840"/>
      <c r="C12040" s="5" t="s">
        <v>15913</v>
      </c>
      <c r="D12040" s="5" t="s">
        <v>15914</v>
      </c>
      <c r="E12040" s="43">
        <v>40000</v>
      </c>
      <c r="F12040" s="43"/>
      <c r="G12040" s="48">
        <f t="shared" si="292"/>
        <v>483397.27997378027</v>
      </c>
      <c r="H12040" s="389" t="s">
        <v>9567</v>
      </c>
    </row>
    <row r="12041" spans="1:14" x14ac:dyDescent="0.3">
      <c r="A12041" s="45">
        <v>45762</v>
      </c>
      <c r="B12041" s="841" t="s">
        <v>15629</v>
      </c>
      <c r="C12041" s="5" t="s">
        <v>84</v>
      </c>
      <c r="D12041" s="5" t="s">
        <v>15915</v>
      </c>
      <c r="E12041" s="43">
        <v>1000</v>
      </c>
      <c r="F12041" s="43"/>
      <c r="G12041" s="48">
        <f t="shared" si="292"/>
        <v>482397.27997378027</v>
      </c>
      <c r="H12041" s="389" t="s">
        <v>9567</v>
      </c>
    </row>
    <row r="12042" spans="1:14" x14ac:dyDescent="0.3">
      <c r="A12042" s="45">
        <v>45762</v>
      </c>
      <c r="B12042" s="841" t="s">
        <v>15629</v>
      </c>
      <c r="C12042" s="5" t="s">
        <v>15870</v>
      </c>
      <c r="D12042" s="5" t="s">
        <v>15561</v>
      </c>
      <c r="E12042" s="43">
        <v>2000</v>
      </c>
      <c r="F12042" s="43"/>
      <c r="G12042" s="48">
        <f t="shared" si="292"/>
        <v>480397.27997378027</v>
      </c>
      <c r="H12042" s="389" t="s">
        <v>9567</v>
      </c>
    </row>
    <row r="12043" spans="1:14" x14ac:dyDescent="0.3">
      <c r="A12043" s="45">
        <v>45762</v>
      </c>
      <c r="B12043" s="841" t="s">
        <v>14524</v>
      </c>
      <c r="C12043" s="5" t="s">
        <v>11174</v>
      </c>
      <c r="D12043" s="5" t="s">
        <v>15916</v>
      </c>
      <c r="E12043" s="43">
        <v>15000</v>
      </c>
      <c r="F12043" s="43"/>
      <c r="G12043" s="48">
        <f t="shared" si="292"/>
        <v>465397.27997378027</v>
      </c>
      <c r="H12043" s="389" t="s">
        <v>9567</v>
      </c>
    </row>
    <row r="12044" spans="1:14" x14ac:dyDescent="0.3">
      <c r="A12044" s="45">
        <v>45762</v>
      </c>
      <c r="B12044" s="840" t="s">
        <v>15629</v>
      </c>
      <c r="C12044" s="5" t="s">
        <v>30</v>
      </c>
      <c r="D12044" s="5" t="s">
        <v>15660</v>
      </c>
      <c r="E12044" s="43">
        <v>3000</v>
      </c>
      <c r="F12044" s="43"/>
      <c r="G12044" s="48">
        <f t="shared" si="292"/>
        <v>462397.27997378027</v>
      </c>
      <c r="H12044" s="389" t="s">
        <v>9567</v>
      </c>
    </row>
    <row r="12045" spans="1:14" x14ac:dyDescent="0.3">
      <c r="A12045" s="45">
        <v>45762</v>
      </c>
      <c r="B12045" s="841" t="s">
        <v>15629</v>
      </c>
      <c r="C12045" s="5" t="s">
        <v>5793</v>
      </c>
      <c r="D12045" s="5" t="s">
        <v>40</v>
      </c>
      <c r="E12045" s="43">
        <v>2500</v>
      </c>
      <c r="F12045" s="43"/>
      <c r="G12045" s="48">
        <f t="shared" si="292"/>
        <v>459897.27997378027</v>
      </c>
      <c r="H12045" s="389" t="s">
        <v>9567</v>
      </c>
    </row>
    <row r="12046" spans="1:14" x14ac:dyDescent="0.3">
      <c r="A12046" s="45">
        <v>45762</v>
      </c>
      <c r="B12046" s="841" t="s">
        <v>12133</v>
      </c>
      <c r="C12046" s="5" t="s">
        <v>84</v>
      </c>
      <c r="D12046" s="5" t="s">
        <v>15920</v>
      </c>
      <c r="E12046" s="43">
        <v>5000</v>
      </c>
      <c r="F12046" s="43"/>
      <c r="G12046" s="48">
        <f t="shared" si="292"/>
        <v>454897.27997378027</v>
      </c>
      <c r="H12046" s="389" t="s">
        <v>9567</v>
      </c>
    </row>
    <row r="12047" spans="1:14" x14ac:dyDescent="0.3">
      <c r="A12047" s="45">
        <v>45762</v>
      </c>
      <c r="B12047" s="841" t="s">
        <v>15422</v>
      </c>
      <c r="C12047" s="5" t="s">
        <v>11174</v>
      </c>
      <c r="D12047" s="5" t="s">
        <v>15921</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15923</v>
      </c>
      <c r="E12048" s="28">
        <v>5000</v>
      </c>
      <c r="F12048" s="28"/>
      <c r="G12048" s="48">
        <f t="shared" ref="G12048:G12105"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5" t="s">
        <v>10319</v>
      </c>
      <c r="C12050" s="5" t="s">
        <v>11174</v>
      </c>
      <c r="D12050" s="5" t="s">
        <v>15924</v>
      </c>
      <c r="E12050" s="43">
        <v>32500</v>
      </c>
      <c r="F12050" s="43"/>
      <c r="G12050" s="48">
        <f t="shared" si="293"/>
        <v>408697.27997378027</v>
      </c>
      <c r="H12050" s="389" t="s">
        <v>9567</v>
      </c>
    </row>
    <row r="12051" spans="1:8" x14ac:dyDescent="0.3">
      <c r="A12051" s="45">
        <v>45763</v>
      </c>
      <c r="B12051" s="845" t="s">
        <v>13138</v>
      </c>
      <c r="C12051" s="5" t="s">
        <v>84</v>
      </c>
      <c r="D12051" s="5" t="s">
        <v>15925</v>
      </c>
      <c r="E12051" s="43">
        <v>15000</v>
      </c>
      <c r="F12051" s="43"/>
      <c r="G12051" s="48">
        <f t="shared" si="293"/>
        <v>393697.27997378027</v>
      </c>
      <c r="H12051" s="389" t="s">
        <v>9567</v>
      </c>
    </row>
    <row r="12052" spans="1:8" x14ac:dyDescent="0.3">
      <c r="A12052" s="45">
        <v>45763</v>
      </c>
      <c r="B12052" s="845" t="s">
        <v>15629</v>
      </c>
      <c r="C12052" s="5" t="s">
        <v>9287</v>
      </c>
      <c r="D12052" s="5" t="s">
        <v>294</v>
      </c>
      <c r="E12052" s="43">
        <v>50000</v>
      </c>
      <c r="F12052" s="43"/>
      <c r="G12052" s="48">
        <f t="shared" si="293"/>
        <v>343697.27997378027</v>
      </c>
      <c r="H12052" s="389" t="s">
        <v>9567</v>
      </c>
    </row>
    <row r="12053" spans="1:8" x14ac:dyDescent="0.3">
      <c r="A12053" s="45">
        <v>45763</v>
      </c>
      <c r="B12053" s="845" t="s">
        <v>15816</v>
      </c>
      <c r="C12053" s="5" t="s">
        <v>5793</v>
      </c>
      <c r="D12053" s="5" t="s">
        <v>7843</v>
      </c>
      <c r="E12053" s="43">
        <v>500</v>
      </c>
      <c r="F12053" s="43"/>
      <c r="G12053" s="48">
        <f t="shared" si="293"/>
        <v>343197.27997378027</v>
      </c>
      <c r="H12053" s="389" t="s">
        <v>9567</v>
      </c>
    </row>
    <row r="12054" spans="1:8" x14ac:dyDescent="0.3">
      <c r="A12054" s="45">
        <v>45763</v>
      </c>
      <c r="B12054" s="848" t="s">
        <v>13833</v>
      </c>
      <c r="C12054" s="5" t="s">
        <v>11174</v>
      </c>
      <c r="D12054" s="5" t="s">
        <v>15926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6" t="s">
        <v>25</v>
      </c>
      <c r="C12056" s="5" t="s">
        <v>26</v>
      </c>
      <c r="D12056" s="5" t="s">
        <v>11434</v>
      </c>
      <c r="E12056" s="43">
        <v>3000</v>
      </c>
      <c r="F12056" s="43"/>
      <c r="G12056" s="48">
        <f t="shared" si="293"/>
        <v>1331197.2799737803</v>
      </c>
      <c r="H12056" s="389" t="s">
        <v>9567</v>
      </c>
    </row>
    <row r="12057" spans="1:8" x14ac:dyDescent="0.3">
      <c r="A12057" s="45">
        <v>45763</v>
      </c>
      <c r="B12057" s="845" t="s">
        <v>15887</v>
      </c>
      <c r="C12057" s="5" t="s">
        <v>84</v>
      </c>
      <c r="D12057" s="5" t="s">
        <v>15927</v>
      </c>
      <c r="E12057" s="43">
        <v>20000</v>
      </c>
      <c r="F12057" s="43"/>
      <c r="G12057" s="48">
        <f t="shared" si="293"/>
        <v>1311197.2799737803</v>
      </c>
      <c r="H12057" s="389" t="s">
        <v>9567</v>
      </c>
    </row>
    <row r="12058" spans="1:8" x14ac:dyDescent="0.3">
      <c r="A12058" s="45">
        <v>45763</v>
      </c>
      <c r="B12058" s="847" t="s">
        <v>12055</v>
      </c>
      <c r="C12058" s="5" t="s">
        <v>84</v>
      </c>
      <c r="D12058" s="5" t="s">
        <v>15928</v>
      </c>
      <c r="E12058" s="43">
        <v>5000</v>
      </c>
      <c r="F12058" s="43"/>
      <c r="G12058" s="48">
        <f t="shared" si="293"/>
        <v>1306197.2799737803</v>
      </c>
      <c r="H12058" s="389" t="s">
        <v>9567</v>
      </c>
    </row>
    <row r="12059" spans="1:8" x14ac:dyDescent="0.3">
      <c r="A12059" s="45">
        <v>45763</v>
      </c>
      <c r="B12059" s="714" t="s">
        <v>15816</v>
      </c>
      <c r="C12059" s="715" t="s">
        <v>9451</v>
      </c>
      <c r="D12059" s="715" t="s">
        <v>15929</v>
      </c>
      <c r="E12059" s="65">
        <v>6450</v>
      </c>
      <c r="F12059" s="43"/>
      <c r="G12059" s="48">
        <f t="shared" si="293"/>
        <v>1299747.2799737803</v>
      </c>
      <c r="H12059" s="389" t="s">
        <v>9567</v>
      </c>
    </row>
    <row r="12060" spans="1:8" x14ac:dyDescent="0.3">
      <c r="A12060" s="45">
        <v>45764</v>
      </c>
      <c r="B12060" s="714" t="s">
        <v>15887</v>
      </c>
      <c r="C12060" s="715" t="s">
        <v>11174</v>
      </c>
      <c r="D12060" s="715" t="s">
        <v>15934</v>
      </c>
      <c r="E12060" s="65">
        <v>16960</v>
      </c>
      <c r="F12060" s="43"/>
      <c r="G12060" s="48">
        <f t="shared" si="293"/>
        <v>1282787.2799737803</v>
      </c>
      <c r="H12060" s="389" t="s">
        <v>9567</v>
      </c>
    </row>
    <row r="12061" spans="1:8" x14ac:dyDescent="0.3">
      <c r="A12061" s="45">
        <v>45764</v>
      </c>
      <c r="B12061" s="406" t="s">
        <v>25</v>
      </c>
      <c r="C12061" s="61" t="s">
        <v>26</v>
      </c>
      <c r="D12061" s="61" t="s">
        <v>15930</v>
      </c>
      <c r="E12061" s="62">
        <v>9500</v>
      </c>
      <c r="F12061" s="43"/>
      <c r="G12061" s="48">
        <f t="shared" si="293"/>
        <v>1273287.2799737803</v>
      </c>
      <c r="H12061" s="389" t="s">
        <v>9567</v>
      </c>
    </row>
    <row r="12062" spans="1:8" x14ac:dyDescent="0.3">
      <c r="A12062" s="45">
        <v>45764</v>
      </c>
      <c r="B12062" s="847" t="s">
        <v>14524</v>
      </c>
      <c r="C12062" s="5" t="s">
        <v>5793</v>
      </c>
      <c r="D12062" s="5" t="s">
        <v>15931</v>
      </c>
      <c r="E12062" s="43">
        <v>1200</v>
      </c>
      <c r="F12062" s="43"/>
      <c r="G12062" s="48">
        <f t="shared" si="293"/>
        <v>1272087.2799737803</v>
      </c>
      <c r="H12062" s="389" t="s">
        <v>9567</v>
      </c>
    </row>
    <row r="12063" spans="1:8" x14ac:dyDescent="0.3">
      <c r="A12063" s="45">
        <v>45764</v>
      </c>
      <c r="B12063" s="849" t="s">
        <v>13321</v>
      </c>
      <c r="C12063" s="5" t="s">
        <v>5793</v>
      </c>
      <c r="D12063" s="5" t="s">
        <v>40</v>
      </c>
      <c r="E12063" s="43">
        <v>1000</v>
      </c>
      <c r="F12063" s="43"/>
      <c r="G12063" s="48">
        <f t="shared" si="293"/>
        <v>1271087.2799737803</v>
      </c>
      <c r="H12063" s="389" t="s">
        <v>9567</v>
      </c>
    </row>
    <row r="12064" spans="1:8" x14ac:dyDescent="0.3">
      <c r="A12064" s="45">
        <v>45764</v>
      </c>
      <c r="B12064" s="849" t="s">
        <v>15629</v>
      </c>
      <c r="C12064" s="5" t="s">
        <v>5793</v>
      </c>
      <c r="D12064" s="5" t="s">
        <v>8924</v>
      </c>
      <c r="E12064" s="43">
        <v>500</v>
      </c>
      <c r="F12064" s="43"/>
      <c r="G12064" s="48">
        <f t="shared" si="293"/>
        <v>1270587.2799737803</v>
      </c>
      <c r="H12064" s="389" t="s">
        <v>9567</v>
      </c>
    </row>
    <row r="12065" spans="1:8" x14ac:dyDescent="0.3">
      <c r="A12065" s="45">
        <v>45764</v>
      </c>
      <c r="B12065" s="849" t="s">
        <v>15774</v>
      </c>
      <c r="C12065" s="5" t="s">
        <v>5793</v>
      </c>
      <c r="D12065" s="5" t="s">
        <v>15932</v>
      </c>
      <c r="E12065" s="43">
        <v>1000</v>
      </c>
      <c r="F12065" s="43"/>
      <c r="G12065" s="48">
        <f t="shared" si="293"/>
        <v>1269587.2799737803</v>
      </c>
      <c r="H12065" s="389" t="s">
        <v>9567</v>
      </c>
    </row>
    <row r="12066" spans="1:8" x14ac:dyDescent="0.3">
      <c r="A12066" s="45">
        <v>45764</v>
      </c>
      <c r="B12066" s="849" t="s">
        <v>25</v>
      </c>
      <c r="C12066" s="5" t="s">
        <v>26</v>
      </c>
      <c r="D12066" s="5" t="s">
        <v>11434</v>
      </c>
      <c r="E12066" s="43">
        <v>3000</v>
      </c>
      <c r="F12066" s="43"/>
      <c r="G12066" s="48">
        <f t="shared" si="293"/>
        <v>1266587.2799737803</v>
      </c>
      <c r="H12066" s="389" t="s">
        <v>9567</v>
      </c>
    </row>
    <row r="12067" spans="1:8" x14ac:dyDescent="0.3">
      <c r="A12067" s="45">
        <v>45764</v>
      </c>
      <c r="B12067" s="849" t="s">
        <v>15629</v>
      </c>
      <c r="C12067" s="5" t="s">
        <v>15870</v>
      </c>
      <c r="D12067" s="5" t="s">
        <v>15561</v>
      </c>
      <c r="E12067" s="43">
        <v>15000</v>
      </c>
      <c r="F12067" s="43"/>
      <c r="G12067" s="48">
        <f t="shared" si="293"/>
        <v>1251587.2799737803</v>
      </c>
      <c r="H12067" s="389" t="s">
        <v>9567</v>
      </c>
    </row>
    <row r="12068" spans="1:8" x14ac:dyDescent="0.3">
      <c r="A12068" s="45">
        <v>45764</v>
      </c>
      <c r="B12068" s="849" t="s">
        <v>15816</v>
      </c>
      <c r="C12068" s="5" t="s">
        <v>9451</v>
      </c>
      <c r="D12068" s="5" t="s">
        <v>15933</v>
      </c>
      <c r="E12068" s="43">
        <v>15000</v>
      </c>
      <c r="F12068" s="43"/>
      <c r="G12068" s="48">
        <f t="shared" si="293"/>
        <v>1236587.2799737803</v>
      </c>
      <c r="H12068" s="389" t="s">
        <v>9567</v>
      </c>
    </row>
    <row r="12069" spans="1:8" x14ac:dyDescent="0.3">
      <c r="A12069" s="45">
        <v>45764</v>
      </c>
      <c r="B12069" s="406" t="s">
        <v>15887</v>
      </c>
      <c r="C12069" s="61" t="s">
        <v>11174</v>
      </c>
      <c r="D12069" s="61" t="s">
        <v>15935</v>
      </c>
      <c r="E12069" s="62">
        <v>1000</v>
      </c>
      <c r="F12069" s="43"/>
      <c r="G12069" s="48">
        <f t="shared" si="293"/>
        <v>1235587.2799737803</v>
      </c>
      <c r="H12069" s="389" t="s">
        <v>9567</v>
      </c>
    </row>
    <row r="12070" spans="1:8" x14ac:dyDescent="0.3">
      <c r="A12070" s="45">
        <v>45764</v>
      </c>
      <c r="B12070" s="849" t="s">
        <v>25</v>
      </c>
      <c r="C12070" s="5" t="s">
        <v>84</v>
      </c>
      <c r="D12070" s="5" t="s">
        <v>15936</v>
      </c>
      <c r="E12070" s="43">
        <v>5000</v>
      </c>
      <c r="F12070" s="43"/>
      <c r="G12070" s="48">
        <f t="shared" si="293"/>
        <v>1230587.2799737803</v>
      </c>
      <c r="H12070" s="389" t="s">
        <v>9567</v>
      </c>
    </row>
    <row r="12071" spans="1:8" x14ac:dyDescent="0.3">
      <c r="A12071" s="45">
        <v>45765</v>
      </c>
      <c r="B12071" s="849" t="s">
        <v>15663</v>
      </c>
      <c r="C12071" s="5" t="s">
        <v>11174</v>
      </c>
      <c r="D12071" s="5" t="s">
        <v>15941</v>
      </c>
      <c r="E12071" s="43">
        <v>124000</v>
      </c>
      <c r="F12071" s="43"/>
      <c r="G12071" s="48">
        <f t="shared" si="293"/>
        <v>1106587.2799737803</v>
      </c>
      <c r="H12071" s="389" t="s">
        <v>10757</v>
      </c>
    </row>
    <row r="12072" spans="1:8" x14ac:dyDescent="0.3">
      <c r="A12072" s="45">
        <v>45765</v>
      </c>
      <c r="B12072" s="849" t="s">
        <v>15629</v>
      </c>
      <c r="C12072" s="5" t="s">
        <v>15961</v>
      </c>
      <c r="D12072" s="5" t="s">
        <v>15942</v>
      </c>
      <c r="E12072" s="43">
        <v>88500</v>
      </c>
      <c r="F12072" s="43"/>
      <c r="G12072" s="48">
        <f t="shared" si="293"/>
        <v>1018087.2799737803</v>
      </c>
      <c r="H12072" s="389" t="s">
        <v>10757</v>
      </c>
    </row>
    <row r="12073" spans="1:8" x14ac:dyDescent="0.3">
      <c r="A12073" s="45">
        <v>45765</v>
      </c>
      <c r="B12073" s="849"/>
      <c r="C12073" s="5" t="s">
        <v>84</v>
      </c>
      <c r="D12073" s="5" t="s">
        <v>15943</v>
      </c>
      <c r="E12073" s="43">
        <v>8000</v>
      </c>
      <c r="F12073" s="43"/>
      <c r="G12073" s="48">
        <f t="shared" si="293"/>
        <v>1010087.2799737803</v>
      </c>
      <c r="H12073" s="389" t="s">
        <v>9567</v>
      </c>
    </row>
    <row r="12074" spans="1:8" x14ac:dyDescent="0.3">
      <c r="A12074" s="45">
        <v>45765</v>
      </c>
      <c r="B12074" s="850" t="s">
        <v>14701</v>
      </c>
      <c r="C12074" s="5" t="s">
        <v>1012</v>
      </c>
      <c r="D12074" s="5" t="s">
        <v>15944</v>
      </c>
      <c r="E12074" s="43">
        <v>10000</v>
      </c>
      <c r="F12074" s="43"/>
      <c r="G12074" s="48">
        <f t="shared" si="293"/>
        <v>1000087.2799737803</v>
      </c>
      <c r="H12074" s="389" t="s">
        <v>10757</v>
      </c>
    </row>
    <row r="12075" spans="1:8" x14ac:dyDescent="0.3">
      <c r="A12075" s="45">
        <v>45765</v>
      </c>
      <c r="B12075" s="714" t="s">
        <v>13902</v>
      </c>
      <c r="C12075" s="715" t="s">
        <v>11174</v>
      </c>
      <c r="D12075" s="715" t="s">
        <v>15959</v>
      </c>
      <c r="E12075" s="65">
        <v>4750</v>
      </c>
      <c r="F12075" s="43"/>
      <c r="G12075" s="48">
        <f t="shared" si="293"/>
        <v>995337.27997378027</v>
      </c>
      <c r="H12075" s="389" t="s">
        <v>10757</v>
      </c>
    </row>
    <row r="12076" spans="1:8" x14ac:dyDescent="0.3">
      <c r="A12076" s="45">
        <v>45765</v>
      </c>
      <c r="B12076" s="850" t="s">
        <v>15887</v>
      </c>
      <c r="C12076" s="5" t="s">
        <v>14</v>
      </c>
      <c r="D12076" s="5" t="s">
        <v>640</v>
      </c>
      <c r="E12076" s="43">
        <v>1000</v>
      </c>
      <c r="F12076" s="43"/>
      <c r="G12076" s="48">
        <f t="shared" si="293"/>
        <v>994337.27997378027</v>
      </c>
      <c r="H12076" s="389" t="s">
        <v>10757</v>
      </c>
    </row>
    <row r="12077" spans="1:8" x14ac:dyDescent="0.3">
      <c r="A12077" s="45">
        <v>45765</v>
      </c>
      <c r="B12077" s="850" t="s">
        <v>13321</v>
      </c>
      <c r="C12077" s="5" t="s">
        <v>84</v>
      </c>
      <c r="D12077" s="5" t="s">
        <v>15945</v>
      </c>
      <c r="E12077" s="43">
        <v>5000</v>
      </c>
      <c r="F12077" s="43"/>
      <c r="G12077" s="48">
        <f t="shared" si="293"/>
        <v>989337.27997378027</v>
      </c>
      <c r="H12077" s="389" t="s">
        <v>9567</v>
      </c>
    </row>
    <row r="12078" spans="1:8" x14ac:dyDescent="0.3">
      <c r="A12078" s="45">
        <v>45765</v>
      </c>
      <c r="B12078" s="850" t="s">
        <v>14524</v>
      </c>
      <c r="C12078" s="5" t="s">
        <v>11174</v>
      </c>
      <c r="D12078" s="5" t="s">
        <v>15946</v>
      </c>
      <c r="E12078" s="43">
        <v>1000</v>
      </c>
      <c r="F12078" s="43"/>
      <c r="G12078" s="48">
        <f t="shared" si="293"/>
        <v>988337.27997378027</v>
      </c>
      <c r="H12078" s="389" t="s">
        <v>10757</v>
      </c>
    </row>
    <row r="12079" spans="1:8" x14ac:dyDescent="0.3">
      <c r="A12079" s="45">
        <v>45765</v>
      </c>
      <c r="B12079" s="850" t="s">
        <v>13321</v>
      </c>
      <c r="C12079" s="5" t="s">
        <v>57</v>
      </c>
      <c r="D12079" s="5" t="s">
        <v>294</v>
      </c>
      <c r="E12079" s="43">
        <v>100000</v>
      </c>
      <c r="F12079" s="43"/>
      <c r="G12079" s="48">
        <f t="shared" si="293"/>
        <v>888337.27997378027</v>
      </c>
      <c r="H12079" s="389" t="s">
        <v>10757</v>
      </c>
    </row>
    <row r="12080" spans="1:8" x14ac:dyDescent="0.3">
      <c r="A12080" s="45">
        <v>45765</v>
      </c>
      <c r="B12080" s="850" t="s">
        <v>13902</v>
      </c>
      <c r="C12080" s="5" t="s">
        <v>26</v>
      </c>
      <c r="D12080" s="5" t="s">
        <v>15955</v>
      </c>
      <c r="E12080" s="43">
        <v>2000</v>
      </c>
      <c r="F12080" s="43"/>
      <c r="G12080" s="48">
        <f t="shared" si="293"/>
        <v>886337.27997378027</v>
      </c>
      <c r="H12080" s="389" t="s">
        <v>10757</v>
      </c>
    </row>
    <row r="12081" spans="1:8" x14ac:dyDescent="0.3">
      <c r="A12081" s="45">
        <v>45765</v>
      </c>
      <c r="B12081" s="850" t="s">
        <v>15736</v>
      </c>
      <c r="C12081" s="5" t="s">
        <v>30</v>
      </c>
      <c r="D12081" s="5" t="s">
        <v>15956</v>
      </c>
      <c r="E12081" s="43">
        <v>500</v>
      </c>
      <c r="F12081" s="43"/>
      <c r="G12081" s="48">
        <f t="shared" si="293"/>
        <v>885837.27997378027</v>
      </c>
      <c r="H12081" s="389" t="s">
        <v>10757</v>
      </c>
    </row>
    <row r="12082" spans="1:8" x14ac:dyDescent="0.3">
      <c r="A12082" s="45">
        <v>45765</v>
      </c>
      <c r="B12082" s="850" t="s">
        <v>15816</v>
      </c>
      <c r="C12082" s="5" t="s">
        <v>11174</v>
      </c>
      <c r="D12082" s="5" t="s">
        <v>15957</v>
      </c>
      <c r="E12082" s="43">
        <v>87000</v>
      </c>
      <c r="F12082" s="43"/>
      <c r="G12082" s="48">
        <f t="shared" si="293"/>
        <v>798837.27997378027</v>
      </c>
      <c r="H12082" s="389" t="s">
        <v>10757</v>
      </c>
    </row>
    <row r="12083" spans="1:8" x14ac:dyDescent="0.3">
      <c r="A12083" s="45">
        <v>45765</v>
      </c>
      <c r="B12083" s="850" t="s">
        <v>25</v>
      </c>
      <c r="C12083" s="5" t="s">
        <v>26</v>
      </c>
      <c r="D12083" s="5" t="s">
        <v>11434</v>
      </c>
      <c r="E12083" s="43">
        <v>3000</v>
      </c>
      <c r="F12083" s="43"/>
      <c r="G12083" s="48">
        <f t="shared" si="293"/>
        <v>795837.27997378027</v>
      </c>
      <c r="H12083" s="389" t="s">
        <v>10757</v>
      </c>
    </row>
    <row r="12084" spans="1:8" x14ac:dyDescent="0.3">
      <c r="A12084" s="45">
        <v>45765</v>
      </c>
      <c r="B12084" s="850" t="s">
        <v>14590</v>
      </c>
      <c r="C12084" s="5" t="s">
        <v>5793</v>
      </c>
      <c r="D12084" s="5" t="s">
        <v>15958</v>
      </c>
      <c r="E12084" s="43">
        <v>300</v>
      </c>
      <c r="F12084" s="43"/>
      <c r="G12084" s="48">
        <f t="shared" si="293"/>
        <v>795537.27997378027</v>
      </c>
      <c r="H12084" s="389" t="s">
        <v>10757</v>
      </c>
    </row>
    <row r="12085" spans="1:8" x14ac:dyDescent="0.3">
      <c r="A12085" s="45">
        <v>45765</v>
      </c>
      <c r="B12085" s="850" t="s">
        <v>13321</v>
      </c>
      <c r="C12085" s="5" t="s">
        <v>5793</v>
      </c>
      <c r="D12085" s="5" t="s">
        <v>40</v>
      </c>
      <c r="E12085" s="43">
        <v>800</v>
      </c>
      <c r="F12085" s="43"/>
      <c r="G12085" s="48">
        <f t="shared" si="293"/>
        <v>794737.27997378027</v>
      </c>
      <c r="H12085" s="389" t="s">
        <v>10757</v>
      </c>
    </row>
    <row r="12086" spans="1:8" x14ac:dyDescent="0.3">
      <c r="A12086" s="45">
        <v>45765</v>
      </c>
      <c r="B12086" s="850" t="s">
        <v>13321</v>
      </c>
      <c r="C12086" s="5" t="s">
        <v>30</v>
      </c>
      <c r="D12086" s="5" t="s">
        <v>15960</v>
      </c>
      <c r="E12086" s="43">
        <v>1000</v>
      </c>
      <c r="F12086" s="43"/>
      <c r="G12086" s="48">
        <f t="shared" si="293"/>
        <v>793737.27997378027</v>
      </c>
      <c r="H12086" s="389" t="s">
        <v>10757</v>
      </c>
    </row>
    <row r="12087" spans="1:8" x14ac:dyDescent="0.3">
      <c r="A12087" s="45">
        <v>45766</v>
      </c>
      <c r="B12087" s="851" t="s">
        <v>15422</v>
      </c>
      <c r="C12087" s="5" t="s">
        <v>84</v>
      </c>
      <c r="D12087" s="5" t="s">
        <v>15963</v>
      </c>
      <c r="E12087" s="43">
        <v>5000</v>
      </c>
      <c r="F12087" s="43"/>
      <c r="G12087" s="48">
        <f t="shared" si="293"/>
        <v>788737.27997378027</v>
      </c>
      <c r="H12087" s="389" t="s">
        <v>9567</v>
      </c>
    </row>
    <row r="12088" spans="1:8" x14ac:dyDescent="0.3">
      <c r="A12088" s="45">
        <v>45766</v>
      </c>
      <c r="B12088" s="850" t="s">
        <v>13138</v>
      </c>
      <c r="C12088" s="5" t="s">
        <v>11174</v>
      </c>
      <c r="D12088" s="5" t="s">
        <v>15964</v>
      </c>
      <c r="E12088" s="43">
        <v>1000</v>
      </c>
      <c r="F12088" s="43"/>
      <c r="G12088" s="48">
        <f t="shared" si="293"/>
        <v>787737.27997378027</v>
      </c>
      <c r="H12088" s="389" t="s">
        <v>10757</v>
      </c>
    </row>
    <row r="12089" spans="1:8" x14ac:dyDescent="0.3">
      <c r="A12089" s="45">
        <v>45766</v>
      </c>
      <c r="B12089" s="851" t="s">
        <v>15939</v>
      </c>
      <c r="C12089" s="5" t="s">
        <v>11174</v>
      </c>
      <c r="D12089" s="5" t="s">
        <v>15965</v>
      </c>
      <c r="E12089" s="43">
        <v>16700</v>
      </c>
      <c r="F12089" s="43"/>
      <c r="G12089" s="48">
        <f t="shared" si="293"/>
        <v>771037.27997378027</v>
      </c>
      <c r="H12089" s="389" t="s">
        <v>10757</v>
      </c>
    </row>
    <row r="12090" spans="1:8" x14ac:dyDescent="0.3">
      <c r="A12090" s="45">
        <v>45766</v>
      </c>
      <c r="B12090" s="851" t="s">
        <v>12080</v>
      </c>
      <c r="C12090" s="5" t="s">
        <v>84</v>
      </c>
      <c r="D12090" s="5" t="s">
        <v>15967</v>
      </c>
      <c r="E12090" s="43">
        <v>20000</v>
      </c>
      <c r="F12090" s="43"/>
      <c r="G12090" s="48">
        <f t="shared" si="293"/>
        <v>751037.27997378027</v>
      </c>
      <c r="H12090" s="389" t="s">
        <v>9567</v>
      </c>
    </row>
    <row r="12091" spans="1:8" x14ac:dyDescent="0.3">
      <c r="A12091" s="45">
        <v>45766</v>
      </c>
      <c r="B12091" s="851" t="s">
        <v>15422</v>
      </c>
      <c r="C12091" s="5" t="s">
        <v>84</v>
      </c>
      <c r="D12091" s="5" t="s">
        <v>15968</v>
      </c>
      <c r="E12091" s="43">
        <v>2000</v>
      </c>
      <c r="F12091" s="43"/>
      <c r="G12091" s="48">
        <f t="shared" si="293"/>
        <v>749037.27997378027</v>
      </c>
      <c r="H12091" s="389" t="s">
        <v>9567</v>
      </c>
    </row>
    <row r="12092" spans="1:8" x14ac:dyDescent="0.3">
      <c r="A12092" s="45">
        <v>45766</v>
      </c>
      <c r="B12092" s="851"/>
      <c r="C12092" s="5" t="s">
        <v>14</v>
      </c>
      <c r="D12092" s="5" t="s">
        <v>15372</v>
      </c>
      <c r="E12092" s="43">
        <v>5000</v>
      </c>
      <c r="F12092" s="43"/>
      <c r="G12092" s="48">
        <f t="shared" si="293"/>
        <v>744037.27997378027</v>
      </c>
      <c r="H12092" s="389" t="s">
        <v>9567</v>
      </c>
    </row>
    <row r="12093" spans="1:8" x14ac:dyDescent="0.3">
      <c r="A12093" s="45">
        <v>45766</v>
      </c>
      <c r="B12093" s="851" t="s">
        <v>12230</v>
      </c>
      <c r="C12093" s="5" t="s">
        <v>1074</v>
      </c>
      <c r="D12093" s="5" t="s">
        <v>6280</v>
      </c>
      <c r="E12093" s="43">
        <f>1230+1920</f>
        <v>3150</v>
      </c>
      <c r="F12093" s="43"/>
      <c r="G12093" s="48">
        <f t="shared" si="293"/>
        <v>740887.27997378027</v>
      </c>
      <c r="H12093" s="389" t="s">
        <v>10757</v>
      </c>
    </row>
    <row r="12094" spans="1:8" x14ac:dyDescent="0.3">
      <c r="A12094" s="45">
        <v>45766</v>
      </c>
      <c r="B12094" s="851" t="s">
        <v>25</v>
      </c>
      <c r="C12094" s="5" t="s">
        <v>1074</v>
      </c>
      <c r="D12094" s="5" t="s">
        <v>6280</v>
      </c>
      <c r="E12094" s="43">
        <f>6400+4070</f>
        <v>10470</v>
      </c>
      <c r="F12094" s="43"/>
      <c r="G12094" s="48">
        <f t="shared" si="293"/>
        <v>730417.27997378027</v>
      </c>
      <c r="H12094" s="389" t="s">
        <v>10757</v>
      </c>
    </row>
    <row r="12095" spans="1:8" x14ac:dyDescent="0.3">
      <c r="A12095" s="45">
        <v>45766</v>
      </c>
      <c r="B12095" s="851" t="s">
        <v>15629</v>
      </c>
      <c r="C12095" s="5" t="s">
        <v>5793</v>
      </c>
      <c r="D12095" s="5" t="s">
        <v>15969</v>
      </c>
      <c r="E12095" s="43">
        <v>1000</v>
      </c>
      <c r="F12095" s="43"/>
      <c r="G12095" s="48">
        <f t="shared" si="293"/>
        <v>729417.27997378027</v>
      </c>
      <c r="H12095" s="389" t="s">
        <v>10757</v>
      </c>
    </row>
    <row r="12096" spans="1:8" x14ac:dyDescent="0.3">
      <c r="A12096" s="45"/>
      <c r="B12096" s="851"/>
      <c r="C12096" s="5"/>
      <c r="D12096" s="5"/>
      <c r="E12096" s="43"/>
      <c r="F12096" s="43"/>
      <c r="G12096" s="48">
        <f t="shared" si="293"/>
        <v>729417.27997378027</v>
      </c>
      <c r="H12096" s="389" t="s">
        <v>10757</v>
      </c>
    </row>
    <row r="12097" spans="1:8" x14ac:dyDescent="0.3">
      <c r="A12097" s="45"/>
      <c r="B12097" s="851"/>
      <c r="C12097" s="5"/>
      <c r="D12097" s="5"/>
      <c r="E12097" s="43"/>
      <c r="F12097" s="43"/>
      <c r="G12097" s="48">
        <f t="shared" si="293"/>
        <v>729417.27997378027</v>
      </c>
      <c r="H12097" s="389" t="s">
        <v>10757</v>
      </c>
    </row>
    <row r="12098" spans="1:8" ht="23.25" x14ac:dyDescent="0.35">
      <c r="A12098" s="45"/>
      <c r="B12098" s="851"/>
      <c r="C12098" s="5"/>
      <c r="D12098" s="704" t="s">
        <v>15971</v>
      </c>
      <c r="E12098" s="43"/>
      <c r="F12098" s="43"/>
      <c r="G12098" s="48">
        <f t="shared" si="293"/>
        <v>729417.27997378027</v>
      </c>
      <c r="H12098" s="389" t="s">
        <v>10757</v>
      </c>
    </row>
    <row r="12099" spans="1:8" ht="23.25" x14ac:dyDescent="0.35">
      <c r="A12099" s="45"/>
      <c r="B12099" s="849"/>
      <c r="C12099" s="5"/>
      <c r="D12099" s="704" t="s">
        <v>2053</v>
      </c>
      <c r="E12099" s="43"/>
      <c r="F12099" s="43"/>
      <c r="G12099" s="48">
        <f t="shared" si="293"/>
        <v>729417.27997378027</v>
      </c>
      <c r="H12099" s="389" t="s">
        <v>10757</v>
      </c>
    </row>
    <row r="12100" spans="1:8" ht="23.25" x14ac:dyDescent="0.35">
      <c r="A12100" s="45"/>
      <c r="B12100" s="849"/>
      <c r="C12100" s="5"/>
      <c r="D12100" s="704" t="s">
        <v>15937</v>
      </c>
      <c r="E12100" s="43"/>
      <c r="F12100" s="43"/>
      <c r="G12100" s="48">
        <f t="shared" si="293"/>
        <v>729417.27997378027</v>
      </c>
      <c r="H12100" s="389" t="s">
        <v>10757</v>
      </c>
    </row>
    <row r="12101" spans="1:8" ht="23.25" x14ac:dyDescent="0.35">
      <c r="A12101" s="45"/>
      <c r="B12101" s="831"/>
      <c r="C12101" s="5"/>
      <c r="D12101" s="704" t="s">
        <v>15820</v>
      </c>
      <c r="E12101" s="43"/>
      <c r="F12101" s="43"/>
      <c r="G12101" s="48">
        <f t="shared" si="293"/>
        <v>729417.27997378027</v>
      </c>
      <c r="H12101" s="389" t="s">
        <v>10757</v>
      </c>
    </row>
    <row r="12102" spans="1:8" ht="23.25" x14ac:dyDescent="0.35">
      <c r="A12102" s="45"/>
      <c r="B12102" s="831"/>
      <c r="C12102" s="5"/>
      <c r="D12102" s="704" t="s">
        <v>15922</v>
      </c>
      <c r="E12102" s="43"/>
      <c r="F12102" s="43"/>
      <c r="G12102" s="48">
        <f t="shared" si="293"/>
        <v>729417.27997378027</v>
      </c>
      <c r="H12102" s="389" t="s">
        <v>10757</v>
      </c>
    </row>
    <row r="12103" spans="1:8" ht="23.25" x14ac:dyDescent="0.35">
      <c r="A12103" s="5"/>
      <c r="B12103" s="831"/>
      <c r="C12103" s="5"/>
      <c r="D12103" s="704" t="s">
        <v>15658</v>
      </c>
      <c r="E12103" s="43"/>
      <c r="F12103" s="43"/>
      <c r="G12103" s="48">
        <f t="shared" si="293"/>
        <v>729417.27997378027</v>
      </c>
      <c r="H12103" s="389" t="s">
        <v>10757</v>
      </c>
    </row>
    <row r="12104" spans="1:8" ht="23.25" x14ac:dyDescent="0.35">
      <c r="A12104" s="5"/>
      <c r="B12104" s="831"/>
      <c r="C12104" s="5"/>
      <c r="D12104" s="704" t="s">
        <v>15410</v>
      </c>
      <c r="E12104" s="43"/>
      <c r="F12104" s="43"/>
      <c r="G12104" s="48">
        <f t="shared" si="293"/>
        <v>729417.27997378027</v>
      </c>
      <c r="H12104" s="389" t="s">
        <v>10757</v>
      </c>
    </row>
    <row r="12105" spans="1:8" ht="23.25" x14ac:dyDescent="0.35">
      <c r="A12105" s="5"/>
      <c r="B12105" s="831"/>
      <c r="C12105" s="5"/>
      <c r="D12105" s="704" t="s">
        <v>15425</v>
      </c>
      <c r="E12105" s="43"/>
      <c r="F12105" s="43"/>
      <c r="G12105" s="48">
        <f t="shared" si="293"/>
        <v>729417.27997378027</v>
      </c>
      <c r="H12105" s="389" t="s">
        <v>10757</v>
      </c>
    </row>
    <row r="12106" spans="1:8" ht="23.25" x14ac:dyDescent="0.35">
      <c r="A12106" s="5"/>
      <c r="B12106" s="831"/>
      <c r="C12106" s="5"/>
      <c r="D12106" s="704"/>
      <c r="E12106" s="43"/>
      <c r="F12106" s="43"/>
      <c r="G12106" s="48">
        <f t="shared" ref="G12106:G12109" si="294">G12105+F12106-E12106</f>
        <v>729417.27997378027</v>
      </c>
      <c r="H12106" s="389" t="s">
        <v>10757</v>
      </c>
    </row>
    <row r="12107" spans="1:8" x14ac:dyDescent="0.3">
      <c r="A12107" s="5"/>
      <c r="B12107" s="831"/>
      <c r="C12107" s="5"/>
      <c r="D12107" s="5"/>
      <c r="E12107" s="43"/>
      <c r="F12107" s="43"/>
      <c r="G12107" s="48">
        <f t="shared" si="294"/>
        <v>729417.27997378027</v>
      </c>
      <c r="H12107" s="389" t="s">
        <v>10757</v>
      </c>
    </row>
    <row r="12108" spans="1:8" x14ac:dyDescent="0.3">
      <c r="A12108" s="5"/>
      <c r="B12108" s="831"/>
      <c r="C12108" s="5"/>
      <c r="D12108" s="5"/>
      <c r="E12108" s="43"/>
      <c r="F12108" s="43"/>
      <c r="G12108" s="48">
        <f t="shared" si="294"/>
        <v>729417.27997378027</v>
      </c>
      <c r="H12108" s="389" t="s">
        <v>10757</v>
      </c>
    </row>
    <row r="12109" spans="1:8" x14ac:dyDescent="0.3">
      <c r="A12109" s="5"/>
      <c r="B12109" s="790"/>
      <c r="C12109" s="5"/>
      <c r="D12109" s="5"/>
      <c r="E12109" s="43"/>
      <c r="F12109" s="43"/>
      <c r="G12109" s="48">
        <f t="shared" si="294"/>
        <v>729417.27997378027</v>
      </c>
      <c r="H12109" s="389" t="s">
        <v>10757</v>
      </c>
    </row>
    <row r="12110" spans="1:8" x14ac:dyDescent="0.3">
      <c r="A12110" s="5"/>
      <c r="B12110" s="790"/>
      <c r="C12110" s="5"/>
      <c r="D12110" s="5"/>
      <c r="E12110" s="43"/>
      <c r="F12110" s="43"/>
      <c r="G12110" s="48">
        <f t="shared" ref="G12110:G12161" si="295">G12109+F12117-E12117</f>
        <v>729417.27997378027</v>
      </c>
      <c r="H12110" s="389" t="s">
        <v>10757</v>
      </c>
    </row>
    <row r="12111" spans="1:8" x14ac:dyDescent="0.3">
      <c r="A12111" s="5"/>
      <c r="B12111" s="790"/>
      <c r="C12111" s="5"/>
      <c r="D12111" s="5"/>
      <c r="E12111" s="43"/>
      <c r="F12111" s="43"/>
      <c r="G12111" s="48">
        <f t="shared" si="295"/>
        <v>729417.27997378027</v>
      </c>
      <c r="H12111" s="389" t="s">
        <v>10757</v>
      </c>
    </row>
    <row r="12112" spans="1:8" x14ac:dyDescent="0.3">
      <c r="A12112" s="5"/>
      <c r="B12112" s="790"/>
      <c r="C12112" s="5"/>
      <c r="D12112" s="5"/>
      <c r="E12112" s="43"/>
      <c r="F12112" s="43"/>
      <c r="G12112" s="48">
        <f t="shared" si="295"/>
        <v>729417.27997378027</v>
      </c>
      <c r="H12112" s="389" t="s">
        <v>10757</v>
      </c>
    </row>
    <row r="12113" spans="1:8" x14ac:dyDescent="0.3">
      <c r="A12113" s="5"/>
      <c r="B12113" s="790"/>
      <c r="C12113" s="5"/>
      <c r="D12113" s="5"/>
      <c r="E12113" s="43"/>
      <c r="F12113" s="43"/>
      <c r="G12113" s="48">
        <f t="shared" si="295"/>
        <v>729417.27997378027</v>
      </c>
      <c r="H12113" s="389" t="s">
        <v>10757</v>
      </c>
    </row>
    <row r="12114" spans="1:8" x14ac:dyDescent="0.3">
      <c r="A12114" s="5"/>
      <c r="B12114" s="790"/>
      <c r="C12114" s="5"/>
      <c r="D12114" s="5"/>
      <c r="E12114" s="43"/>
      <c r="F12114" s="43"/>
      <c r="G12114" s="48">
        <f t="shared" si="295"/>
        <v>729417.27997378027</v>
      </c>
      <c r="H12114" s="389" t="s">
        <v>10757</v>
      </c>
    </row>
    <row r="12115" spans="1:8" x14ac:dyDescent="0.3">
      <c r="A12115" s="5"/>
      <c r="B12115" s="790"/>
      <c r="C12115" s="5"/>
      <c r="D12115" s="5"/>
      <c r="E12115" s="43"/>
      <c r="F12115" s="43"/>
      <c r="G12115" s="48">
        <f t="shared" si="295"/>
        <v>729417.27997378027</v>
      </c>
      <c r="H12115" s="389" t="s">
        <v>10757</v>
      </c>
    </row>
    <row r="12116" spans="1:8" x14ac:dyDescent="0.3">
      <c r="A12116" s="5"/>
      <c r="B12116" s="790"/>
      <c r="C12116" s="5"/>
      <c r="D12116" s="5"/>
      <c r="E12116" s="43"/>
      <c r="F12116" s="43"/>
      <c r="G12116" s="48">
        <f t="shared" si="295"/>
        <v>729417.27997378027</v>
      </c>
      <c r="H12116" s="389" t="s">
        <v>10757</v>
      </c>
    </row>
    <row r="12117" spans="1:8" x14ac:dyDescent="0.3">
      <c r="A12117" s="5"/>
      <c r="B12117" s="790"/>
      <c r="C12117" s="5"/>
      <c r="D12117" s="5"/>
      <c r="E12117" s="43"/>
      <c r="F12117" s="43"/>
      <c r="G12117" s="48">
        <f t="shared" si="295"/>
        <v>729417.27997378027</v>
      </c>
      <c r="H12117" s="389" t="s">
        <v>10757</v>
      </c>
    </row>
    <row r="12118" spans="1:8" x14ac:dyDescent="0.3">
      <c r="A12118" s="5"/>
      <c r="B12118" s="790"/>
      <c r="C12118" s="5"/>
      <c r="D12118" s="5"/>
      <c r="E12118" s="43"/>
      <c r="F12118" s="43"/>
      <c r="G12118" s="48">
        <f t="shared" si="295"/>
        <v>729417.27997378027</v>
      </c>
      <c r="H12118" s="389" t="s">
        <v>10757</v>
      </c>
    </row>
    <row r="12119" spans="1:8" x14ac:dyDescent="0.3">
      <c r="A12119" s="5"/>
      <c r="B12119" s="790"/>
      <c r="C12119" s="5"/>
      <c r="D12119" s="5"/>
      <c r="E12119" s="43"/>
      <c r="F12119" s="43"/>
      <c r="G12119" s="48">
        <f t="shared" si="295"/>
        <v>729417.27997378027</v>
      </c>
      <c r="H12119" s="389" t="s">
        <v>10757</v>
      </c>
    </row>
    <row r="12120" spans="1:8" x14ac:dyDescent="0.3">
      <c r="A12120" s="5"/>
      <c r="B12120" s="790"/>
      <c r="C12120" s="5"/>
      <c r="D12120" s="5"/>
      <c r="E12120" s="43"/>
      <c r="F12120" s="43"/>
      <c r="G12120" s="48">
        <f t="shared" si="295"/>
        <v>729417.27997378027</v>
      </c>
      <c r="H12120" s="389" t="s">
        <v>10757</v>
      </c>
    </row>
    <row r="12121" spans="1:8" x14ac:dyDescent="0.3">
      <c r="A12121" s="5"/>
      <c r="B12121" s="790"/>
      <c r="C12121" s="5"/>
      <c r="D12121" s="5"/>
      <c r="E12121" s="43"/>
      <c r="F12121" s="43"/>
      <c r="G12121" s="48">
        <f t="shared" si="295"/>
        <v>729417.27997378027</v>
      </c>
      <c r="H12121" s="389" t="s">
        <v>10757</v>
      </c>
    </row>
    <row r="12122" spans="1:8" x14ac:dyDescent="0.3">
      <c r="A12122" s="5"/>
      <c r="B12122" s="790"/>
      <c r="C12122" s="5"/>
      <c r="D12122" s="5"/>
      <c r="E12122" s="43"/>
      <c r="F12122" s="43"/>
      <c r="G12122" s="48">
        <f t="shared" si="295"/>
        <v>729417.27997378027</v>
      </c>
      <c r="H12122" s="389" t="s">
        <v>10757</v>
      </c>
    </row>
    <row r="12123" spans="1:8" x14ac:dyDescent="0.3">
      <c r="A12123" s="5"/>
      <c r="B12123" s="790"/>
      <c r="C12123" s="5"/>
      <c r="D12123" s="5"/>
      <c r="E12123" s="43"/>
      <c r="F12123" s="43"/>
      <c r="G12123" s="48">
        <f t="shared" si="295"/>
        <v>729417.27997378027</v>
      </c>
      <c r="H12123" s="389" t="s">
        <v>10757</v>
      </c>
    </row>
    <row r="12124" spans="1:8" x14ac:dyDescent="0.3">
      <c r="A12124" s="5"/>
      <c r="B12124" s="790"/>
      <c r="C12124" s="5"/>
      <c r="D12124" s="5"/>
      <c r="E12124" s="43"/>
      <c r="F12124" s="43"/>
      <c r="G12124" s="48">
        <f t="shared" si="295"/>
        <v>729417.27997378027</v>
      </c>
      <c r="H12124" s="389" t="s">
        <v>10757</v>
      </c>
    </row>
    <row r="12125" spans="1:8" x14ac:dyDescent="0.3">
      <c r="A12125" s="5"/>
      <c r="B12125" s="790"/>
      <c r="C12125" s="5"/>
      <c r="D12125" s="5"/>
      <c r="E12125" s="43"/>
      <c r="F12125" s="43"/>
      <c r="G12125" s="48">
        <f t="shared" si="295"/>
        <v>729417.27997378027</v>
      </c>
      <c r="H12125" s="389" t="s">
        <v>10757</v>
      </c>
    </row>
    <row r="12126" spans="1:8" x14ac:dyDescent="0.3">
      <c r="A12126" s="5"/>
      <c r="B12126" s="790"/>
      <c r="C12126" s="5"/>
      <c r="D12126" s="5"/>
      <c r="E12126" s="43"/>
      <c r="F12126" s="43"/>
      <c r="G12126" s="48">
        <f t="shared" si="295"/>
        <v>729417.27997378027</v>
      </c>
      <c r="H12126" s="389" t="s">
        <v>10757</v>
      </c>
    </row>
    <row r="12127" spans="1:8" x14ac:dyDescent="0.3">
      <c r="A12127" s="5"/>
      <c r="B12127" s="790"/>
      <c r="C12127" s="5"/>
      <c r="D12127" s="5"/>
      <c r="E12127" s="43"/>
      <c r="F12127" s="43"/>
      <c r="G12127" s="48">
        <f t="shared" si="295"/>
        <v>729417.27997378027</v>
      </c>
      <c r="H12127" s="389" t="s">
        <v>10757</v>
      </c>
    </row>
    <row r="12128" spans="1:8" x14ac:dyDescent="0.3">
      <c r="A12128" s="5"/>
      <c r="B12128" s="790"/>
      <c r="C12128" s="5"/>
      <c r="D12128" s="5"/>
      <c r="E12128" s="43"/>
      <c r="F12128" s="43"/>
      <c r="G12128" s="48">
        <f t="shared" si="295"/>
        <v>729417.27997378027</v>
      </c>
      <c r="H12128" s="389" t="s">
        <v>10757</v>
      </c>
    </row>
    <row r="12129" spans="1:8" x14ac:dyDescent="0.3">
      <c r="A12129" s="5"/>
      <c r="B12129" s="790"/>
      <c r="C12129" s="5"/>
      <c r="D12129" s="5"/>
      <c r="E12129" s="43"/>
      <c r="F12129" s="43"/>
      <c r="G12129" s="48">
        <f t="shared" si="295"/>
        <v>729417.27997378027</v>
      </c>
      <c r="H12129" s="389" t="s">
        <v>10757</v>
      </c>
    </row>
    <row r="12130" spans="1:8" x14ac:dyDescent="0.3">
      <c r="A12130" s="5"/>
      <c r="B12130" s="790"/>
      <c r="C12130" s="5"/>
      <c r="D12130" s="5"/>
      <c r="E12130" s="43"/>
      <c r="F12130" s="43"/>
      <c r="G12130" s="48">
        <f t="shared" si="295"/>
        <v>729417.27997378027</v>
      </c>
      <c r="H12130" s="389" t="s">
        <v>10757</v>
      </c>
    </row>
    <row r="12131" spans="1:8" x14ac:dyDescent="0.3">
      <c r="A12131" s="5"/>
      <c r="B12131" s="790"/>
      <c r="C12131" s="5"/>
      <c r="D12131" s="5"/>
      <c r="E12131" s="43"/>
      <c r="F12131" s="43"/>
      <c r="G12131" s="48">
        <f t="shared" si="295"/>
        <v>729417.27997378027</v>
      </c>
      <c r="H12131" s="389" t="s">
        <v>10757</v>
      </c>
    </row>
    <row r="12132" spans="1:8" x14ac:dyDescent="0.3">
      <c r="A12132" s="5"/>
      <c r="B12132" s="790"/>
      <c r="C12132" s="5"/>
      <c r="D12132" s="5"/>
      <c r="E12132" s="43"/>
      <c r="F12132" s="43"/>
      <c r="G12132" s="48">
        <f t="shared" si="295"/>
        <v>729417.27997378027</v>
      </c>
      <c r="H12132" s="389" t="s">
        <v>10757</v>
      </c>
    </row>
    <row r="12133" spans="1:8" x14ac:dyDescent="0.3">
      <c r="A12133" s="5"/>
      <c r="B12133" s="790"/>
      <c r="C12133" s="5"/>
      <c r="D12133" s="5"/>
      <c r="E12133" s="43"/>
      <c r="F12133" s="43"/>
      <c r="G12133" s="48">
        <f t="shared" si="295"/>
        <v>729417.27997378027</v>
      </c>
      <c r="H12133" s="389" t="s">
        <v>10757</v>
      </c>
    </row>
    <row r="12134" spans="1:8" x14ac:dyDescent="0.3">
      <c r="A12134" s="5"/>
      <c r="B12134" s="790"/>
      <c r="C12134" s="5"/>
      <c r="D12134" s="5"/>
      <c r="E12134" s="43"/>
      <c r="F12134" s="43"/>
      <c r="G12134" s="48">
        <f t="shared" si="295"/>
        <v>729417.27997378027</v>
      </c>
      <c r="H12134" s="389" t="s">
        <v>10757</v>
      </c>
    </row>
    <row r="12135" spans="1:8" x14ac:dyDescent="0.3">
      <c r="A12135" s="5"/>
      <c r="B12135" s="790"/>
      <c r="C12135" s="5"/>
      <c r="D12135" s="5"/>
      <c r="E12135" s="43"/>
      <c r="F12135" s="43"/>
      <c r="G12135" s="48">
        <f t="shared" si="295"/>
        <v>729417.27997378027</v>
      </c>
      <c r="H12135" s="389" t="s">
        <v>10757</v>
      </c>
    </row>
    <row r="12136" spans="1:8" x14ac:dyDescent="0.3">
      <c r="A12136" s="5"/>
      <c r="B12136" s="790"/>
      <c r="C12136" s="5"/>
      <c r="D12136" s="5"/>
      <c r="E12136" s="43"/>
      <c r="F12136" s="43"/>
      <c r="G12136" s="48">
        <f t="shared" si="295"/>
        <v>729417.27997378027</v>
      </c>
      <c r="H12136" s="389" t="s">
        <v>10757</v>
      </c>
    </row>
    <row r="12137" spans="1:8" x14ac:dyDescent="0.3">
      <c r="A12137" s="5"/>
      <c r="B12137" s="790"/>
      <c r="C12137" s="5"/>
      <c r="D12137" s="5"/>
      <c r="E12137" s="43"/>
      <c r="F12137" s="43"/>
      <c r="G12137" s="48">
        <f t="shared" si="295"/>
        <v>729417.27997378027</v>
      </c>
      <c r="H12137" s="389" t="s">
        <v>10757</v>
      </c>
    </row>
    <row r="12138" spans="1:8" x14ac:dyDescent="0.3">
      <c r="A12138" s="5"/>
      <c r="B12138" s="790"/>
      <c r="C12138" s="5"/>
      <c r="D12138" s="5"/>
      <c r="E12138" s="43"/>
      <c r="F12138" s="43"/>
      <c r="G12138" s="48">
        <f t="shared" si="295"/>
        <v>729417.27997378027</v>
      </c>
      <c r="H12138" s="389" t="s">
        <v>10757</v>
      </c>
    </row>
    <row r="12139" spans="1:8" x14ac:dyDescent="0.3">
      <c r="A12139" s="5"/>
      <c r="B12139" s="790"/>
      <c r="C12139" s="5"/>
      <c r="D12139" s="5"/>
      <c r="E12139" s="43"/>
      <c r="F12139" s="43"/>
      <c r="G12139" s="48">
        <f t="shared" si="295"/>
        <v>729417.27997378027</v>
      </c>
      <c r="H12139" s="389" t="s">
        <v>10757</v>
      </c>
    </row>
    <row r="12140" spans="1:8" x14ac:dyDescent="0.3">
      <c r="A12140" s="5"/>
      <c r="B12140" s="790"/>
      <c r="C12140" s="5"/>
      <c r="D12140" s="5"/>
      <c r="E12140" s="43"/>
      <c r="F12140" s="43"/>
      <c r="G12140" s="48">
        <f t="shared" si="295"/>
        <v>729417.27997378027</v>
      </c>
      <c r="H12140" s="389" t="s">
        <v>10757</v>
      </c>
    </row>
    <row r="12141" spans="1:8" x14ac:dyDescent="0.3">
      <c r="A12141" s="5"/>
      <c r="B12141" s="790"/>
      <c r="C12141" s="5"/>
      <c r="D12141" s="5"/>
      <c r="E12141" s="43"/>
      <c r="F12141" s="43"/>
      <c r="G12141" s="48">
        <f t="shared" si="295"/>
        <v>729417.27997378027</v>
      </c>
      <c r="H12141" s="389" t="s">
        <v>10757</v>
      </c>
    </row>
    <row r="12142" spans="1:8" x14ac:dyDescent="0.3">
      <c r="A12142" s="5"/>
      <c r="B12142" s="790"/>
      <c r="C12142" s="5"/>
      <c r="D12142" s="5"/>
      <c r="E12142" s="43"/>
      <c r="F12142" s="43"/>
      <c r="G12142" s="48">
        <f t="shared" si="295"/>
        <v>729417.27997378027</v>
      </c>
      <c r="H12142" s="389" t="s">
        <v>10757</v>
      </c>
    </row>
    <row r="12143" spans="1:8" x14ac:dyDescent="0.3">
      <c r="A12143" s="5"/>
      <c r="B12143" s="790"/>
      <c r="C12143" s="5"/>
      <c r="D12143" s="5"/>
      <c r="E12143" s="43"/>
      <c r="F12143" s="43"/>
      <c r="G12143" s="48">
        <f t="shared" si="295"/>
        <v>729417.27997378027</v>
      </c>
      <c r="H12143" s="389" t="s">
        <v>10757</v>
      </c>
    </row>
    <row r="12144" spans="1:8" x14ac:dyDescent="0.3">
      <c r="A12144" s="5"/>
      <c r="B12144" s="790"/>
      <c r="C12144" s="5"/>
      <c r="D12144" s="5"/>
      <c r="E12144" s="43"/>
      <c r="F12144" s="43"/>
      <c r="G12144" s="48">
        <f t="shared" si="295"/>
        <v>729417.27997378027</v>
      </c>
      <c r="H12144" s="389" t="s">
        <v>10757</v>
      </c>
    </row>
    <row r="12145" spans="1:8" x14ac:dyDescent="0.3">
      <c r="A12145" s="5"/>
      <c r="B12145" s="790"/>
      <c r="C12145" s="5"/>
      <c r="D12145" s="5"/>
      <c r="E12145" s="43"/>
      <c r="F12145" s="43"/>
      <c r="G12145" s="48">
        <f t="shared" si="295"/>
        <v>729417.27997378027</v>
      </c>
      <c r="H12145" s="389" t="s">
        <v>10757</v>
      </c>
    </row>
    <row r="12146" spans="1:8" x14ac:dyDescent="0.3">
      <c r="A12146" s="5"/>
      <c r="B12146" s="790"/>
      <c r="C12146" s="5"/>
      <c r="D12146" s="5"/>
      <c r="E12146" s="43"/>
      <c r="F12146" s="43"/>
      <c r="G12146" s="48">
        <f t="shared" si="295"/>
        <v>729417.27997378027</v>
      </c>
      <c r="H12146" s="389" t="s">
        <v>10757</v>
      </c>
    </row>
    <row r="12147" spans="1:8" x14ac:dyDescent="0.3">
      <c r="A12147" s="5"/>
      <c r="B12147" s="790"/>
      <c r="C12147" s="5"/>
      <c r="D12147" s="5"/>
      <c r="E12147" s="43"/>
      <c r="F12147" s="43"/>
      <c r="G12147" s="48">
        <f t="shared" si="295"/>
        <v>729417.27997378027</v>
      </c>
      <c r="H12147" s="389" t="s">
        <v>10757</v>
      </c>
    </row>
    <row r="12148" spans="1:8" x14ac:dyDescent="0.3">
      <c r="A12148" s="5"/>
      <c r="B12148" s="790"/>
      <c r="C12148" s="5"/>
      <c r="D12148" s="5"/>
      <c r="E12148" s="43"/>
      <c r="F12148" s="43"/>
      <c r="G12148" s="48">
        <f t="shared" si="295"/>
        <v>729417.27997378027</v>
      </c>
      <c r="H12148" s="389" t="s">
        <v>10757</v>
      </c>
    </row>
    <row r="12149" spans="1:8" x14ac:dyDescent="0.3">
      <c r="A12149" s="5"/>
      <c r="B12149" s="790"/>
      <c r="C12149" s="5"/>
      <c r="D12149" s="5"/>
      <c r="E12149" s="43"/>
      <c r="F12149" s="43"/>
      <c r="G12149" s="48">
        <f t="shared" si="295"/>
        <v>729417.27997378027</v>
      </c>
      <c r="H12149" s="389" t="s">
        <v>10757</v>
      </c>
    </row>
    <row r="12150" spans="1:8" x14ac:dyDescent="0.3">
      <c r="A12150" s="5"/>
      <c r="B12150" s="790"/>
      <c r="C12150" s="5"/>
      <c r="D12150" s="5"/>
      <c r="E12150" s="43"/>
      <c r="F12150" s="43"/>
      <c r="G12150" s="48">
        <f t="shared" si="295"/>
        <v>729417.27997378027</v>
      </c>
      <c r="H12150" s="389" t="s">
        <v>10757</v>
      </c>
    </row>
    <row r="12151" spans="1:8" x14ac:dyDescent="0.3">
      <c r="A12151" s="5"/>
      <c r="B12151" s="790"/>
      <c r="C12151" s="5"/>
      <c r="D12151" s="5"/>
      <c r="E12151" s="43"/>
      <c r="F12151" s="43"/>
      <c r="G12151" s="241">
        <f t="shared" si="295"/>
        <v>729417.27997378027</v>
      </c>
      <c r="H12151" s="389" t="s">
        <v>10757</v>
      </c>
    </row>
    <row r="12152" spans="1:8" x14ac:dyDescent="0.3">
      <c r="A12152" s="5"/>
      <c r="B12152" s="790"/>
      <c r="C12152" s="5"/>
      <c r="D12152" s="5"/>
      <c r="E12152" s="43"/>
      <c r="F12152" s="43"/>
      <c r="G12152" s="48">
        <f t="shared" si="295"/>
        <v>729417.27997378027</v>
      </c>
      <c r="H12152" s="389" t="s">
        <v>10757</v>
      </c>
    </row>
    <row r="12153" spans="1:8" x14ac:dyDescent="0.3">
      <c r="A12153" s="5"/>
      <c r="B12153" s="790"/>
      <c r="C12153" s="5"/>
      <c r="D12153" s="5"/>
      <c r="E12153" s="43"/>
      <c r="F12153" s="43"/>
      <c r="G12153" s="48">
        <f t="shared" si="295"/>
        <v>729417.27997378027</v>
      </c>
      <c r="H12153" s="389" t="s">
        <v>10757</v>
      </c>
    </row>
    <row r="12154" spans="1:8" x14ac:dyDescent="0.3">
      <c r="A12154" s="5"/>
      <c r="B12154" s="790"/>
      <c r="C12154" s="5"/>
      <c r="D12154" s="5"/>
      <c r="E12154" s="43"/>
      <c r="F12154" s="43"/>
      <c r="G12154" s="48">
        <f t="shared" si="295"/>
        <v>729417.27997378027</v>
      </c>
      <c r="H12154" s="389" t="s">
        <v>10757</v>
      </c>
    </row>
    <row r="12155" spans="1:8" x14ac:dyDescent="0.3">
      <c r="A12155" s="5"/>
      <c r="B12155" s="790"/>
      <c r="C12155" s="5"/>
      <c r="D12155" s="5"/>
      <c r="E12155" s="43"/>
      <c r="F12155" s="43"/>
      <c r="G12155" s="48">
        <f t="shared" si="295"/>
        <v>729417.27997378027</v>
      </c>
      <c r="H12155" s="389" t="s">
        <v>10757</v>
      </c>
    </row>
    <row r="12156" spans="1:8" x14ac:dyDescent="0.3">
      <c r="A12156" s="5"/>
      <c r="B12156" s="790"/>
      <c r="C12156" s="5"/>
      <c r="D12156" s="5"/>
      <c r="E12156" s="43"/>
      <c r="F12156" s="43"/>
      <c r="G12156" s="48">
        <f t="shared" si="295"/>
        <v>729417.27997378027</v>
      </c>
      <c r="H12156" s="389" t="s">
        <v>10757</v>
      </c>
    </row>
    <row r="12157" spans="1:8" x14ac:dyDescent="0.3">
      <c r="A12157" s="5"/>
      <c r="B12157" s="790"/>
      <c r="C12157" s="5"/>
      <c r="D12157" s="5"/>
      <c r="E12157" s="43"/>
      <c r="F12157" s="43"/>
      <c r="G12157" s="48">
        <f t="shared" si="295"/>
        <v>729417.27997378027</v>
      </c>
      <c r="H12157" s="389" t="s">
        <v>10757</v>
      </c>
    </row>
    <row r="12158" spans="1:8" x14ac:dyDescent="0.3">
      <c r="G12158" s="48">
        <f t="shared" si="295"/>
        <v>729417.27997378027</v>
      </c>
      <c r="H12158" s="389" t="s">
        <v>10757</v>
      </c>
    </row>
    <row r="12159" spans="1:8" x14ac:dyDescent="0.3">
      <c r="G12159" s="48">
        <f t="shared" si="295"/>
        <v>729417.27997378027</v>
      </c>
      <c r="H12159" s="389" t="s">
        <v>10757</v>
      </c>
    </row>
    <row r="12160" spans="1:8" x14ac:dyDescent="0.3">
      <c r="G12160" s="48">
        <f t="shared" si="295"/>
        <v>729417.27997378027</v>
      </c>
      <c r="H12160" s="389" t="s">
        <v>10757</v>
      </c>
    </row>
    <row r="12161" spans="7:8" x14ac:dyDescent="0.3">
      <c r="G12161" s="48">
        <f t="shared" si="295"/>
        <v>729417.27997378027</v>
      </c>
      <c r="H12161" s="389" t="s">
        <v>10757</v>
      </c>
    </row>
    <row r="12162" spans="7:8" x14ac:dyDescent="0.3">
      <c r="G12162" s="48">
        <f t="shared" ref="G12162:G12225" si="296">G12161+F12169-E12169</f>
        <v>729417.27997378027</v>
      </c>
      <c r="H12162" s="389" t="s">
        <v>10757</v>
      </c>
    </row>
    <row r="12163" spans="7:8" x14ac:dyDescent="0.3">
      <c r="G12163" s="48">
        <f t="shared" si="296"/>
        <v>729417.27997378027</v>
      </c>
      <c r="H12163" s="389" t="s">
        <v>10757</v>
      </c>
    </row>
    <row r="12164" spans="7:8" x14ac:dyDescent="0.3">
      <c r="G12164" s="48">
        <f t="shared" si="296"/>
        <v>729417.27997378027</v>
      </c>
      <c r="H12164" s="389" t="s">
        <v>10757</v>
      </c>
    </row>
    <row r="12165" spans="7:8" x14ac:dyDescent="0.3">
      <c r="G12165" s="48">
        <f t="shared" si="296"/>
        <v>729417.27997378027</v>
      </c>
      <c r="H12165" s="389" t="s">
        <v>10757</v>
      </c>
    </row>
    <row r="12166" spans="7:8" x14ac:dyDescent="0.3">
      <c r="G12166" s="48">
        <f t="shared" si="296"/>
        <v>729417.27997378027</v>
      </c>
      <c r="H12166" s="389" t="s">
        <v>10757</v>
      </c>
    </row>
    <row r="12167" spans="7:8" x14ac:dyDescent="0.3">
      <c r="G12167" s="48">
        <f t="shared" si="296"/>
        <v>729417.27997378027</v>
      </c>
      <c r="H12167" s="389" t="s">
        <v>10757</v>
      </c>
    </row>
    <row r="12168" spans="7:8" x14ac:dyDescent="0.3">
      <c r="G12168" s="48">
        <f t="shared" si="296"/>
        <v>729417.27997378027</v>
      </c>
      <c r="H12168" s="389" t="s">
        <v>10757</v>
      </c>
    </row>
    <row r="12169" spans="7:8" x14ac:dyDescent="0.3">
      <c r="G12169" s="48">
        <f t="shared" si="296"/>
        <v>729417.27997378027</v>
      </c>
      <c r="H12169" s="389" t="s">
        <v>10757</v>
      </c>
    </row>
    <row r="12170" spans="7:8" x14ac:dyDescent="0.3">
      <c r="G12170" s="48">
        <f t="shared" si="296"/>
        <v>729417.27997378027</v>
      </c>
      <c r="H12170" s="389" t="s">
        <v>10757</v>
      </c>
    </row>
    <row r="12171" spans="7:8" x14ac:dyDescent="0.3">
      <c r="G12171" s="48">
        <f t="shared" si="296"/>
        <v>729417.27997378027</v>
      </c>
      <c r="H12171" s="389" t="s">
        <v>10757</v>
      </c>
    </row>
    <row r="12172" spans="7:8" x14ac:dyDescent="0.3">
      <c r="G12172" s="48">
        <f t="shared" si="296"/>
        <v>729417.27997378027</v>
      </c>
      <c r="H12172" s="389" t="s">
        <v>10757</v>
      </c>
    </row>
    <row r="12173" spans="7:8" x14ac:dyDescent="0.3">
      <c r="G12173" s="48">
        <f t="shared" si="296"/>
        <v>729417.27997378027</v>
      </c>
      <c r="H12173" s="389" t="s">
        <v>10757</v>
      </c>
    </row>
    <row r="12174" spans="7:8" x14ac:dyDescent="0.3">
      <c r="G12174" s="48">
        <f t="shared" si="296"/>
        <v>729417.27997378027</v>
      </c>
      <c r="H12174" s="389" t="s">
        <v>10757</v>
      </c>
    </row>
    <row r="12175" spans="7:8" x14ac:dyDescent="0.3">
      <c r="G12175" s="48">
        <f t="shared" si="296"/>
        <v>729417.27997378027</v>
      </c>
      <c r="H12175" s="389" t="s">
        <v>10757</v>
      </c>
    </row>
    <row r="12176" spans="7:8" x14ac:dyDescent="0.3">
      <c r="G12176" s="48">
        <f t="shared" si="296"/>
        <v>729417.27997378027</v>
      </c>
      <c r="H12176" s="389" t="s">
        <v>10757</v>
      </c>
    </row>
    <row r="12177" spans="7:8" x14ac:dyDescent="0.3">
      <c r="G12177" s="48">
        <f t="shared" si="296"/>
        <v>729417.27997378027</v>
      </c>
      <c r="H12177" s="389" t="s">
        <v>10757</v>
      </c>
    </row>
    <row r="12178" spans="7:8" x14ac:dyDescent="0.3">
      <c r="G12178" s="48">
        <f t="shared" si="296"/>
        <v>729417.27997378027</v>
      </c>
      <c r="H12178" s="389" t="s">
        <v>10757</v>
      </c>
    </row>
    <row r="12179" spans="7:8" x14ac:dyDescent="0.3">
      <c r="G12179" s="48">
        <f t="shared" si="296"/>
        <v>729417.27997378027</v>
      </c>
      <c r="H12179" s="389" t="s">
        <v>10757</v>
      </c>
    </row>
    <row r="12180" spans="7:8" x14ac:dyDescent="0.3">
      <c r="G12180" s="48">
        <f t="shared" si="296"/>
        <v>729417.27997378027</v>
      </c>
      <c r="H12180" s="389" t="s">
        <v>10757</v>
      </c>
    </row>
    <row r="12181" spans="7:8" x14ac:dyDescent="0.3">
      <c r="G12181" s="48">
        <f t="shared" si="296"/>
        <v>729417.27997378027</v>
      </c>
      <c r="H12181" s="389" t="s">
        <v>10757</v>
      </c>
    </row>
    <row r="12182" spans="7:8" x14ac:dyDescent="0.3">
      <c r="G12182" s="48">
        <f t="shared" si="296"/>
        <v>729417.27997378027</v>
      </c>
      <c r="H12182" s="389" t="s">
        <v>10757</v>
      </c>
    </row>
    <row r="12183" spans="7:8" x14ac:dyDescent="0.3">
      <c r="G12183" s="48">
        <f t="shared" si="296"/>
        <v>729417.27997378027</v>
      </c>
      <c r="H12183" s="389" t="s">
        <v>10757</v>
      </c>
    </row>
    <row r="12184" spans="7:8" x14ac:dyDescent="0.3">
      <c r="G12184" s="48">
        <f t="shared" si="296"/>
        <v>729417.27997378027</v>
      </c>
      <c r="H12184" s="389" t="s">
        <v>10757</v>
      </c>
    </row>
    <row r="12185" spans="7:8" x14ac:dyDescent="0.3">
      <c r="G12185" s="48">
        <f t="shared" si="296"/>
        <v>729417.27997378027</v>
      </c>
      <c r="H12185" s="389" t="s">
        <v>10757</v>
      </c>
    </row>
    <row r="12186" spans="7:8" x14ac:dyDescent="0.3">
      <c r="G12186" s="48">
        <f t="shared" si="296"/>
        <v>729417.27997378027</v>
      </c>
      <c r="H12186" s="389" t="s">
        <v>10757</v>
      </c>
    </row>
    <row r="12187" spans="7:8" x14ac:dyDescent="0.3">
      <c r="G12187" s="48">
        <f t="shared" si="296"/>
        <v>729417.27997378027</v>
      </c>
      <c r="H12187" s="389" t="s">
        <v>10757</v>
      </c>
    </row>
    <row r="12188" spans="7:8" x14ac:dyDescent="0.3">
      <c r="G12188" s="48">
        <f t="shared" si="296"/>
        <v>729417.27997378027</v>
      </c>
      <c r="H12188" s="389" t="s">
        <v>10757</v>
      </c>
    </row>
    <row r="12189" spans="7:8" x14ac:dyDescent="0.3">
      <c r="G12189" s="48">
        <f t="shared" si="296"/>
        <v>729417.27997378027</v>
      </c>
      <c r="H12189" s="389" t="s">
        <v>10757</v>
      </c>
    </row>
    <row r="12190" spans="7:8" x14ac:dyDescent="0.3">
      <c r="G12190" s="48">
        <f t="shared" si="296"/>
        <v>729417.27997378027</v>
      </c>
      <c r="H12190" s="389" t="s">
        <v>10757</v>
      </c>
    </row>
    <row r="12191" spans="7:8" x14ac:dyDescent="0.3">
      <c r="G12191" s="48">
        <f t="shared" si="296"/>
        <v>729417.27997378027</v>
      </c>
      <c r="H12191" s="389" t="s">
        <v>10757</v>
      </c>
    </row>
    <row r="12192" spans="7:8" x14ac:dyDescent="0.3">
      <c r="G12192" s="48">
        <f t="shared" si="296"/>
        <v>729417.27997378027</v>
      </c>
      <c r="H12192" s="389" t="s">
        <v>10757</v>
      </c>
    </row>
    <row r="12193" spans="7:8" x14ac:dyDescent="0.3">
      <c r="G12193" s="48">
        <f t="shared" si="296"/>
        <v>729417.27997378027</v>
      </c>
      <c r="H12193" s="389" t="s">
        <v>10757</v>
      </c>
    </row>
    <row r="12194" spans="7:8" x14ac:dyDescent="0.3">
      <c r="G12194" s="48">
        <f t="shared" si="296"/>
        <v>729417.27997378027</v>
      </c>
    </row>
    <row r="12195" spans="7:8" x14ac:dyDescent="0.3">
      <c r="G12195" s="48">
        <f t="shared" si="296"/>
        <v>729417.27997378027</v>
      </c>
    </row>
    <row r="12196" spans="7:8" x14ac:dyDescent="0.3">
      <c r="G12196" s="48">
        <f t="shared" si="296"/>
        <v>729417.27997378027</v>
      </c>
    </row>
    <row r="12197" spans="7:8" x14ac:dyDescent="0.3">
      <c r="G12197" s="48">
        <f t="shared" si="296"/>
        <v>729417.27997378027</v>
      </c>
    </row>
    <row r="12198" spans="7:8" x14ac:dyDescent="0.3">
      <c r="G12198" s="48">
        <f t="shared" si="296"/>
        <v>729417.27997378027</v>
      </c>
    </row>
    <row r="12199" spans="7:8" x14ac:dyDescent="0.3">
      <c r="G12199" s="48">
        <f t="shared" si="296"/>
        <v>729417.27997378027</v>
      </c>
    </row>
    <row r="12200" spans="7:8" x14ac:dyDescent="0.3">
      <c r="G12200" s="48">
        <f t="shared" si="296"/>
        <v>729417.27997378027</v>
      </c>
    </row>
    <row r="12201" spans="7:8" x14ac:dyDescent="0.3">
      <c r="G12201" s="48">
        <f t="shared" si="296"/>
        <v>729417.27997378027</v>
      </c>
    </row>
    <row r="12202" spans="7:8" x14ac:dyDescent="0.3">
      <c r="G12202" s="48">
        <f t="shared" si="296"/>
        <v>729417.27997378027</v>
      </c>
    </row>
    <row r="12203" spans="7:8" x14ac:dyDescent="0.3">
      <c r="G12203" s="48">
        <f t="shared" si="296"/>
        <v>729417.27997378027</v>
      </c>
    </row>
    <row r="12204" spans="7:8" x14ac:dyDescent="0.3">
      <c r="G12204" s="48">
        <f t="shared" si="296"/>
        <v>729417.27997378027</v>
      </c>
    </row>
    <row r="12205" spans="7:8" x14ac:dyDescent="0.3">
      <c r="G12205" s="48">
        <f t="shared" si="296"/>
        <v>729417.27997378027</v>
      </c>
    </row>
    <row r="12206" spans="7:8" x14ac:dyDescent="0.3">
      <c r="G12206" s="48">
        <f t="shared" si="296"/>
        <v>729417.27997378027</v>
      </c>
    </row>
    <row r="12207" spans="7:8" x14ac:dyDescent="0.3">
      <c r="G12207" s="48">
        <f t="shared" si="296"/>
        <v>729417.27997378027</v>
      </c>
    </row>
    <row r="12208" spans="7:8" x14ac:dyDescent="0.3">
      <c r="G12208" s="48">
        <f t="shared" si="296"/>
        <v>729417.27997378027</v>
      </c>
    </row>
    <row r="12209" spans="7:7" x14ac:dyDescent="0.3">
      <c r="G12209" s="48">
        <f t="shared" si="296"/>
        <v>729417.27997378027</v>
      </c>
    </row>
    <row r="12210" spans="7:7" x14ac:dyDescent="0.3">
      <c r="G12210" s="48">
        <f t="shared" si="296"/>
        <v>729417.27997378027</v>
      </c>
    </row>
    <row r="12211" spans="7:7" x14ac:dyDescent="0.3">
      <c r="G12211" s="48">
        <f t="shared" si="296"/>
        <v>729417.27997378027</v>
      </c>
    </row>
    <row r="12212" spans="7:7" x14ac:dyDescent="0.3">
      <c r="G12212" s="48">
        <f t="shared" si="296"/>
        <v>729417.27997378027</v>
      </c>
    </row>
    <row r="12213" spans="7:7" x14ac:dyDescent="0.3">
      <c r="G12213" s="48">
        <f t="shared" si="296"/>
        <v>729417.27997378027</v>
      </c>
    </row>
    <row r="12214" spans="7:7" x14ac:dyDescent="0.3">
      <c r="G12214" s="48">
        <f t="shared" si="296"/>
        <v>729417.27997378027</v>
      </c>
    </row>
    <row r="12215" spans="7:7" x14ac:dyDescent="0.3">
      <c r="G12215" s="48">
        <f t="shared" si="296"/>
        <v>729417.27997378027</v>
      </c>
    </row>
    <row r="12216" spans="7:7" x14ac:dyDescent="0.3">
      <c r="G12216" s="48">
        <f t="shared" si="296"/>
        <v>729417.27997378027</v>
      </c>
    </row>
    <row r="12217" spans="7:7" x14ac:dyDescent="0.3">
      <c r="G12217" s="48">
        <f t="shared" si="296"/>
        <v>729417.27997378027</v>
      </c>
    </row>
    <row r="12218" spans="7:7" x14ac:dyDescent="0.3">
      <c r="G12218" s="48">
        <f t="shared" si="296"/>
        <v>729417.27997378027</v>
      </c>
    </row>
    <row r="12219" spans="7:7" x14ac:dyDescent="0.3">
      <c r="G12219" s="48">
        <f t="shared" si="296"/>
        <v>729417.27997378027</v>
      </c>
    </row>
    <row r="12220" spans="7:7" x14ac:dyDescent="0.3">
      <c r="G12220" s="48">
        <f t="shared" si="296"/>
        <v>729417.27997378027</v>
      </c>
    </row>
    <row r="12221" spans="7:7" x14ac:dyDescent="0.3">
      <c r="G12221" s="48">
        <f t="shared" si="296"/>
        <v>729417.27997378027</v>
      </c>
    </row>
    <row r="12222" spans="7:7" x14ac:dyDescent="0.3">
      <c r="G12222" s="48">
        <f t="shared" si="296"/>
        <v>729417.27997378027</v>
      </c>
    </row>
    <row r="12223" spans="7:7" x14ac:dyDescent="0.3">
      <c r="G12223" s="48">
        <f t="shared" si="296"/>
        <v>729417.27997378027</v>
      </c>
    </row>
    <row r="12224" spans="7:7" x14ac:dyDescent="0.3">
      <c r="G12224" s="48">
        <f t="shared" si="296"/>
        <v>729417.27997378027</v>
      </c>
    </row>
    <row r="12225" spans="7:7" x14ac:dyDescent="0.3">
      <c r="G12225" s="48">
        <f t="shared" si="296"/>
        <v>729417.27997378027</v>
      </c>
    </row>
    <row r="12226" spans="7:7" x14ac:dyDescent="0.3">
      <c r="G12226" s="48">
        <f t="shared" ref="G12226:G12289" si="297">G12225+F12233-E12233</f>
        <v>729417.27997378027</v>
      </c>
    </row>
    <row r="12227" spans="7:7" x14ac:dyDescent="0.3">
      <c r="G12227" s="48">
        <f t="shared" si="297"/>
        <v>729417.27997378027</v>
      </c>
    </row>
    <row r="12228" spans="7:7" x14ac:dyDescent="0.3">
      <c r="G12228" s="48">
        <f t="shared" si="297"/>
        <v>729417.27997378027</v>
      </c>
    </row>
    <row r="12229" spans="7:7" x14ac:dyDescent="0.3">
      <c r="G12229" s="48">
        <f t="shared" si="297"/>
        <v>729417.27997378027</v>
      </c>
    </row>
    <row r="12230" spans="7:7" x14ac:dyDescent="0.3">
      <c r="G12230" s="48">
        <f t="shared" si="297"/>
        <v>729417.27997378027</v>
      </c>
    </row>
    <row r="12231" spans="7:7" x14ac:dyDescent="0.3">
      <c r="G12231" s="48">
        <f t="shared" si="297"/>
        <v>729417.27997378027</v>
      </c>
    </row>
    <row r="12232" spans="7:7" x14ac:dyDescent="0.3">
      <c r="G12232" s="48">
        <f t="shared" si="297"/>
        <v>729417.27997378027</v>
      </c>
    </row>
    <row r="12233" spans="7:7" x14ac:dyDescent="0.3">
      <c r="G12233" s="48">
        <f t="shared" si="297"/>
        <v>729417.27997378027</v>
      </c>
    </row>
    <row r="12234" spans="7:7" x14ac:dyDescent="0.3">
      <c r="G12234" s="48">
        <f t="shared" si="297"/>
        <v>729417.27997378027</v>
      </c>
    </row>
    <row r="12235" spans="7:7" x14ac:dyDescent="0.3">
      <c r="G12235" s="48">
        <f t="shared" si="297"/>
        <v>729417.27997378027</v>
      </c>
    </row>
    <row r="12236" spans="7:7" x14ac:dyDescent="0.3">
      <c r="G12236" s="48">
        <f t="shared" si="297"/>
        <v>729417.27997378027</v>
      </c>
    </row>
    <row r="12237" spans="7:7" x14ac:dyDescent="0.3">
      <c r="G12237" s="48">
        <f t="shared" si="297"/>
        <v>729417.27997378027</v>
      </c>
    </row>
    <row r="12238" spans="7:7" x14ac:dyDescent="0.3">
      <c r="G12238" s="48">
        <f t="shared" si="297"/>
        <v>729417.27997378027</v>
      </c>
    </row>
    <row r="12239" spans="7:7" x14ac:dyDescent="0.3">
      <c r="G12239" s="48">
        <f t="shared" si="297"/>
        <v>729417.27997378027</v>
      </c>
    </row>
    <row r="12240" spans="7:7" x14ac:dyDescent="0.3">
      <c r="G12240" s="48">
        <f t="shared" si="297"/>
        <v>729417.27997378027</v>
      </c>
    </row>
    <row r="12241" spans="7:7" x14ac:dyDescent="0.3">
      <c r="G12241" s="48">
        <f t="shared" si="297"/>
        <v>729417.27997378027</v>
      </c>
    </row>
    <row r="12242" spans="7:7" x14ac:dyDescent="0.3">
      <c r="G12242" s="48">
        <f t="shared" si="297"/>
        <v>729417.27997378027</v>
      </c>
    </row>
    <row r="12243" spans="7:7" x14ac:dyDescent="0.3">
      <c r="G12243" s="48">
        <f t="shared" si="297"/>
        <v>729417.27997378027</v>
      </c>
    </row>
    <row r="12244" spans="7:7" x14ac:dyDescent="0.3">
      <c r="G12244" s="48">
        <f t="shared" si="297"/>
        <v>729417.27997378027</v>
      </c>
    </row>
    <row r="12245" spans="7:7" x14ac:dyDescent="0.3">
      <c r="G12245" s="48">
        <f t="shared" si="297"/>
        <v>729417.27997378027</v>
      </c>
    </row>
    <row r="12246" spans="7:7" x14ac:dyDescent="0.3">
      <c r="G12246" s="48">
        <f t="shared" si="297"/>
        <v>729417.27997378027</v>
      </c>
    </row>
    <row r="12247" spans="7:7" x14ac:dyDescent="0.3">
      <c r="G12247" s="48">
        <f t="shared" si="297"/>
        <v>729417.27997378027</v>
      </c>
    </row>
    <row r="12248" spans="7:7" x14ac:dyDescent="0.3">
      <c r="G12248" s="48">
        <f t="shared" si="297"/>
        <v>729417.27997378027</v>
      </c>
    </row>
    <row r="12249" spans="7:7" x14ac:dyDescent="0.3">
      <c r="G12249" s="48">
        <f t="shared" si="297"/>
        <v>729417.27997378027</v>
      </c>
    </row>
    <row r="12250" spans="7:7" x14ac:dyDescent="0.3">
      <c r="G12250" s="48">
        <f t="shared" si="297"/>
        <v>729417.27997378027</v>
      </c>
    </row>
    <row r="12251" spans="7:7" x14ac:dyDescent="0.3">
      <c r="G12251" s="48">
        <f t="shared" si="297"/>
        <v>729417.27997378027</v>
      </c>
    </row>
    <row r="12252" spans="7:7" x14ac:dyDescent="0.3">
      <c r="G12252" s="48">
        <f t="shared" si="297"/>
        <v>729417.27997378027</v>
      </c>
    </row>
    <row r="12253" spans="7:7" x14ac:dyDescent="0.3">
      <c r="G12253" s="48">
        <f t="shared" si="297"/>
        <v>729417.27997378027</v>
      </c>
    </row>
    <row r="12254" spans="7:7" x14ac:dyDescent="0.3">
      <c r="G12254" s="48">
        <f t="shared" si="297"/>
        <v>729417.27997378027</v>
      </c>
    </row>
    <row r="12255" spans="7:7" x14ac:dyDescent="0.3">
      <c r="G12255" s="48">
        <f t="shared" si="297"/>
        <v>729417.27997378027</v>
      </c>
    </row>
    <row r="12256" spans="7:7" x14ac:dyDescent="0.3">
      <c r="G12256" s="48">
        <f t="shared" si="297"/>
        <v>729417.27997378027</v>
      </c>
    </row>
    <row r="12257" spans="7:7" x14ac:dyDescent="0.3">
      <c r="G12257" s="48">
        <f t="shared" si="297"/>
        <v>729417.27997378027</v>
      </c>
    </row>
    <row r="12258" spans="7:7" x14ac:dyDescent="0.3">
      <c r="G12258" s="48">
        <f t="shared" si="297"/>
        <v>729417.27997378027</v>
      </c>
    </row>
    <row r="12259" spans="7:7" x14ac:dyDescent="0.3">
      <c r="G12259" s="48">
        <f t="shared" si="297"/>
        <v>729417.27997378027</v>
      </c>
    </row>
    <row r="12260" spans="7:7" x14ac:dyDescent="0.3">
      <c r="G12260" s="48">
        <f t="shared" si="297"/>
        <v>729417.27997378027</v>
      </c>
    </row>
    <row r="12261" spans="7:7" x14ac:dyDescent="0.3">
      <c r="G12261" s="48">
        <f t="shared" si="297"/>
        <v>729417.27997378027</v>
      </c>
    </row>
    <row r="12262" spans="7:7" x14ac:dyDescent="0.3">
      <c r="G12262" s="48">
        <f t="shared" si="297"/>
        <v>729417.27997378027</v>
      </c>
    </row>
    <row r="12263" spans="7:7" x14ac:dyDescent="0.3">
      <c r="G12263" s="48">
        <f t="shared" si="297"/>
        <v>729417.27997378027</v>
      </c>
    </row>
    <row r="12264" spans="7:7" x14ac:dyDescent="0.3">
      <c r="G12264" s="48">
        <f t="shared" si="297"/>
        <v>729417.27997378027</v>
      </c>
    </row>
    <row r="12265" spans="7:7" x14ac:dyDescent="0.3">
      <c r="G12265" s="48">
        <f t="shared" si="297"/>
        <v>729417.27997378027</v>
      </c>
    </row>
    <row r="12266" spans="7:7" x14ac:dyDescent="0.3">
      <c r="G12266" s="48">
        <f t="shared" si="297"/>
        <v>729417.27997378027</v>
      </c>
    </row>
    <row r="12267" spans="7:7" x14ac:dyDescent="0.3">
      <c r="G12267" s="48">
        <f t="shared" si="297"/>
        <v>729417.27997378027</v>
      </c>
    </row>
    <row r="12268" spans="7:7" x14ac:dyDescent="0.3">
      <c r="G12268" s="48">
        <f t="shared" si="297"/>
        <v>729417.27997378027</v>
      </c>
    </row>
    <row r="12269" spans="7:7" x14ac:dyDescent="0.3">
      <c r="G12269" s="48">
        <f t="shared" si="297"/>
        <v>729417.27997378027</v>
      </c>
    </row>
    <row r="12270" spans="7:7" x14ac:dyDescent="0.3">
      <c r="G12270" s="48">
        <f t="shared" si="297"/>
        <v>729417.27997378027</v>
      </c>
    </row>
    <row r="12271" spans="7:7" x14ac:dyDescent="0.3">
      <c r="G12271" s="48">
        <f t="shared" si="297"/>
        <v>729417.27997378027</v>
      </c>
    </row>
    <row r="12272" spans="7:7" x14ac:dyDescent="0.3">
      <c r="G12272" s="48">
        <f t="shared" si="297"/>
        <v>729417.27997378027</v>
      </c>
    </row>
    <row r="12273" spans="7:7" x14ac:dyDescent="0.3">
      <c r="G12273" s="48">
        <f t="shared" si="297"/>
        <v>729417.27997378027</v>
      </c>
    </row>
    <row r="12274" spans="7:7" x14ac:dyDescent="0.3">
      <c r="G12274" s="48">
        <f t="shared" si="297"/>
        <v>729417.27997378027</v>
      </c>
    </row>
    <row r="12275" spans="7:7" x14ac:dyDescent="0.3">
      <c r="G12275" s="48">
        <f t="shared" si="297"/>
        <v>729417.27997378027</v>
      </c>
    </row>
    <row r="12276" spans="7:7" x14ac:dyDescent="0.3">
      <c r="G12276" s="48">
        <f t="shared" si="297"/>
        <v>729417.27997378027</v>
      </c>
    </row>
    <row r="12277" spans="7:7" x14ac:dyDescent="0.3">
      <c r="G12277" s="48">
        <f t="shared" si="297"/>
        <v>729417.27997378027</v>
      </c>
    </row>
    <row r="12278" spans="7:7" x14ac:dyDescent="0.3">
      <c r="G12278" s="48">
        <f t="shared" si="297"/>
        <v>729417.27997378027</v>
      </c>
    </row>
    <row r="12279" spans="7:7" x14ac:dyDescent="0.3">
      <c r="G12279" s="48">
        <f t="shared" si="297"/>
        <v>729417.27997378027</v>
      </c>
    </row>
    <row r="12280" spans="7:7" x14ac:dyDescent="0.3">
      <c r="G12280" s="48">
        <f t="shared" si="297"/>
        <v>729417.27997378027</v>
      </c>
    </row>
    <row r="12281" spans="7:7" x14ac:dyDescent="0.3">
      <c r="G12281" s="48">
        <f t="shared" si="297"/>
        <v>729417.27997378027</v>
      </c>
    </row>
    <row r="12282" spans="7:7" x14ac:dyDescent="0.3">
      <c r="G12282" s="48">
        <f t="shared" si="297"/>
        <v>729417.27997378027</v>
      </c>
    </row>
    <row r="12283" spans="7:7" x14ac:dyDescent="0.3">
      <c r="G12283" s="48">
        <f t="shared" si="297"/>
        <v>729417.27997378027</v>
      </c>
    </row>
    <row r="12284" spans="7:7" x14ac:dyDescent="0.3">
      <c r="G12284" s="48">
        <f t="shared" si="297"/>
        <v>729417.27997378027</v>
      </c>
    </row>
    <row r="12285" spans="7:7" x14ac:dyDescent="0.3">
      <c r="G12285" s="48">
        <f t="shared" si="297"/>
        <v>729417.27997378027</v>
      </c>
    </row>
    <row r="12286" spans="7:7" x14ac:dyDescent="0.3">
      <c r="G12286" s="48">
        <f t="shared" si="297"/>
        <v>729417.27997378027</v>
      </c>
    </row>
    <row r="12287" spans="7:7" x14ac:dyDescent="0.3">
      <c r="G12287" s="48">
        <f t="shared" si="297"/>
        <v>729417.27997378027</v>
      </c>
    </row>
    <row r="12288" spans="7:7" x14ac:dyDescent="0.3">
      <c r="G12288" s="48">
        <f t="shared" si="297"/>
        <v>729417.27997378027</v>
      </c>
    </row>
    <row r="12289" spans="7:7" x14ac:dyDescent="0.3">
      <c r="G12289" s="48">
        <f t="shared" si="297"/>
        <v>729417.27997378027</v>
      </c>
    </row>
    <row r="12290" spans="7:7" x14ac:dyDescent="0.3">
      <c r="G12290" s="48">
        <f t="shared" ref="G12290:G12328" si="298">G12289+F12297-E12297</f>
        <v>729417.27997378027</v>
      </c>
    </row>
    <row r="12291" spans="7:7" x14ac:dyDescent="0.3">
      <c r="G12291" s="48">
        <f t="shared" si="298"/>
        <v>729417.27997378027</v>
      </c>
    </row>
    <row r="12292" spans="7:7" x14ac:dyDescent="0.3">
      <c r="G12292" s="48">
        <f t="shared" si="298"/>
        <v>729417.27997378027</v>
      </c>
    </row>
    <row r="12293" spans="7:7" x14ac:dyDescent="0.3">
      <c r="G12293" s="48">
        <f t="shared" si="298"/>
        <v>729417.27997378027</v>
      </c>
    </row>
    <row r="12294" spans="7:7" x14ac:dyDescent="0.3">
      <c r="G12294" s="48">
        <f t="shared" si="298"/>
        <v>729417.27997378027</v>
      </c>
    </row>
    <row r="12295" spans="7:7" x14ac:dyDescent="0.3">
      <c r="G12295" s="48">
        <f t="shared" si="298"/>
        <v>729417.27997378027</v>
      </c>
    </row>
    <row r="12296" spans="7:7" x14ac:dyDescent="0.3">
      <c r="G12296" s="48">
        <f t="shared" si="298"/>
        <v>729417.27997378027</v>
      </c>
    </row>
    <row r="12297" spans="7:7" x14ac:dyDescent="0.3">
      <c r="G12297" s="48">
        <f t="shared" si="298"/>
        <v>729417.27997378027</v>
      </c>
    </row>
    <row r="12298" spans="7:7" x14ac:dyDescent="0.3">
      <c r="G12298" s="48">
        <f t="shared" si="298"/>
        <v>729417.27997378027</v>
      </c>
    </row>
    <row r="12299" spans="7:7" x14ac:dyDescent="0.3">
      <c r="G12299" s="48">
        <f t="shared" si="298"/>
        <v>729417.27997378027</v>
      </c>
    </row>
    <row r="12300" spans="7:7" x14ac:dyDescent="0.3">
      <c r="G12300" s="48">
        <f t="shared" si="298"/>
        <v>729417.27997378027</v>
      </c>
    </row>
    <row r="12301" spans="7:7" x14ac:dyDescent="0.3">
      <c r="G12301" s="48">
        <f t="shared" si="298"/>
        <v>729417.27997378027</v>
      </c>
    </row>
    <row r="12302" spans="7:7" x14ac:dyDescent="0.3">
      <c r="G12302" s="48">
        <f t="shared" si="298"/>
        <v>729417.27997378027</v>
      </c>
    </row>
    <row r="12303" spans="7:7" x14ac:dyDescent="0.3">
      <c r="G12303" s="48">
        <f t="shared" si="298"/>
        <v>729417.27997378027</v>
      </c>
    </row>
    <row r="12304" spans="7:7" x14ac:dyDescent="0.3">
      <c r="G12304" s="48">
        <f t="shared" si="298"/>
        <v>729417.27997378027</v>
      </c>
    </row>
    <row r="12305" spans="7:7" x14ac:dyDescent="0.3">
      <c r="G12305" s="48">
        <f t="shared" si="298"/>
        <v>729417.27997378027</v>
      </c>
    </row>
    <row r="12306" spans="7:7" x14ac:dyDescent="0.3">
      <c r="G12306" s="48">
        <f t="shared" si="298"/>
        <v>729417.27997378027</v>
      </c>
    </row>
    <row r="12307" spans="7:7" x14ac:dyDescent="0.3">
      <c r="G12307" s="48">
        <f t="shared" si="298"/>
        <v>729417.27997378027</v>
      </c>
    </row>
    <row r="12308" spans="7:7" x14ac:dyDescent="0.3">
      <c r="G12308" s="48">
        <f t="shared" si="298"/>
        <v>729417.27997378027</v>
      </c>
    </row>
    <row r="12309" spans="7:7" x14ac:dyDescent="0.3">
      <c r="G12309" s="48">
        <f t="shared" si="298"/>
        <v>729417.27997378027</v>
      </c>
    </row>
    <row r="12310" spans="7:7" x14ac:dyDescent="0.3">
      <c r="G12310" s="48">
        <f t="shared" si="298"/>
        <v>729417.27997378027</v>
      </c>
    </row>
    <row r="12311" spans="7:7" x14ac:dyDescent="0.3">
      <c r="G12311" s="48">
        <f t="shared" si="298"/>
        <v>729417.27997378027</v>
      </c>
    </row>
    <row r="12312" spans="7:7" x14ac:dyDescent="0.3">
      <c r="G12312" s="48">
        <f t="shared" si="298"/>
        <v>729417.27997378027</v>
      </c>
    </row>
    <row r="12313" spans="7:7" x14ac:dyDescent="0.3">
      <c r="G12313" s="48">
        <f t="shared" si="298"/>
        <v>729417.27997378027</v>
      </c>
    </row>
    <row r="12314" spans="7:7" x14ac:dyDescent="0.3">
      <c r="G12314" s="48">
        <f t="shared" si="298"/>
        <v>729417.27997378027</v>
      </c>
    </row>
    <row r="12315" spans="7:7" x14ac:dyDescent="0.3">
      <c r="G12315" s="48">
        <f t="shared" si="298"/>
        <v>729417.27997378027</v>
      </c>
    </row>
    <row r="12316" spans="7:7" x14ac:dyDescent="0.3">
      <c r="G12316" s="48">
        <f t="shared" si="298"/>
        <v>729417.27997378027</v>
      </c>
    </row>
    <row r="12317" spans="7:7" x14ac:dyDescent="0.3">
      <c r="G12317" s="48">
        <f t="shared" si="298"/>
        <v>729417.27997378027</v>
      </c>
    </row>
    <row r="12318" spans="7:7" x14ac:dyDescent="0.3">
      <c r="G12318" s="48">
        <f t="shared" si="298"/>
        <v>729417.27997378027</v>
      </c>
    </row>
    <row r="12319" spans="7:7" x14ac:dyDescent="0.3">
      <c r="G12319" s="48">
        <f t="shared" si="298"/>
        <v>729417.27997378027</v>
      </c>
    </row>
    <row r="12320" spans="7:7" x14ac:dyDescent="0.3">
      <c r="G12320" s="48">
        <f t="shared" si="298"/>
        <v>729417.27997378027</v>
      </c>
    </row>
    <row r="12321" spans="7:7" x14ac:dyDescent="0.3">
      <c r="G12321" s="48">
        <f t="shared" si="298"/>
        <v>729417.27997378027</v>
      </c>
    </row>
    <row r="12322" spans="7:7" x14ac:dyDescent="0.3">
      <c r="G12322" s="48">
        <f t="shared" si="298"/>
        <v>729417.27997378027</v>
      </c>
    </row>
    <row r="12323" spans="7:7" x14ac:dyDescent="0.3">
      <c r="G12323" s="48">
        <f t="shared" si="298"/>
        <v>729417.27997378027</v>
      </c>
    </row>
    <row r="12324" spans="7:7" x14ac:dyDescent="0.3">
      <c r="G12324" s="48">
        <f t="shared" si="298"/>
        <v>729417.27997378027</v>
      </c>
    </row>
    <row r="12325" spans="7:7" x14ac:dyDescent="0.3">
      <c r="G12325" s="48">
        <f t="shared" si="298"/>
        <v>729417.27997378027</v>
      </c>
    </row>
    <row r="12326" spans="7:7" x14ac:dyDescent="0.3">
      <c r="G12326" s="48">
        <f t="shared" si="298"/>
        <v>729417.27997378027</v>
      </c>
    </row>
    <row r="12327" spans="7:7" x14ac:dyDescent="0.3">
      <c r="G12327" s="48">
        <f t="shared" si="298"/>
        <v>729417.27997378027</v>
      </c>
    </row>
    <row r="12328" spans="7:7" x14ac:dyDescent="0.3">
      <c r="G12328" s="48">
        <f t="shared" si="298"/>
        <v>729417.27997378027</v>
      </c>
    </row>
    <row r="12342" spans="4:4" x14ac:dyDescent="0.3">
      <c r="D12342" s="5" t="s">
        <v>14843</v>
      </c>
    </row>
  </sheetData>
  <sheetProtection formatColumns="0" formatRows="0" insertColumns="0" insertRows="0" insertHyperlinks="0" deleteColumns="0" deleteRows="0" sort="0" autoFilter="0" pivotTables="0"/>
  <autoFilter ref="A1:O1231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3" priority="41" operator="equal">
      <formula>"Posted"</formula>
    </cfRule>
  </conditionalFormatting>
  <conditionalFormatting sqref="H11475:H11488">
    <cfRule type="cellIs" dxfId="12" priority="36" operator="equal">
      <formula>"Posted"</formula>
    </cfRule>
  </conditionalFormatting>
  <conditionalFormatting sqref="H11505:H11533">
    <cfRule type="cellIs" dxfId="11" priority="35" operator="equal">
      <formula>"Posted"</formula>
    </cfRule>
  </conditionalFormatting>
  <conditionalFormatting sqref="H11596:H11618">
    <cfRule type="cellIs" dxfId="10" priority="29" operator="equal">
      <formula>"Posted"</formula>
    </cfRule>
  </conditionalFormatting>
  <conditionalFormatting sqref="H11619:H11627">
    <cfRule type="cellIs" dxfId="9" priority="27" operator="equal">
      <formula>"Posted"</formula>
    </cfRule>
  </conditionalFormatting>
  <conditionalFormatting sqref="H11681:H11698">
    <cfRule type="cellIs" dxfId="8" priority="25" operator="equal">
      <formula>"Posted"</formula>
    </cfRule>
  </conditionalFormatting>
  <conditionalFormatting sqref="H11699:H11722">
    <cfRule type="cellIs" dxfId="7" priority="24" operator="equal">
      <formula>"Posted"</formula>
    </cfRule>
  </conditionalFormatting>
  <conditionalFormatting sqref="H11762:H11797">
    <cfRule type="cellIs" dxfId="6" priority="21" operator="equal">
      <formula>"Posted"</formula>
    </cfRule>
  </conditionalFormatting>
  <conditionalFormatting sqref="H11798:H11858">
    <cfRule type="cellIs" dxfId="5" priority="17"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4" activePane="bottomLeft" state="frozen"/>
      <selection activeCell="D6707" sqref="D6707"/>
      <selection pane="bottomLeft" activeCell="A1534" sqref="A153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15475</v>
      </c>
      <c r="D1503" s="65">
        <v>50000</v>
      </c>
      <c r="E1503" s="65"/>
      <c r="F1503" s="46">
        <f t="shared" si="33"/>
        <v>1042442</v>
      </c>
      <c r="G1503" s="388" t="s">
        <v>9567</v>
      </c>
    </row>
    <row r="1504" spans="1:7" x14ac:dyDescent="0.3">
      <c r="A1504" s="54">
        <v>45692</v>
      </c>
      <c r="C1504" s="44" t="s">
        <v>15476</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15525</v>
      </c>
      <c r="D1506" s="65"/>
      <c r="E1506" s="65">
        <v>23925</v>
      </c>
      <c r="F1506" s="46">
        <f t="shared" si="33"/>
        <v>1071367</v>
      </c>
      <c r="G1506" s="388" t="s">
        <v>9567</v>
      </c>
    </row>
    <row r="1507" spans="1:7" x14ac:dyDescent="0.3">
      <c r="A1507" s="54">
        <v>45705</v>
      </c>
      <c r="C1507" s="5" t="s">
        <v>15553</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15693</v>
      </c>
      <c r="D1513" s="65">
        <v>50000</v>
      </c>
      <c r="E1513" s="65"/>
      <c r="F1513" s="46">
        <f t="shared" si="33"/>
        <v>1095657</v>
      </c>
      <c r="G1513" s="388" t="s">
        <v>9567</v>
      </c>
    </row>
    <row r="1514" spans="1:7" x14ac:dyDescent="0.3">
      <c r="A1514" s="54">
        <v>45724</v>
      </c>
      <c r="C1514" s="44" t="s">
        <v>15694</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15850</v>
      </c>
      <c r="D1520" s="65">
        <v>50000</v>
      </c>
      <c r="E1520" s="65"/>
      <c r="F1520" s="46">
        <f t="shared" si="33"/>
        <v>650768</v>
      </c>
      <c r="G1520" s="388" t="s">
        <v>9567</v>
      </c>
    </row>
    <row r="1521" spans="1:7" x14ac:dyDescent="0.3">
      <c r="A1521" s="54">
        <v>45752</v>
      </c>
      <c r="C1521" s="44" t="s">
        <v>15851</v>
      </c>
      <c r="D1521" s="65">
        <v>5000</v>
      </c>
      <c r="E1521" s="65"/>
      <c r="F1521" s="46">
        <f t="shared" si="33"/>
        <v>645768</v>
      </c>
      <c r="G1521" s="388" t="s">
        <v>9567</v>
      </c>
    </row>
    <row r="1522" spans="1:7" x14ac:dyDescent="0.3">
      <c r="A1522" s="54">
        <v>45756</v>
      </c>
      <c r="C1522" s="5" t="s">
        <v>15864</v>
      </c>
      <c r="D1522" s="65">
        <v>7400</v>
      </c>
      <c r="E1522" s="65"/>
      <c r="F1522" s="46">
        <f t="shared" si="33"/>
        <v>638368</v>
      </c>
      <c r="G1522" s="388" t="s">
        <v>9567</v>
      </c>
    </row>
    <row r="1523" spans="1:7" x14ac:dyDescent="0.3">
      <c r="A1523" s="54">
        <v>45756</v>
      </c>
      <c r="C1523" s="5" t="s">
        <v>15865</v>
      </c>
      <c r="D1523" s="65">
        <v>9700</v>
      </c>
      <c r="E1523" s="65"/>
      <c r="F1523" s="46">
        <f t="shared" si="33"/>
        <v>628668</v>
      </c>
      <c r="G1523" s="388" t="s">
        <v>9567</v>
      </c>
    </row>
    <row r="1524" spans="1:7" x14ac:dyDescent="0.3">
      <c r="A1524" s="54">
        <v>45756</v>
      </c>
      <c r="C1524" s="5" t="s">
        <v>15866</v>
      </c>
      <c r="D1524" s="65">
        <v>3500</v>
      </c>
      <c r="E1524" s="65"/>
      <c r="F1524" s="46">
        <f t="shared" si="33"/>
        <v>625168</v>
      </c>
      <c r="G1524" s="388" t="s">
        <v>9567</v>
      </c>
    </row>
    <row r="1525" spans="1:7" x14ac:dyDescent="0.3">
      <c r="A1525" s="54">
        <v>45756</v>
      </c>
      <c r="C1525" s="5" t="s">
        <v>15867</v>
      </c>
      <c r="D1525" s="65">
        <v>18000</v>
      </c>
      <c r="E1525" s="65"/>
      <c r="F1525" s="46">
        <f t="shared" si="33"/>
        <v>607168</v>
      </c>
      <c r="G1525" s="388" t="s">
        <v>9567</v>
      </c>
    </row>
    <row r="1526" spans="1:7" x14ac:dyDescent="0.3">
      <c r="A1526" s="54">
        <v>45756</v>
      </c>
      <c r="C1526" s="5" t="s">
        <v>15868</v>
      </c>
      <c r="D1526" s="65">
        <v>9200</v>
      </c>
      <c r="E1526" s="65"/>
      <c r="F1526" s="46">
        <f t="shared" si="33"/>
        <v>597968</v>
      </c>
      <c r="G1526" s="388" t="s">
        <v>9567</v>
      </c>
    </row>
    <row r="1527" spans="1:7" x14ac:dyDescent="0.3">
      <c r="A1527" s="54">
        <v>45756</v>
      </c>
      <c r="C1527" s="5" t="s">
        <v>15869</v>
      </c>
      <c r="D1527" s="65">
        <v>7500</v>
      </c>
      <c r="E1527" s="65"/>
      <c r="F1527" s="46">
        <f t="shared" si="33"/>
        <v>590468</v>
      </c>
      <c r="G1527" s="388" t="s">
        <v>9567</v>
      </c>
    </row>
    <row r="1528" spans="1:7" x14ac:dyDescent="0.3">
      <c r="A1528" s="54">
        <v>45756</v>
      </c>
      <c r="C1528" s="5" t="s">
        <v>15871</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15877</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15911</v>
      </c>
      <c r="D1532" s="65">
        <v>3100</v>
      </c>
      <c r="E1532" s="65"/>
      <c r="F1532" s="46">
        <f t="shared" si="33"/>
        <v>593331</v>
      </c>
      <c r="G1532" s="388" t="s">
        <v>9567</v>
      </c>
    </row>
    <row r="1533" spans="1:7" x14ac:dyDescent="0.3">
      <c r="A1533" s="54">
        <v>45761</v>
      </c>
      <c r="C1533" s="5" t="s">
        <v>15912</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c r="C1535" s="5"/>
      <c r="D1535" s="65"/>
      <c r="E1535" s="65"/>
      <c r="F1535" s="46">
        <f t="shared" si="33"/>
        <v>596331</v>
      </c>
      <c r="G1535" s="388" t="s">
        <v>9566</v>
      </c>
    </row>
    <row r="1536" spans="1:7" x14ac:dyDescent="0.3">
      <c r="A1536" s="54"/>
      <c r="C1536" s="5"/>
      <c r="D1536" s="65"/>
      <c r="E1536" s="65"/>
      <c r="F1536" s="46">
        <f t="shared" si="33"/>
        <v>596331</v>
      </c>
      <c r="G1536" s="388" t="s">
        <v>9566</v>
      </c>
    </row>
    <row r="1537" spans="1:7" x14ac:dyDescent="0.3">
      <c r="A1537" s="54"/>
      <c r="C1537" s="5"/>
      <c r="D1537" s="65"/>
      <c r="E1537" s="65"/>
      <c r="F1537" s="46">
        <f t="shared" si="33"/>
        <v>596331</v>
      </c>
      <c r="G1537" s="388" t="s">
        <v>9566</v>
      </c>
    </row>
    <row r="1538" spans="1:7" x14ac:dyDescent="0.3">
      <c r="A1538" s="54"/>
      <c r="C1538" s="5"/>
      <c r="D1538" s="65"/>
      <c r="E1538" s="65"/>
      <c r="F1538" s="46">
        <f t="shared" si="33"/>
        <v>596331</v>
      </c>
      <c r="G1538" s="388" t="s">
        <v>9566</v>
      </c>
    </row>
    <row r="1539" spans="1:7" x14ac:dyDescent="0.3">
      <c r="A1539" s="54"/>
      <c r="C1539" s="5"/>
      <c r="D1539" s="65"/>
      <c r="E1539" s="65"/>
      <c r="F1539" s="46">
        <f t="shared" si="33"/>
        <v>596331</v>
      </c>
      <c r="G1539" s="388" t="s">
        <v>9566</v>
      </c>
    </row>
    <row r="1540" spans="1:7" x14ac:dyDescent="0.3">
      <c r="A1540" s="54"/>
      <c r="C1540" s="5"/>
      <c r="D1540" s="65"/>
      <c r="E1540" s="65"/>
      <c r="F1540" s="46">
        <f t="shared" si="33"/>
        <v>596331</v>
      </c>
      <c r="G1540" s="388" t="s">
        <v>9566</v>
      </c>
    </row>
    <row r="1541" spans="1:7" x14ac:dyDescent="0.3">
      <c r="A1541" s="54"/>
      <c r="C1541" s="5"/>
      <c r="D1541" s="65"/>
      <c r="E1541" s="65"/>
      <c r="F1541" s="46">
        <f t="shared" si="33"/>
        <v>596331</v>
      </c>
      <c r="G1541" s="388" t="s">
        <v>9566</v>
      </c>
    </row>
    <row r="1542" spans="1:7" x14ac:dyDescent="0.3">
      <c r="A1542" s="54"/>
      <c r="C1542" s="5"/>
      <c r="D1542" s="65"/>
      <c r="E1542" s="65"/>
      <c r="F1542" s="46">
        <f t="shared" si="33"/>
        <v>596331</v>
      </c>
      <c r="G1542" s="388" t="s">
        <v>9566</v>
      </c>
    </row>
    <row r="1543" spans="1:7" x14ac:dyDescent="0.3">
      <c r="A1543" s="54"/>
      <c r="C1543" s="5"/>
      <c r="D1543" s="65"/>
      <c r="E1543" s="65"/>
      <c r="F1543" s="46">
        <f t="shared" si="33"/>
        <v>596331</v>
      </c>
      <c r="G1543" s="388" t="s">
        <v>9566</v>
      </c>
    </row>
    <row r="1544" spans="1:7" x14ac:dyDescent="0.3">
      <c r="A1544" s="54"/>
      <c r="C1544" s="5"/>
      <c r="D1544" s="65"/>
      <c r="E1544" s="65"/>
      <c r="F1544" s="46">
        <f t="shared" si="33"/>
        <v>596331</v>
      </c>
      <c r="G1544" s="388" t="s">
        <v>9566</v>
      </c>
    </row>
    <row r="1545" spans="1:7" x14ac:dyDescent="0.3">
      <c r="A1545" s="54"/>
      <c r="C1545" s="5"/>
      <c r="D1545" s="65"/>
      <c r="E1545" s="65"/>
      <c r="F1545" s="46">
        <f t="shared" si="33"/>
        <v>596331</v>
      </c>
      <c r="G1545" s="388" t="s">
        <v>9566</v>
      </c>
    </row>
    <row r="1546" spans="1:7" x14ac:dyDescent="0.3">
      <c r="A1546" s="54"/>
      <c r="C1546" s="5"/>
      <c r="D1546" s="65"/>
      <c r="E1546" s="65"/>
      <c r="F1546" s="46">
        <f t="shared" si="33"/>
        <v>596331</v>
      </c>
      <c r="G1546" s="388" t="s">
        <v>9566</v>
      </c>
    </row>
    <row r="1547" spans="1:7" x14ac:dyDescent="0.3">
      <c r="A1547" s="54"/>
      <c r="C1547" s="5"/>
      <c r="D1547" s="65"/>
      <c r="E1547" s="65"/>
      <c r="F1547" s="46">
        <f t="shared" si="33"/>
        <v>596331</v>
      </c>
      <c r="G1547" s="388" t="s">
        <v>9566</v>
      </c>
    </row>
    <row r="1548" spans="1:7" x14ac:dyDescent="0.3">
      <c r="A1548" s="54"/>
      <c r="C1548" s="5"/>
      <c r="D1548" s="65"/>
      <c r="E1548" s="65"/>
      <c r="F1548" s="46">
        <f t="shared" si="33"/>
        <v>596331</v>
      </c>
      <c r="G1548" s="388" t="s">
        <v>9566</v>
      </c>
    </row>
    <row r="1549" spans="1:7" x14ac:dyDescent="0.3">
      <c r="A1549" s="54"/>
      <c r="C1549" s="5"/>
      <c r="D1549" s="65"/>
      <c r="E1549" s="65"/>
      <c r="F1549" s="46">
        <f t="shared" si="33"/>
        <v>596331</v>
      </c>
      <c r="G1549" s="388" t="s">
        <v>9566</v>
      </c>
    </row>
    <row r="1550" spans="1:7" x14ac:dyDescent="0.3">
      <c r="A1550" s="54"/>
      <c r="C1550" s="5"/>
      <c r="D1550" s="65"/>
      <c r="E1550" s="65"/>
      <c r="F1550" s="46">
        <f t="shared" si="33"/>
        <v>596331</v>
      </c>
      <c r="G1550" s="388" t="s">
        <v>9566</v>
      </c>
    </row>
    <row r="1551" spans="1:7" x14ac:dyDescent="0.3">
      <c r="A1551" s="54"/>
      <c r="C1551" s="5"/>
      <c r="D1551" s="65"/>
      <c r="E1551" s="65"/>
      <c r="F1551" s="46">
        <f t="shared" si="33"/>
        <v>596331</v>
      </c>
      <c r="G1551" s="388" t="s">
        <v>9566</v>
      </c>
    </row>
    <row r="1552" spans="1:7" x14ac:dyDescent="0.3">
      <c r="A1552" s="54"/>
      <c r="C1552" s="5"/>
      <c r="D1552" s="65"/>
      <c r="E1552" s="65"/>
      <c r="F1552" s="46">
        <f t="shared" si="33"/>
        <v>596331</v>
      </c>
      <c r="G1552" s="388" t="s">
        <v>9566</v>
      </c>
    </row>
    <row r="1553" spans="1:7" x14ac:dyDescent="0.3">
      <c r="A1553" s="54"/>
      <c r="C1553" s="5"/>
      <c r="D1553" s="65"/>
      <c r="E1553" s="65"/>
      <c r="F1553" s="46">
        <f t="shared" si="33"/>
        <v>596331</v>
      </c>
      <c r="G1553" s="388" t="s">
        <v>9566</v>
      </c>
    </row>
    <row r="1554" spans="1:7" x14ac:dyDescent="0.3">
      <c r="A1554" s="54"/>
      <c r="C1554" s="5"/>
      <c r="D1554" s="65"/>
      <c r="E1554" s="65"/>
      <c r="F1554" s="46">
        <f t="shared" ref="F1554:F1617" si="34">F1553+E1554-D1554</f>
        <v>596331</v>
      </c>
      <c r="G1554" s="388" t="s">
        <v>9566</v>
      </c>
    </row>
    <row r="1555" spans="1:7" x14ac:dyDescent="0.3">
      <c r="A1555" s="54"/>
      <c r="C1555" s="5"/>
      <c r="D1555" s="65"/>
      <c r="E1555" s="65"/>
      <c r="F1555" s="46">
        <f t="shared" si="34"/>
        <v>596331</v>
      </c>
      <c r="G1555" s="388" t="s">
        <v>9566</v>
      </c>
    </row>
    <row r="1556" spans="1:7" x14ac:dyDescent="0.3">
      <c r="A1556" s="54"/>
      <c r="C1556" s="5"/>
      <c r="D1556" s="65"/>
      <c r="E1556" s="65"/>
      <c r="F1556" s="46">
        <f t="shared" si="34"/>
        <v>596331</v>
      </c>
      <c r="G1556" s="388" t="s">
        <v>9566</v>
      </c>
    </row>
    <row r="1557" spans="1:7" x14ac:dyDescent="0.3">
      <c r="A1557" s="54"/>
      <c r="C1557" s="5"/>
      <c r="D1557" s="65"/>
      <c r="E1557" s="65"/>
      <c r="F1557" s="46">
        <f t="shared" si="34"/>
        <v>596331</v>
      </c>
      <c r="G1557" s="388" t="s">
        <v>9566</v>
      </c>
    </row>
    <row r="1558" spans="1:7" x14ac:dyDescent="0.3">
      <c r="A1558" s="54"/>
      <c r="C1558" s="5"/>
      <c r="D1558" s="65"/>
      <c r="E1558" s="65"/>
      <c r="F1558" s="46">
        <f t="shared" si="34"/>
        <v>596331</v>
      </c>
      <c r="G1558" s="388" t="s">
        <v>9566</v>
      </c>
    </row>
    <row r="1559" spans="1:7" x14ac:dyDescent="0.3">
      <c r="A1559" s="54"/>
      <c r="C1559" s="5"/>
      <c r="D1559" s="65"/>
      <c r="E1559" s="65"/>
      <c r="F1559" s="46">
        <f t="shared" si="34"/>
        <v>596331</v>
      </c>
      <c r="G1559" s="388" t="s">
        <v>9566</v>
      </c>
    </row>
    <row r="1560" spans="1:7" x14ac:dyDescent="0.3">
      <c r="A1560" s="54"/>
      <c r="C1560" s="5"/>
      <c r="D1560" s="65"/>
      <c r="E1560" s="65"/>
      <c r="F1560" s="46">
        <f t="shared" si="34"/>
        <v>596331</v>
      </c>
      <c r="G1560" s="388" t="s">
        <v>9566</v>
      </c>
    </row>
    <row r="1561" spans="1:7" x14ac:dyDescent="0.3">
      <c r="A1561" s="54"/>
      <c r="C1561" s="5"/>
      <c r="D1561" s="65"/>
      <c r="E1561" s="65"/>
      <c r="F1561" s="46">
        <f t="shared" si="34"/>
        <v>596331</v>
      </c>
      <c r="G1561" s="388" t="s">
        <v>9566</v>
      </c>
    </row>
    <row r="1562" spans="1:7" x14ac:dyDescent="0.3">
      <c r="A1562" s="54"/>
      <c r="C1562" s="5"/>
      <c r="D1562" s="65"/>
      <c r="E1562" s="65"/>
      <c r="F1562" s="46">
        <f t="shared" si="34"/>
        <v>596331</v>
      </c>
      <c r="G1562" s="388" t="s">
        <v>9566</v>
      </c>
    </row>
    <row r="1563" spans="1:7" x14ac:dyDescent="0.3">
      <c r="A1563" s="54"/>
      <c r="C1563" s="5"/>
      <c r="D1563" s="65"/>
      <c r="E1563" s="65"/>
      <c r="F1563" s="46">
        <f t="shared" si="34"/>
        <v>596331</v>
      </c>
      <c r="G1563" s="388" t="s">
        <v>9566</v>
      </c>
    </row>
    <row r="1564" spans="1:7" x14ac:dyDescent="0.3">
      <c r="A1564" s="54"/>
      <c r="C1564" s="5"/>
      <c r="D1564" s="65"/>
      <c r="E1564" s="65"/>
      <c r="F1564" s="46">
        <f t="shared" si="34"/>
        <v>596331</v>
      </c>
      <c r="G1564" s="388" t="s">
        <v>9566</v>
      </c>
    </row>
    <row r="1565" spans="1:7" x14ac:dyDescent="0.3">
      <c r="A1565" s="54"/>
      <c r="C1565" s="5"/>
      <c r="D1565" s="65"/>
      <c r="E1565" s="65"/>
      <c r="F1565" s="46">
        <f t="shared" si="34"/>
        <v>596331</v>
      </c>
      <c r="G1565" s="388" t="s">
        <v>9566</v>
      </c>
    </row>
    <row r="1566" spans="1:7" x14ac:dyDescent="0.3">
      <c r="A1566" s="54"/>
      <c r="C1566" s="5"/>
      <c r="D1566" s="65"/>
      <c r="E1566" s="65"/>
      <c r="F1566" s="46">
        <f t="shared" si="34"/>
        <v>596331</v>
      </c>
      <c r="G1566" s="388" t="s">
        <v>9566</v>
      </c>
    </row>
    <row r="1567" spans="1:7" x14ac:dyDescent="0.3">
      <c r="A1567" s="54"/>
      <c r="C1567" s="5"/>
      <c r="D1567" s="65"/>
      <c r="E1567" s="65"/>
      <c r="F1567" s="46">
        <f t="shared" si="34"/>
        <v>596331</v>
      </c>
      <c r="G1567" s="388" t="s">
        <v>9566</v>
      </c>
    </row>
    <row r="1568" spans="1:7" x14ac:dyDescent="0.3">
      <c r="A1568" s="54"/>
      <c r="C1568" s="5"/>
      <c r="D1568" s="65"/>
      <c r="E1568" s="65"/>
      <c r="F1568" s="46">
        <f t="shared" si="34"/>
        <v>596331</v>
      </c>
      <c r="G1568" s="388" t="s">
        <v>9566</v>
      </c>
    </row>
    <row r="1569" spans="1:7" x14ac:dyDescent="0.3">
      <c r="A1569" s="54"/>
      <c r="C1569" s="5"/>
      <c r="D1569" s="65"/>
      <c r="E1569" s="65"/>
      <c r="F1569" s="46">
        <f t="shared" si="34"/>
        <v>596331</v>
      </c>
      <c r="G1569" s="388" t="s">
        <v>9566</v>
      </c>
    </row>
    <row r="1570" spans="1:7" x14ac:dyDescent="0.3">
      <c r="A1570" s="54"/>
      <c r="C1570" s="5"/>
      <c r="D1570" s="65"/>
      <c r="E1570" s="65"/>
      <c r="F1570" s="46">
        <f t="shared" si="34"/>
        <v>596331</v>
      </c>
      <c r="G1570" s="388" t="s">
        <v>9566</v>
      </c>
    </row>
    <row r="1571" spans="1:7" x14ac:dyDescent="0.3">
      <c r="A1571" s="54"/>
      <c r="C1571" s="5"/>
      <c r="D1571" s="65"/>
      <c r="E1571" s="65"/>
      <c r="F1571" s="46">
        <f t="shared" si="34"/>
        <v>596331</v>
      </c>
      <c r="G1571" s="388" t="s">
        <v>9566</v>
      </c>
    </row>
    <row r="1572" spans="1:7" x14ac:dyDescent="0.3">
      <c r="A1572" s="54"/>
      <c r="C1572" s="5"/>
      <c r="D1572" s="65"/>
      <c r="E1572" s="65"/>
      <c r="F1572" s="46">
        <f t="shared" si="34"/>
        <v>596331</v>
      </c>
      <c r="G1572" s="388" t="s">
        <v>9566</v>
      </c>
    </row>
    <row r="1573" spans="1:7" x14ac:dyDescent="0.3">
      <c r="A1573" s="54"/>
      <c r="C1573" s="5"/>
      <c r="D1573" s="65"/>
      <c r="E1573" s="65"/>
      <c r="F1573" s="46">
        <f t="shared" si="34"/>
        <v>596331</v>
      </c>
      <c r="G1573" s="388" t="s">
        <v>9566</v>
      </c>
    </row>
    <row r="1574" spans="1:7" x14ac:dyDescent="0.3">
      <c r="A1574" s="54"/>
      <c r="C1574" s="5"/>
      <c r="D1574" s="65"/>
      <c r="E1574" s="65"/>
      <c r="F1574" s="46">
        <f t="shared" si="34"/>
        <v>596331</v>
      </c>
      <c r="G1574" s="388" t="s">
        <v>9566</v>
      </c>
    </row>
    <row r="1575" spans="1:7" x14ac:dyDescent="0.3">
      <c r="A1575" s="54"/>
      <c r="C1575" s="5"/>
      <c r="D1575" s="65"/>
      <c r="E1575" s="65"/>
      <c r="F1575" s="46">
        <f t="shared" si="34"/>
        <v>596331</v>
      </c>
      <c r="G1575" s="388" t="s">
        <v>9566</v>
      </c>
    </row>
    <row r="1576" spans="1:7" x14ac:dyDescent="0.3">
      <c r="A1576" s="54"/>
      <c r="C1576" s="5"/>
      <c r="D1576" s="65"/>
      <c r="E1576" s="65"/>
      <c r="F1576" s="46">
        <f t="shared" si="34"/>
        <v>596331</v>
      </c>
      <c r="G1576" s="388" t="s">
        <v>9566</v>
      </c>
    </row>
    <row r="1577" spans="1:7" x14ac:dyDescent="0.3">
      <c r="A1577" s="54"/>
      <c r="C1577" s="5"/>
      <c r="D1577" s="65"/>
      <c r="E1577" s="65"/>
      <c r="F1577" s="46">
        <f t="shared" si="34"/>
        <v>596331</v>
      </c>
      <c r="G1577" s="388" t="s">
        <v>9566</v>
      </c>
    </row>
    <row r="1578" spans="1:7" x14ac:dyDescent="0.3">
      <c r="A1578" s="54"/>
      <c r="C1578" s="5"/>
      <c r="D1578" s="65"/>
      <c r="E1578" s="65"/>
      <c r="F1578" s="46">
        <f t="shared" si="34"/>
        <v>596331</v>
      </c>
      <c r="G1578" s="388" t="s">
        <v>9566</v>
      </c>
    </row>
    <row r="1579" spans="1:7" x14ac:dyDescent="0.3">
      <c r="A1579" s="54"/>
      <c r="C1579" s="5"/>
      <c r="D1579" s="65"/>
      <c r="E1579" s="65"/>
      <c r="F1579" s="46">
        <f t="shared" si="34"/>
        <v>596331</v>
      </c>
      <c r="G1579" s="388" t="s">
        <v>9566</v>
      </c>
    </row>
    <row r="1580" spans="1:7" x14ac:dyDescent="0.3">
      <c r="A1580" s="54"/>
      <c r="C1580" s="5"/>
      <c r="D1580" s="65"/>
      <c r="E1580" s="65"/>
      <c r="F1580" s="46">
        <f t="shared" si="34"/>
        <v>596331</v>
      </c>
      <c r="G1580" s="388" t="s">
        <v>9566</v>
      </c>
    </row>
    <row r="1581" spans="1:7" x14ac:dyDescent="0.3">
      <c r="A1581" s="54"/>
      <c r="C1581" s="5"/>
      <c r="D1581" s="65"/>
      <c r="E1581" s="65"/>
      <c r="F1581" s="46">
        <f t="shared" si="34"/>
        <v>596331</v>
      </c>
      <c r="G1581" s="388" t="s">
        <v>9566</v>
      </c>
    </row>
    <row r="1582" spans="1:7" x14ac:dyDescent="0.3">
      <c r="A1582" s="54"/>
      <c r="C1582" s="5"/>
      <c r="D1582" s="65"/>
      <c r="E1582" s="65"/>
      <c r="F1582" s="46">
        <f t="shared" si="34"/>
        <v>596331</v>
      </c>
      <c r="G1582" s="388" t="s">
        <v>9566</v>
      </c>
    </row>
    <row r="1583" spans="1:7" x14ac:dyDescent="0.3">
      <c r="A1583" s="54"/>
      <c r="C1583" s="5"/>
      <c r="D1583" s="65"/>
      <c r="E1583" s="65"/>
      <c r="F1583" s="46">
        <f t="shared" si="34"/>
        <v>596331</v>
      </c>
      <c r="G1583" s="388" t="s">
        <v>9566</v>
      </c>
    </row>
    <row r="1584" spans="1:7" x14ac:dyDescent="0.3">
      <c r="A1584" s="54"/>
      <c r="C1584" s="5"/>
      <c r="D1584" s="65"/>
      <c r="E1584" s="65"/>
      <c r="F1584" s="46">
        <f t="shared" si="34"/>
        <v>596331</v>
      </c>
      <c r="G1584" s="388" t="s">
        <v>9566</v>
      </c>
    </row>
    <row r="1585" spans="1:7" x14ac:dyDescent="0.3">
      <c r="A1585" s="54"/>
      <c r="C1585" s="5"/>
      <c r="D1585" s="65"/>
      <c r="E1585" s="65"/>
      <c r="F1585" s="46">
        <f t="shared" si="34"/>
        <v>596331</v>
      </c>
      <c r="G1585" s="388" t="s">
        <v>9566</v>
      </c>
    </row>
    <row r="1586" spans="1:7" x14ac:dyDescent="0.3">
      <c r="A1586" s="54"/>
      <c r="C1586" s="5"/>
      <c r="D1586" s="65"/>
      <c r="E1586" s="65"/>
      <c r="F1586" s="46">
        <f t="shared" si="34"/>
        <v>596331</v>
      </c>
      <c r="G1586" s="388" t="s">
        <v>9566</v>
      </c>
    </row>
    <row r="1587" spans="1:7" x14ac:dyDescent="0.3">
      <c r="A1587" s="54"/>
      <c r="C1587" s="5"/>
      <c r="D1587" s="65"/>
      <c r="E1587" s="65"/>
      <c r="F1587" s="46">
        <f t="shared" si="34"/>
        <v>596331</v>
      </c>
      <c r="G1587" s="388" t="s">
        <v>9566</v>
      </c>
    </row>
    <row r="1588" spans="1:7" x14ac:dyDescent="0.3">
      <c r="A1588" s="54"/>
      <c r="C1588" s="5"/>
      <c r="D1588" s="65"/>
      <c r="E1588" s="65"/>
      <c r="F1588" s="46">
        <f t="shared" si="34"/>
        <v>596331</v>
      </c>
      <c r="G1588" s="388" t="s">
        <v>9566</v>
      </c>
    </row>
    <row r="1589" spans="1:7" x14ac:dyDescent="0.3">
      <c r="A1589" s="54"/>
      <c r="C1589" s="5"/>
      <c r="D1589" s="65"/>
      <c r="E1589" s="65"/>
      <c r="F1589" s="46">
        <f t="shared" si="34"/>
        <v>596331</v>
      </c>
      <c r="G1589" s="388" t="s">
        <v>9566</v>
      </c>
    </row>
    <row r="1590" spans="1:7" x14ac:dyDescent="0.3">
      <c r="A1590" s="54"/>
      <c r="C1590" s="5"/>
      <c r="D1590" s="65"/>
      <c r="E1590" s="65"/>
      <c r="F1590" s="46">
        <f t="shared" si="34"/>
        <v>596331</v>
      </c>
      <c r="G1590" s="388" t="s">
        <v>9566</v>
      </c>
    </row>
    <row r="1591" spans="1:7" x14ac:dyDescent="0.3">
      <c r="A1591" s="54"/>
      <c r="C1591" s="5"/>
      <c r="D1591" s="65"/>
      <c r="E1591" s="65"/>
      <c r="F1591" s="46">
        <f t="shared" si="34"/>
        <v>596331</v>
      </c>
      <c r="G1591" s="388" t="s">
        <v>9566</v>
      </c>
    </row>
    <row r="1592" spans="1:7" x14ac:dyDescent="0.3">
      <c r="A1592" s="54"/>
      <c r="C1592" s="5"/>
      <c r="D1592" s="65"/>
      <c r="E1592" s="65"/>
      <c r="F1592" s="46">
        <f t="shared" si="34"/>
        <v>596331</v>
      </c>
      <c r="G1592" s="388" t="s">
        <v>9566</v>
      </c>
    </row>
    <row r="1593" spans="1:7" x14ac:dyDescent="0.3">
      <c r="A1593" s="54"/>
      <c r="C1593" s="5"/>
      <c r="D1593" s="65"/>
      <c r="E1593" s="65"/>
      <c r="F1593" s="46">
        <f t="shared" si="34"/>
        <v>596331</v>
      </c>
      <c r="G1593" s="388" t="s">
        <v>9566</v>
      </c>
    </row>
    <row r="1594" spans="1:7" x14ac:dyDescent="0.3">
      <c r="A1594" s="54"/>
      <c r="C1594" s="5"/>
      <c r="D1594" s="65"/>
      <c r="E1594" s="65"/>
      <c r="F1594" s="46">
        <f t="shared" si="34"/>
        <v>596331</v>
      </c>
      <c r="G1594" s="388" t="s">
        <v>9566</v>
      </c>
    </row>
    <row r="1595" spans="1:7" x14ac:dyDescent="0.3">
      <c r="A1595" s="54"/>
      <c r="C1595" s="5"/>
      <c r="D1595" s="65"/>
      <c r="E1595" s="65"/>
      <c r="F1595" s="46">
        <f t="shared" si="34"/>
        <v>596331</v>
      </c>
      <c r="G1595" s="388" t="s">
        <v>9566</v>
      </c>
    </row>
    <row r="1596" spans="1:7" x14ac:dyDescent="0.3">
      <c r="A1596" s="54"/>
      <c r="C1596" s="5"/>
      <c r="D1596" s="65"/>
      <c r="E1596" s="65"/>
      <c r="F1596" s="46">
        <f t="shared" si="34"/>
        <v>596331</v>
      </c>
      <c r="G1596" s="388" t="s">
        <v>9566</v>
      </c>
    </row>
    <row r="1597" spans="1:7" x14ac:dyDescent="0.3">
      <c r="A1597" s="54"/>
      <c r="C1597" s="5"/>
      <c r="D1597" s="65"/>
      <c r="E1597" s="65"/>
      <c r="F1597" s="46">
        <f t="shared" si="34"/>
        <v>596331</v>
      </c>
      <c r="G1597" s="388" t="s">
        <v>9566</v>
      </c>
    </row>
    <row r="1598" spans="1:7" x14ac:dyDescent="0.3">
      <c r="A1598" s="54"/>
      <c r="C1598" s="5"/>
      <c r="D1598" s="65"/>
      <c r="E1598" s="65"/>
      <c r="F1598" s="46">
        <f t="shared" si="34"/>
        <v>596331</v>
      </c>
      <c r="G1598" s="388" t="s">
        <v>9566</v>
      </c>
    </row>
    <row r="1599" spans="1:7" x14ac:dyDescent="0.3">
      <c r="A1599" s="54"/>
      <c r="C1599" s="5"/>
      <c r="D1599" s="65"/>
      <c r="E1599" s="65"/>
      <c r="F1599" s="46">
        <f t="shared" si="34"/>
        <v>596331</v>
      </c>
      <c r="G1599" s="388" t="s">
        <v>9566</v>
      </c>
    </row>
    <row r="1600" spans="1:7" x14ac:dyDescent="0.3">
      <c r="A1600" s="54"/>
      <c r="C1600" s="5"/>
      <c r="D1600" s="65"/>
      <c r="E1600" s="65"/>
      <c r="F1600" s="46">
        <f t="shared" si="34"/>
        <v>596331</v>
      </c>
      <c r="G1600" s="388" t="s">
        <v>9566</v>
      </c>
    </row>
    <row r="1601" spans="1:7" x14ac:dyDescent="0.3">
      <c r="A1601" s="54"/>
      <c r="C1601" s="5"/>
      <c r="D1601" s="65"/>
      <c r="E1601" s="65"/>
      <c r="F1601" s="46">
        <f t="shared" si="34"/>
        <v>596331</v>
      </c>
      <c r="G1601" s="388" t="s">
        <v>9566</v>
      </c>
    </row>
    <row r="1602" spans="1:7" x14ac:dyDescent="0.3">
      <c r="A1602" s="54"/>
      <c r="C1602" s="5"/>
      <c r="D1602" s="65"/>
      <c r="E1602" s="65"/>
      <c r="F1602" s="46">
        <f t="shared" si="34"/>
        <v>596331</v>
      </c>
      <c r="G1602" s="388" t="s">
        <v>9566</v>
      </c>
    </row>
    <row r="1603" spans="1:7" x14ac:dyDescent="0.3">
      <c r="A1603" s="54"/>
      <c r="C1603" s="5"/>
      <c r="D1603" s="65"/>
      <c r="E1603" s="65"/>
      <c r="F1603" s="46">
        <f t="shared" si="34"/>
        <v>596331</v>
      </c>
      <c r="G1603" s="388" t="s">
        <v>9566</v>
      </c>
    </row>
    <row r="1604" spans="1:7" x14ac:dyDescent="0.3">
      <c r="A1604" s="54"/>
      <c r="C1604" s="5"/>
      <c r="D1604" s="65"/>
      <c r="E1604" s="65"/>
      <c r="F1604" s="46">
        <f t="shared" si="34"/>
        <v>596331</v>
      </c>
      <c r="G1604" s="388" t="s">
        <v>9566</v>
      </c>
    </row>
    <row r="1605" spans="1:7" x14ac:dyDescent="0.3">
      <c r="A1605" s="54"/>
      <c r="C1605" s="5"/>
      <c r="D1605" s="65"/>
      <c r="E1605" s="65"/>
      <c r="F1605" s="46">
        <f t="shared" si="34"/>
        <v>596331</v>
      </c>
      <c r="G1605" s="388" t="s">
        <v>9566</v>
      </c>
    </row>
    <row r="1606" spans="1:7" x14ac:dyDescent="0.3">
      <c r="A1606" s="54"/>
      <c r="C1606" s="5"/>
      <c r="D1606" s="65"/>
      <c r="E1606" s="65"/>
      <c r="F1606" s="46">
        <f t="shared" si="34"/>
        <v>596331</v>
      </c>
      <c r="G1606" s="388" t="s">
        <v>9566</v>
      </c>
    </row>
    <row r="1607" spans="1:7" x14ac:dyDescent="0.3">
      <c r="A1607" s="54"/>
      <c r="C1607" s="5"/>
      <c r="D1607" s="65"/>
      <c r="E1607" s="65"/>
      <c r="F1607" s="46">
        <f t="shared" si="34"/>
        <v>596331</v>
      </c>
      <c r="G1607" s="388" t="s">
        <v>9566</v>
      </c>
    </row>
    <row r="1608" spans="1:7" x14ac:dyDescent="0.3">
      <c r="A1608" s="54"/>
      <c r="C1608" s="5"/>
      <c r="D1608" s="65"/>
      <c r="E1608" s="65"/>
      <c r="F1608" s="46">
        <f t="shared" si="34"/>
        <v>596331</v>
      </c>
      <c r="G1608" s="388" t="s">
        <v>9566</v>
      </c>
    </row>
    <row r="1609" spans="1:7" x14ac:dyDescent="0.3">
      <c r="A1609" s="54"/>
      <c r="C1609" s="5"/>
      <c r="D1609" s="65"/>
      <c r="E1609" s="65"/>
      <c r="F1609" s="46">
        <f t="shared" si="34"/>
        <v>596331</v>
      </c>
      <c r="G1609" s="388" t="s">
        <v>9566</v>
      </c>
    </row>
    <row r="1610" spans="1:7" x14ac:dyDescent="0.3">
      <c r="A1610" s="54"/>
      <c r="C1610" s="5"/>
      <c r="D1610" s="65"/>
      <c r="E1610" s="65"/>
      <c r="F1610" s="46">
        <f t="shared" si="34"/>
        <v>596331</v>
      </c>
      <c r="G1610" s="388" t="s">
        <v>9566</v>
      </c>
    </row>
    <row r="1611" spans="1:7" x14ac:dyDescent="0.3">
      <c r="A1611" s="54"/>
      <c r="C1611" s="5"/>
      <c r="D1611" s="65"/>
      <c r="E1611" s="65"/>
      <c r="F1611" s="46">
        <f t="shared" si="34"/>
        <v>596331</v>
      </c>
      <c r="G1611" s="388" t="s">
        <v>9566</v>
      </c>
    </row>
    <row r="1612" spans="1:7" x14ac:dyDescent="0.3">
      <c r="A1612" s="54"/>
      <c r="C1612" s="5"/>
      <c r="D1612" s="65"/>
      <c r="E1612" s="65"/>
      <c r="F1612" s="46">
        <f t="shared" si="34"/>
        <v>596331</v>
      </c>
      <c r="G1612" s="388" t="s">
        <v>9566</v>
      </c>
    </row>
    <row r="1613" spans="1:7" x14ac:dyDescent="0.3">
      <c r="A1613" s="54"/>
      <c r="C1613" s="5"/>
      <c r="D1613" s="65"/>
      <c r="E1613" s="65"/>
      <c r="F1613" s="46">
        <f t="shared" si="34"/>
        <v>596331</v>
      </c>
      <c r="G1613" s="388" t="s">
        <v>9566</v>
      </c>
    </row>
    <row r="1614" spans="1:7" x14ac:dyDescent="0.3">
      <c r="A1614" s="54"/>
      <c r="C1614" s="5"/>
      <c r="D1614" s="65"/>
      <c r="E1614" s="65"/>
      <c r="F1614" s="46">
        <f t="shared" si="34"/>
        <v>596331</v>
      </c>
      <c r="G1614" s="388" t="s">
        <v>9566</v>
      </c>
    </row>
    <row r="1615" spans="1:7" x14ac:dyDescent="0.3">
      <c r="A1615" s="54"/>
      <c r="C1615" s="5"/>
      <c r="D1615" s="65"/>
      <c r="E1615" s="65"/>
      <c r="F1615" s="46">
        <f t="shared" si="34"/>
        <v>596331</v>
      </c>
      <c r="G1615" s="388" t="s">
        <v>9566</v>
      </c>
    </row>
    <row r="1616" spans="1:7" x14ac:dyDescent="0.3">
      <c r="A1616" s="54"/>
      <c r="C1616" s="5"/>
      <c r="D1616" s="65"/>
      <c r="E1616" s="65"/>
      <c r="F1616" s="46">
        <f t="shared" si="34"/>
        <v>596331</v>
      </c>
      <c r="G1616" s="388" t="s">
        <v>9566</v>
      </c>
    </row>
    <row r="1617" spans="1:7" x14ac:dyDescent="0.3">
      <c r="A1617" s="54"/>
      <c r="C1617" s="5"/>
      <c r="D1617" s="65"/>
      <c r="E1617" s="65"/>
      <c r="F1617" s="46">
        <f t="shared" si="34"/>
        <v>596331</v>
      </c>
      <c r="G1617" s="388" t="s">
        <v>9566</v>
      </c>
    </row>
    <row r="1618" spans="1:7" x14ac:dyDescent="0.3">
      <c r="A1618" s="54"/>
      <c r="C1618" s="5"/>
      <c r="D1618" s="65"/>
      <c r="E1618" s="65"/>
      <c r="F1618" s="46">
        <f t="shared" ref="F1618:F1681" si="35">F1617+E1618-D1618</f>
        <v>596331</v>
      </c>
      <c r="G1618" s="388" t="s">
        <v>9566</v>
      </c>
    </row>
    <row r="1619" spans="1:7" x14ac:dyDescent="0.3">
      <c r="A1619" s="54"/>
      <c r="C1619" s="5"/>
      <c r="D1619" s="65"/>
      <c r="E1619" s="65"/>
      <c r="F1619" s="46">
        <f t="shared" si="35"/>
        <v>596331</v>
      </c>
      <c r="G1619" s="388" t="s">
        <v>9566</v>
      </c>
    </row>
    <row r="1620" spans="1:7" x14ac:dyDescent="0.3">
      <c r="A1620" s="54"/>
      <c r="C1620" s="5"/>
      <c r="D1620" s="65"/>
      <c r="E1620" s="65"/>
      <c r="F1620" s="46">
        <f t="shared" si="35"/>
        <v>596331</v>
      </c>
      <c r="G1620" s="388" t="s">
        <v>9566</v>
      </c>
    </row>
    <row r="1621" spans="1:7" x14ac:dyDescent="0.3">
      <c r="A1621" s="54"/>
      <c r="C1621" s="5"/>
      <c r="D1621" s="65"/>
      <c r="E1621" s="65"/>
      <c r="F1621" s="46">
        <f t="shared" si="35"/>
        <v>596331</v>
      </c>
      <c r="G1621" s="388" t="s">
        <v>9566</v>
      </c>
    </row>
    <row r="1622" spans="1:7" x14ac:dyDescent="0.3">
      <c r="A1622" s="54"/>
      <c r="C1622" s="5"/>
      <c r="D1622" s="65"/>
      <c r="E1622" s="65"/>
      <c r="F1622" s="46">
        <f t="shared" si="35"/>
        <v>596331</v>
      </c>
      <c r="G1622" s="388" t="s">
        <v>9566</v>
      </c>
    </row>
    <row r="1623" spans="1:7" x14ac:dyDescent="0.3">
      <c r="A1623" s="54"/>
      <c r="C1623" s="5"/>
      <c r="D1623" s="65"/>
      <c r="E1623" s="65"/>
      <c r="F1623" s="46">
        <f t="shared" si="35"/>
        <v>596331</v>
      </c>
      <c r="G1623" s="388" t="s">
        <v>9566</v>
      </c>
    </row>
    <row r="1624" spans="1:7" x14ac:dyDescent="0.3">
      <c r="A1624" s="54"/>
      <c r="C1624" s="5"/>
      <c r="D1624" s="65"/>
      <c r="E1624" s="65"/>
      <c r="F1624" s="46">
        <f t="shared" si="35"/>
        <v>596331</v>
      </c>
      <c r="G1624" s="388" t="s">
        <v>9566</v>
      </c>
    </row>
    <row r="1625" spans="1:7" x14ac:dyDescent="0.3">
      <c r="A1625" s="54"/>
      <c r="C1625" s="5"/>
      <c r="D1625" s="65"/>
      <c r="E1625" s="65"/>
      <c r="F1625" s="46">
        <f t="shared" si="35"/>
        <v>596331</v>
      </c>
      <c r="G1625" s="388" t="s">
        <v>9566</v>
      </c>
    </row>
    <row r="1626" spans="1:7" x14ac:dyDescent="0.3">
      <c r="A1626" s="54"/>
      <c r="C1626" s="5"/>
      <c r="D1626" s="65"/>
      <c r="E1626" s="65"/>
      <c r="F1626" s="46">
        <f t="shared" si="35"/>
        <v>596331</v>
      </c>
      <c r="G1626" s="388" t="s">
        <v>9566</v>
      </c>
    </row>
    <row r="1627" spans="1:7" x14ac:dyDescent="0.3">
      <c r="A1627" s="54"/>
      <c r="C1627" s="5"/>
      <c r="D1627" s="65"/>
      <c r="E1627" s="65"/>
      <c r="F1627" s="46">
        <f t="shared" si="35"/>
        <v>596331</v>
      </c>
      <c r="G1627" s="388" t="s">
        <v>9566</v>
      </c>
    </row>
    <row r="1628" spans="1:7" x14ac:dyDescent="0.3">
      <c r="A1628" s="54"/>
      <c r="C1628" s="5"/>
      <c r="D1628" s="65"/>
      <c r="E1628" s="65"/>
      <c r="F1628" s="46">
        <f t="shared" si="35"/>
        <v>596331</v>
      </c>
      <c r="G1628" s="388" t="s">
        <v>9566</v>
      </c>
    </row>
    <row r="1629" spans="1:7" x14ac:dyDescent="0.3">
      <c r="A1629" s="54"/>
      <c r="C1629" s="5"/>
      <c r="D1629" s="65"/>
      <c r="E1629" s="65"/>
      <c r="F1629" s="46">
        <f t="shared" si="35"/>
        <v>596331</v>
      </c>
      <c r="G1629" s="388" t="s">
        <v>9566</v>
      </c>
    </row>
    <row r="1630" spans="1:7" x14ac:dyDescent="0.3">
      <c r="A1630" s="54"/>
      <c r="C1630" s="5"/>
      <c r="D1630" s="65"/>
      <c r="E1630" s="65"/>
      <c r="F1630" s="46">
        <f t="shared" si="35"/>
        <v>596331</v>
      </c>
      <c r="G1630" s="388" t="s">
        <v>9566</v>
      </c>
    </row>
    <row r="1631" spans="1:7" x14ac:dyDescent="0.3">
      <c r="A1631" s="54"/>
      <c r="C1631" s="5"/>
      <c r="D1631" s="65"/>
      <c r="E1631" s="65"/>
      <c r="F1631" s="46">
        <f t="shared" si="35"/>
        <v>596331</v>
      </c>
      <c r="G1631" s="388" t="s">
        <v>9566</v>
      </c>
    </row>
    <row r="1632" spans="1:7" x14ac:dyDescent="0.3">
      <c r="A1632" s="54"/>
      <c r="C1632" s="5"/>
      <c r="D1632" s="65"/>
      <c r="E1632" s="65"/>
      <c r="F1632" s="46">
        <f t="shared" si="35"/>
        <v>596331</v>
      </c>
      <c r="G1632" s="388" t="s">
        <v>9566</v>
      </c>
    </row>
    <row r="1633" spans="1:7" x14ac:dyDescent="0.3">
      <c r="A1633" s="54"/>
      <c r="C1633" s="5"/>
      <c r="D1633" s="65"/>
      <c r="E1633" s="65"/>
      <c r="F1633" s="46">
        <f t="shared" si="35"/>
        <v>596331</v>
      </c>
      <c r="G1633" s="388" t="s">
        <v>9566</v>
      </c>
    </row>
    <row r="1634" spans="1:7" x14ac:dyDescent="0.3">
      <c r="A1634" s="54"/>
      <c r="C1634" s="5"/>
      <c r="D1634" s="65"/>
      <c r="E1634" s="65"/>
      <c r="F1634" s="46">
        <f t="shared" si="35"/>
        <v>596331</v>
      </c>
      <c r="G1634" s="388" t="s">
        <v>9566</v>
      </c>
    </row>
    <row r="1635" spans="1:7" x14ac:dyDescent="0.3">
      <c r="A1635" s="54"/>
      <c r="C1635" s="5"/>
      <c r="D1635" s="65"/>
      <c r="E1635" s="65"/>
      <c r="F1635" s="46">
        <f t="shared" si="35"/>
        <v>596331</v>
      </c>
      <c r="G1635" s="388" t="s">
        <v>9566</v>
      </c>
    </row>
    <row r="1636" spans="1:7" x14ac:dyDescent="0.3">
      <c r="A1636" s="54"/>
      <c r="C1636" s="5"/>
      <c r="D1636" s="65"/>
      <c r="E1636" s="65"/>
      <c r="F1636" s="46">
        <f t="shared" si="35"/>
        <v>596331</v>
      </c>
      <c r="G1636" s="388" t="s">
        <v>9566</v>
      </c>
    </row>
    <row r="1637" spans="1:7" x14ac:dyDescent="0.3">
      <c r="A1637" s="54"/>
      <c r="C1637" s="5"/>
      <c r="D1637" s="65"/>
      <c r="E1637" s="65"/>
      <c r="F1637" s="46">
        <f t="shared" si="35"/>
        <v>596331</v>
      </c>
      <c r="G1637" s="388" t="s">
        <v>9566</v>
      </c>
    </row>
    <row r="1638" spans="1:7" x14ac:dyDescent="0.3">
      <c r="A1638" s="54"/>
      <c r="C1638" s="5"/>
      <c r="D1638" s="65"/>
      <c r="E1638" s="65"/>
      <c r="F1638" s="46">
        <f t="shared" si="35"/>
        <v>596331</v>
      </c>
      <c r="G1638" s="388" t="s">
        <v>9566</v>
      </c>
    </row>
    <row r="1639" spans="1:7" x14ac:dyDescent="0.3">
      <c r="A1639" s="54"/>
      <c r="C1639" s="5"/>
      <c r="D1639" s="65"/>
      <c r="E1639" s="65"/>
      <c r="F1639" s="46">
        <f t="shared" si="35"/>
        <v>596331</v>
      </c>
      <c r="G1639" s="388" t="s">
        <v>9566</v>
      </c>
    </row>
    <row r="1640" spans="1:7" x14ac:dyDescent="0.3">
      <c r="A1640" s="54"/>
      <c r="C1640" s="5"/>
      <c r="D1640" s="65"/>
      <c r="E1640" s="65"/>
      <c r="F1640" s="46">
        <f t="shared" si="35"/>
        <v>596331</v>
      </c>
      <c r="G1640" s="388" t="s">
        <v>9566</v>
      </c>
    </row>
    <row r="1641" spans="1:7" x14ac:dyDescent="0.3">
      <c r="A1641" s="54"/>
      <c r="C1641" s="5"/>
      <c r="D1641" s="65"/>
      <c r="E1641" s="65"/>
      <c r="F1641" s="46">
        <f t="shared" si="35"/>
        <v>596331</v>
      </c>
      <c r="G1641" s="388" t="s">
        <v>9566</v>
      </c>
    </row>
    <row r="1642" spans="1:7" x14ac:dyDescent="0.3">
      <c r="A1642" s="54"/>
      <c r="C1642" s="5"/>
      <c r="D1642" s="65"/>
      <c r="E1642" s="65"/>
      <c r="F1642" s="46">
        <f t="shared" si="35"/>
        <v>596331</v>
      </c>
      <c r="G1642" s="388" t="s">
        <v>9566</v>
      </c>
    </row>
    <row r="1643" spans="1:7" x14ac:dyDescent="0.3">
      <c r="A1643" s="54"/>
      <c r="C1643" s="5"/>
      <c r="D1643" s="65"/>
      <c r="E1643" s="65"/>
      <c r="F1643" s="46">
        <f t="shared" si="35"/>
        <v>596331</v>
      </c>
      <c r="G1643" s="388" t="s">
        <v>9566</v>
      </c>
    </row>
    <row r="1644" spans="1:7" x14ac:dyDescent="0.3">
      <c r="A1644" s="54"/>
      <c r="C1644" s="5"/>
      <c r="D1644" s="65"/>
      <c r="E1644" s="65"/>
      <c r="F1644" s="46">
        <f t="shared" si="35"/>
        <v>596331</v>
      </c>
      <c r="G1644" s="388" t="s">
        <v>9566</v>
      </c>
    </row>
    <row r="1645" spans="1:7" x14ac:dyDescent="0.3">
      <c r="A1645" s="54"/>
      <c r="C1645" s="5"/>
      <c r="D1645" s="65"/>
      <c r="E1645" s="65"/>
      <c r="F1645" s="46">
        <f t="shared" si="35"/>
        <v>596331</v>
      </c>
      <c r="G1645" s="388" t="s">
        <v>9566</v>
      </c>
    </row>
    <row r="1646" spans="1:7" x14ac:dyDescent="0.3">
      <c r="A1646" s="54"/>
      <c r="C1646" s="5"/>
      <c r="D1646" s="65"/>
      <c r="E1646" s="65"/>
      <c r="F1646" s="46">
        <f t="shared" si="35"/>
        <v>596331</v>
      </c>
      <c r="G1646" s="388" t="s">
        <v>9566</v>
      </c>
    </row>
    <row r="1647" spans="1:7" x14ac:dyDescent="0.3">
      <c r="A1647" s="54"/>
      <c r="C1647" s="5"/>
      <c r="D1647" s="65"/>
      <c r="E1647" s="65"/>
      <c r="F1647" s="46">
        <f t="shared" si="35"/>
        <v>596331</v>
      </c>
      <c r="G1647" s="388" t="s">
        <v>9566</v>
      </c>
    </row>
    <row r="1648" spans="1:7" x14ac:dyDescent="0.3">
      <c r="A1648" s="54"/>
      <c r="C1648" s="5"/>
      <c r="D1648" s="65"/>
      <c r="E1648" s="65"/>
      <c r="F1648" s="46">
        <f t="shared" si="35"/>
        <v>596331</v>
      </c>
      <c r="G1648" s="388" t="s">
        <v>9566</v>
      </c>
    </row>
    <row r="1649" spans="1:7" x14ac:dyDescent="0.3">
      <c r="A1649" s="54"/>
      <c r="C1649" s="5"/>
      <c r="D1649" s="65"/>
      <c r="E1649" s="65"/>
      <c r="F1649" s="46">
        <f t="shared" si="35"/>
        <v>596331</v>
      </c>
      <c r="G1649" s="388" t="s">
        <v>9566</v>
      </c>
    </row>
    <row r="1650" spans="1:7" x14ac:dyDescent="0.3">
      <c r="A1650" s="54"/>
      <c r="C1650" s="5"/>
      <c r="D1650" s="65"/>
      <c r="E1650" s="65"/>
      <c r="F1650" s="46">
        <f t="shared" si="35"/>
        <v>596331</v>
      </c>
      <c r="G1650" s="388" t="s">
        <v>9566</v>
      </c>
    </row>
    <row r="1651" spans="1:7" x14ac:dyDescent="0.3">
      <c r="A1651" s="54"/>
      <c r="C1651" s="5"/>
      <c r="D1651" s="65"/>
      <c r="E1651" s="65"/>
      <c r="F1651" s="46">
        <f t="shared" si="35"/>
        <v>596331</v>
      </c>
      <c r="G1651" s="388" t="s">
        <v>9566</v>
      </c>
    </row>
    <row r="1652" spans="1:7" x14ac:dyDescent="0.3">
      <c r="A1652" s="54"/>
      <c r="C1652" s="5"/>
      <c r="D1652" s="65"/>
      <c r="E1652" s="65"/>
      <c r="F1652" s="46">
        <f t="shared" si="35"/>
        <v>596331</v>
      </c>
      <c r="G1652" s="388" t="s">
        <v>9566</v>
      </c>
    </row>
    <row r="1653" spans="1:7" x14ac:dyDescent="0.3">
      <c r="A1653" s="54"/>
      <c r="C1653" s="5"/>
      <c r="D1653" s="65"/>
      <c r="E1653" s="65"/>
      <c r="F1653" s="46">
        <f t="shared" si="35"/>
        <v>596331</v>
      </c>
      <c r="G1653" s="388" t="s">
        <v>9566</v>
      </c>
    </row>
    <row r="1654" spans="1:7" x14ac:dyDescent="0.3">
      <c r="A1654" s="54"/>
      <c r="C1654" s="5"/>
      <c r="D1654" s="65"/>
      <c r="E1654" s="65"/>
      <c r="F1654" s="46">
        <f t="shared" si="35"/>
        <v>596331</v>
      </c>
      <c r="G1654" s="388" t="s">
        <v>9566</v>
      </c>
    </row>
    <row r="1655" spans="1:7" x14ac:dyDescent="0.3">
      <c r="A1655" s="54"/>
      <c r="C1655" s="5"/>
      <c r="D1655" s="65"/>
      <c r="E1655" s="65"/>
      <c r="F1655" s="46">
        <f t="shared" si="35"/>
        <v>596331</v>
      </c>
      <c r="G1655" s="388" t="s">
        <v>9566</v>
      </c>
    </row>
    <row r="1656" spans="1:7" x14ac:dyDescent="0.3">
      <c r="A1656" s="54"/>
      <c r="C1656" s="5"/>
      <c r="D1656" s="65"/>
      <c r="E1656" s="65"/>
      <c r="F1656" s="46">
        <f t="shared" si="35"/>
        <v>596331</v>
      </c>
      <c r="G1656" s="388" t="s">
        <v>9566</v>
      </c>
    </row>
    <row r="1657" spans="1:7" x14ac:dyDescent="0.3">
      <c r="A1657" s="54"/>
      <c r="C1657" s="5"/>
      <c r="D1657" s="65"/>
      <c r="E1657" s="65"/>
      <c r="F1657" s="46">
        <f t="shared" si="35"/>
        <v>596331</v>
      </c>
      <c r="G1657" s="388" t="s">
        <v>9566</v>
      </c>
    </row>
    <row r="1658" spans="1:7" x14ac:dyDescent="0.3">
      <c r="A1658" s="54"/>
      <c r="C1658" s="5"/>
      <c r="D1658" s="65"/>
      <c r="E1658" s="65"/>
      <c r="F1658" s="46">
        <f t="shared" si="35"/>
        <v>596331</v>
      </c>
      <c r="G1658" s="388" t="s">
        <v>9566</v>
      </c>
    </row>
    <row r="1659" spans="1:7" x14ac:dyDescent="0.3">
      <c r="A1659" s="54"/>
      <c r="C1659" s="5"/>
      <c r="D1659" s="65"/>
      <c r="E1659" s="65"/>
      <c r="F1659" s="46">
        <f t="shared" si="35"/>
        <v>596331</v>
      </c>
      <c r="G1659" s="388" t="s">
        <v>9566</v>
      </c>
    </row>
    <row r="1660" spans="1:7" x14ac:dyDescent="0.3">
      <c r="A1660" s="54"/>
      <c r="C1660" s="5"/>
      <c r="D1660" s="65"/>
      <c r="E1660" s="65"/>
      <c r="F1660" s="46">
        <f t="shared" si="35"/>
        <v>596331</v>
      </c>
      <c r="G1660" s="388" t="s">
        <v>9566</v>
      </c>
    </row>
    <row r="1661" spans="1:7" x14ac:dyDescent="0.3">
      <c r="A1661" s="54"/>
      <c r="C1661" s="5"/>
      <c r="D1661" s="65"/>
      <c r="E1661" s="65"/>
      <c r="F1661" s="46">
        <f t="shared" si="35"/>
        <v>596331</v>
      </c>
      <c r="G1661" s="388" t="s">
        <v>9566</v>
      </c>
    </row>
    <row r="1662" spans="1:7" x14ac:dyDescent="0.3">
      <c r="A1662" s="54"/>
      <c r="C1662" s="5"/>
      <c r="D1662" s="65"/>
      <c r="E1662" s="65"/>
      <c r="F1662" s="46">
        <f t="shared" si="35"/>
        <v>596331</v>
      </c>
      <c r="G1662" s="388" t="s">
        <v>9566</v>
      </c>
    </row>
    <row r="1663" spans="1:7" x14ac:dyDescent="0.3">
      <c r="A1663" s="54"/>
      <c r="C1663" s="5"/>
      <c r="D1663" s="65"/>
      <c r="E1663" s="65"/>
      <c r="F1663" s="46">
        <f t="shared" si="35"/>
        <v>596331</v>
      </c>
      <c r="G1663" s="388" t="s">
        <v>9566</v>
      </c>
    </row>
    <row r="1664" spans="1:7" x14ac:dyDescent="0.3">
      <c r="A1664" s="54"/>
      <c r="C1664" s="5"/>
      <c r="D1664" s="65"/>
      <c r="E1664" s="65"/>
      <c r="F1664" s="46">
        <f t="shared" si="35"/>
        <v>596331</v>
      </c>
      <c r="G1664" s="388" t="s">
        <v>9566</v>
      </c>
    </row>
    <row r="1665" spans="1:7" x14ac:dyDescent="0.3">
      <c r="A1665" s="54"/>
      <c r="C1665" s="5"/>
      <c r="D1665" s="65"/>
      <c r="E1665" s="65"/>
      <c r="F1665" s="46">
        <f t="shared" si="35"/>
        <v>596331</v>
      </c>
      <c r="G1665" s="388" t="s">
        <v>9566</v>
      </c>
    </row>
    <row r="1666" spans="1:7" x14ac:dyDescent="0.3">
      <c r="A1666" s="54"/>
      <c r="C1666" s="5"/>
      <c r="D1666" s="65"/>
      <c r="E1666" s="65"/>
      <c r="F1666" s="46">
        <f t="shared" si="35"/>
        <v>596331</v>
      </c>
      <c r="G1666" s="388" t="s">
        <v>9566</v>
      </c>
    </row>
    <row r="1667" spans="1:7" x14ac:dyDescent="0.3">
      <c r="A1667" s="54"/>
      <c r="C1667" s="5"/>
      <c r="D1667" s="65"/>
      <c r="E1667" s="65"/>
      <c r="F1667" s="46">
        <f t="shared" si="35"/>
        <v>596331</v>
      </c>
      <c r="G1667" s="388" t="s">
        <v>9566</v>
      </c>
    </row>
    <row r="1668" spans="1:7" x14ac:dyDescent="0.3">
      <c r="A1668" s="54"/>
      <c r="C1668" s="5"/>
      <c r="D1668" s="65"/>
      <c r="E1668" s="65"/>
      <c r="F1668" s="46">
        <f t="shared" si="35"/>
        <v>596331</v>
      </c>
      <c r="G1668" s="388" t="s">
        <v>9566</v>
      </c>
    </row>
    <row r="1669" spans="1:7" x14ac:dyDescent="0.3">
      <c r="A1669" s="54"/>
      <c r="C1669" s="5"/>
      <c r="D1669" s="65"/>
      <c r="E1669" s="65"/>
      <c r="F1669" s="46">
        <f t="shared" si="35"/>
        <v>596331</v>
      </c>
      <c r="G1669" s="388" t="s">
        <v>9566</v>
      </c>
    </row>
    <row r="1670" spans="1:7" x14ac:dyDescent="0.3">
      <c r="A1670" s="54"/>
      <c r="C1670" s="5"/>
      <c r="D1670" s="65"/>
      <c r="E1670" s="65"/>
      <c r="F1670" s="46">
        <f t="shared" si="35"/>
        <v>596331</v>
      </c>
      <c r="G1670" s="388" t="s">
        <v>9566</v>
      </c>
    </row>
    <row r="1671" spans="1:7" x14ac:dyDescent="0.3">
      <c r="A1671" s="54"/>
      <c r="C1671" s="5"/>
      <c r="D1671" s="65"/>
      <c r="E1671" s="65"/>
      <c r="F1671" s="46">
        <f t="shared" si="35"/>
        <v>596331</v>
      </c>
      <c r="G1671" s="388" t="s">
        <v>9566</v>
      </c>
    </row>
    <row r="1672" spans="1:7" x14ac:dyDescent="0.3">
      <c r="D1672" s="65"/>
      <c r="E1672" s="65"/>
      <c r="F1672" s="46">
        <f t="shared" si="35"/>
        <v>596331</v>
      </c>
      <c r="G1672" s="388" t="s">
        <v>9566</v>
      </c>
    </row>
    <row r="1673" spans="1:7" x14ac:dyDescent="0.3">
      <c r="D1673" s="65"/>
      <c r="E1673" s="65"/>
      <c r="F1673" s="46">
        <f t="shared" si="35"/>
        <v>596331</v>
      </c>
      <c r="G1673" s="388" t="s">
        <v>9566</v>
      </c>
    </row>
    <row r="1674" spans="1:7" x14ac:dyDescent="0.3">
      <c r="D1674" s="65"/>
      <c r="E1674" s="65"/>
      <c r="F1674" s="46">
        <f t="shared" si="35"/>
        <v>596331</v>
      </c>
      <c r="G1674" s="388" t="s">
        <v>9566</v>
      </c>
    </row>
    <row r="1675" spans="1:7" x14ac:dyDescent="0.3">
      <c r="D1675" s="65"/>
      <c r="E1675" s="65"/>
      <c r="F1675" s="46">
        <f t="shared" si="35"/>
        <v>596331</v>
      </c>
      <c r="G1675" s="388" t="s">
        <v>9566</v>
      </c>
    </row>
    <row r="1676" spans="1:7" x14ac:dyDescent="0.3">
      <c r="D1676" s="65"/>
      <c r="E1676" s="65"/>
      <c r="F1676" s="46">
        <f t="shared" si="35"/>
        <v>596331</v>
      </c>
      <c r="G1676" s="388" t="s">
        <v>9566</v>
      </c>
    </row>
    <row r="1677" spans="1:7" x14ac:dyDescent="0.3">
      <c r="D1677" s="65"/>
      <c r="E1677" s="65"/>
      <c r="F1677" s="46">
        <f t="shared" si="35"/>
        <v>596331</v>
      </c>
      <c r="G1677" s="388" t="s">
        <v>9566</v>
      </c>
    </row>
    <row r="1678" spans="1:7" x14ac:dyDescent="0.3">
      <c r="D1678" s="65"/>
      <c r="E1678" s="65"/>
      <c r="F1678" s="46">
        <f t="shared" si="35"/>
        <v>596331</v>
      </c>
      <c r="G1678" s="388" t="s">
        <v>9566</v>
      </c>
    </row>
    <row r="1679" spans="1:7" x14ac:dyDescent="0.3">
      <c r="D1679" s="65"/>
      <c r="E1679" s="65"/>
      <c r="F1679" s="46">
        <f t="shared" si="35"/>
        <v>596331</v>
      </c>
      <c r="G1679" s="388" t="s">
        <v>9566</v>
      </c>
    </row>
    <row r="1680" spans="1:7" x14ac:dyDescent="0.3">
      <c r="D1680" s="65"/>
      <c r="E1680" s="65"/>
      <c r="F1680" s="46">
        <f t="shared" si="35"/>
        <v>596331</v>
      </c>
      <c r="G1680" s="388" t="s">
        <v>9566</v>
      </c>
    </row>
    <row r="1681" spans="4:7" x14ac:dyDescent="0.3">
      <c r="D1681" s="65"/>
      <c r="E1681" s="65"/>
      <c r="F1681" s="46">
        <f t="shared" si="35"/>
        <v>596331</v>
      </c>
      <c r="G1681" s="388" t="s">
        <v>9566</v>
      </c>
    </row>
    <row r="1682" spans="4:7" x14ac:dyDescent="0.3">
      <c r="D1682" s="65"/>
      <c r="E1682" s="65"/>
      <c r="F1682" s="46">
        <f t="shared" ref="F1682:F1745" si="36">F1681+E1682-D1682</f>
        <v>596331</v>
      </c>
      <c r="G1682" s="388" t="s">
        <v>9566</v>
      </c>
    </row>
    <row r="1683" spans="4:7" x14ac:dyDescent="0.3">
      <c r="D1683" s="65"/>
      <c r="E1683" s="65"/>
      <c r="F1683" s="46">
        <f t="shared" si="36"/>
        <v>596331</v>
      </c>
      <c r="G1683" s="388" t="s">
        <v>9566</v>
      </c>
    </row>
    <row r="1684" spans="4:7" x14ac:dyDescent="0.3">
      <c r="D1684" s="65"/>
      <c r="E1684" s="65"/>
      <c r="F1684" s="46">
        <f t="shared" si="36"/>
        <v>596331</v>
      </c>
      <c r="G1684" s="388" t="s">
        <v>9566</v>
      </c>
    </row>
    <row r="1685" spans="4:7" x14ac:dyDescent="0.3">
      <c r="D1685" s="65"/>
      <c r="E1685" s="65"/>
      <c r="F1685" s="46">
        <f t="shared" si="36"/>
        <v>596331</v>
      </c>
      <c r="G1685" s="388" t="s">
        <v>9566</v>
      </c>
    </row>
    <row r="1686" spans="4:7" x14ac:dyDescent="0.3">
      <c r="D1686" s="65"/>
      <c r="E1686" s="65"/>
      <c r="F1686" s="46">
        <f t="shared" si="36"/>
        <v>596331</v>
      </c>
      <c r="G1686" s="388" t="s">
        <v>9566</v>
      </c>
    </row>
    <row r="1687" spans="4:7" x14ac:dyDescent="0.3">
      <c r="D1687" s="65"/>
      <c r="E1687" s="65"/>
      <c r="F1687" s="46">
        <f t="shared" si="36"/>
        <v>596331</v>
      </c>
      <c r="G1687" s="388" t="s">
        <v>9566</v>
      </c>
    </row>
    <row r="1688" spans="4:7" x14ac:dyDescent="0.3">
      <c r="D1688" s="65"/>
      <c r="E1688" s="65"/>
      <c r="F1688" s="46">
        <f t="shared" si="36"/>
        <v>596331</v>
      </c>
      <c r="G1688" s="388" t="s">
        <v>9566</v>
      </c>
    </row>
    <row r="1689" spans="4:7" x14ac:dyDescent="0.3">
      <c r="D1689" s="65"/>
      <c r="E1689" s="65"/>
      <c r="F1689" s="46">
        <f t="shared" si="36"/>
        <v>596331</v>
      </c>
      <c r="G1689" s="388" t="s">
        <v>9566</v>
      </c>
    </row>
    <row r="1690" spans="4:7" x14ac:dyDescent="0.3">
      <c r="D1690" s="65"/>
      <c r="E1690" s="65"/>
      <c r="F1690" s="46">
        <f t="shared" si="36"/>
        <v>596331</v>
      </c>
      <c r="G1690" s="388" t="s">
        <v>9566</v>
      </c>
    </row>
    <row r="1691" spans="4:7" x14ac:dyDescent="0.3">
      <c r="D1691" s="65"/>
      <c r="E1691" s="65"/>
      <c r="F1691" s="46">
        <f t="shared" si="36"/>
        <v>596331</v>
      </c>
      <c r="G1691" s="388" t="s">
        <v>9566</v>
      </c>
    </row>
    <row r="1692" spans="4:7" x14ac:dyDescent="0.3">
      <c r="D1692" s="65"/>
      <c r="E1692" s="65"/>
      <c r="F1692" s="46">
        <f t="shared" si="36"/>
        <v>596331</v>
      </c>
      <c r="G1692" s="388" t="s">
        <v>9566</v>
      </c>
    </row>
    <row r="1693" spans="4:7" x14ac:dyDescent="0.3">
      <c r="D1693" s="65"/>
      <c r="E1693" s="65"/>
      <c r="F1693" s="46">
        <f t="shared" si="36"/>
        <v>596331</v>
      </c>
      <c r="G1693" s="388" t="s">
        <v>9566</v>
      </c>
    </row>
    <row r="1694" spans="4:7" x14ac:dyDescent="0.3">
      <c r="D1694" s="65"/>
      <c r="E1694" s="65"/>
      <c r="F1694" s="46">
        <f t="shared" si="36"/>
        <v>596331</v>
      </c>
      <c r="G1694" s="388" t="s">
        <v>9566</v>
      </c>
    </row>
    <row r="1695" spans="4:7" x14ac:dyDescent="0.3">
      <c r="D1695" s="65"/>
      <c r="E1695" s="65"/>
      <c r="F1695" s="46">
        <f t="shared" si="36"/>
        <v>596331</v>
      </c>
      <c r="G1695" s="388" t="s">
        <v>9566</v>
      </c>
    </row>
    <row r="1696" spans="4:7" x14ac:dyDescent="0.3">
      <c r="D1696" s="65"/>
      <c r="E1696" s="65"/>
      <c r="F1696" s="46">
        <f t="shared" si="36"/>
        <v>596331</v>
      </c>
      <c r="G1696" s="388" t="s">
        <v>9566</v>
      </c>
    </row>
    <row r="1697" spans="4:7" x14ac:dyDescent="0.3">
      <c r="D1697" s="65"/>
      <c r="E1697" s="65"/>
      <c r="F1697" s="46">
        <f t="shared" si="36"/>
        <v>596331</v>
      </c>
      <c r="G1697" s="388" t="s">
        <v>9566</v>
      </c>
    </row>
    <row r="1698" spans="4:7" x14ac:dyDescent="0.3">
      <c r="D1698" s="65"/>
      <c r="E1698" s="65"/>
      <c r="F1698" s="46">
        <f t="shared" si="36"/>
        <v>596331</v>
      </c>
      <c r="G1698" s="388" t="s">
        <v>9566</v>
      </c>
    </row>
    <row r="1699" spans="4:7" x14ac:dyDescent="0.3">
      <c r="D1699" s="65"/>
      <c r="E1699" s="65"/>
      <c r="F1699" s="46">
        <f t="shared" si="36"/>
        <v>596331</v>
      </c>
      <c r="G1699" s="388" t="s">
        <v>9566</v>
      </c>
    </row>
    <row r="1700" spans="4:7" x14ac:dyDescent="0.3">
      <c r="D1700" s="65"/>
      <c r="E1700" s="65"/>
      <c r="F1700" s="46">
        <f t="shared" si="36"/>
        <v>596331</v>
      </c>
      <c r="G1700" s="388" t="s">
        <v>9566</v>
      </c>
    </row>
    <row r="1701" spans="4:7" x14ac:dyDescent="0.3">
      <c r="D1701" s="65"/>
      <c r="E1701" s="65"/>
      <c r="F1701" s="46">
        <f t="shared" si="36"/>
        <v>596331</v>
      </c>
      <c r="G1701" s="388" t="s">
        <v>9566</v>
      </c>
    </row>
    <row r="1702" spans="4:7" x14ac:dyDescent="0.3">
      <c r="D1702" s="65"/>
      <c r="E1702" s="65"/>
      <c r="F1702" s="46">
        <f t="shared" si="36"/>
        <v>596331</v>
      </c>
      <c r="G1702" s="388" t="s">
        <v>9566</v>
      </c>
    </row>
    <row r="1703" spans="4:7" x14ac:dyDescent="0.3">
      <c r="D1703" s="65"/>
      <c r="E1703" s="65"/>
      <c r="F1703" s="46">
        <f t="shared" si="36"/>
        <v>596331</v>
      </c>
      <c r="G1703" s="388" t="s">
        <v>9566</v>
      </c>
    </row>
    <row r="1704" spans="4:7" x14ac:dyDescent="0.3">
      <c r="D1704" s="65"/>
      <c r="E1704" s="65"/>
      <c r="F1704" s="46">
        <f t="shared" si="36"/>
        <v>596331</v>
      </c>
      <c r="G1704" s="388" t="s">
        <v>9566</v>
      </c>
    </row>
    <row r="1705" spans="4:7" x14ac:dyDescent="0.3">
      <c r="D1705" s="65"/>
      <c r="E1705" s="65"/>
      <c r="F1705" s="46">
        <f t="shared" si="36"/>
        <v>596331</v>
      </c>
      <c r="G1705" s="388" t="s">
        <v>9566</v>
      </c>
    </row>
    <row r="1706" spans="4:7" x14ac:dyDescent="0.3">
      <c r="D1706" s="65"/>
      <c r="E1706" s="65"/>
      <c r="F1706" s="46">
        <f t="shared" si="36"/>
        <v>596331</v>
      </c>
      <c r="G1706" s="388" t="s">
        <v>9566</v>
      </c>
    </row>
    <row r="1707" spans="4:7" x14ac:dyDescent="0.3">
      <c r="D1707" s="65"/>
      <c r="E1707" s="65"/>
      <c r="F1707" s="46">
        <f t="shared" si="36"/>
        <v>596331</v>
      </c>
      <c r="G1707" s="388" t="s">
        <v>9566</v>
      </c>
    </row>
    <row r="1708" spans="4:7" x14ac:dyDescent="0.3">
      <c r="D1708" s="65"/>
      <c r="E1708" s="65"/>
      <c r="F1708" s="46">
        <f t="shared" si="36"/>
        <v>596331</v>
      </c>
      <c r="G1708" s="388" t="s">
        <v>9566</v>
      </c>
    </row>
    <row r="1709" spans="4:7" x14ac:dyDescent="0.3">
      <c r="D1709" s="65"/>
      <c r="E1709" s="65"/>
      <c r="F1709" s="46">
        <f t="shared" si="36"/>
        <v>596331</v>
      </c>
      <c r="G1709" s="388" t="s">
        <v>9566</v>
      </c>
    </row>
    <row r="1710" spans="4:7" x14ac:dyDescent="0.3">
      <c r="D1710" s="65"/>
      <c r="E1710" s="65"/>
      <c r="F1710" s="46">
        <f t="shared" si="36"/>
        <v>596331</v>
      </c>
      <c r="G1710" s="388" t="s">
        <v>9566</v>
      </c>
    </row>
    <row r="1711" spans="4:7" x14ac:dyDescent="0.3">
      <c r="D1711" s="65"/>
      <c r="E1711" s="65"/>
      <c r="F1711" s="46">
        <f t="shared" si="36"/>
        <v>596331</v>
      </c>
      <c r="G1711" s="388" t="s">
        <v>9566</v>
      </c>
    </row>
    <row r="1712" spans="4:7" x14ac:dyDescent="0.3">
      <c r="D1712" s="65"/>
      <c r="E1712" s="65"/>
      <c r="F1712" s="46">
        <f t="shared" si="36"/>
        <v>596331</v>
      </c>
      <c r="G1712" s="388" t="s">
        <v>9566</v>
      </c>
    </row>
    <row r="1713" spans="4:7" x14ac:dyDescent="0.3">
      <c r="D1713" s="65"/>
      <c r="E1713" s="65"/>
      <c r="F1713" s="46">
        <f t="shared" si="36"/>
        <v>596331</v>
      </c>
      <c r="G1713" s="388" t="s">
        <v>9566</v>
      </c>
    </row>
    <row r="1714" spans="4:7" x14ac:dyDescent="0.3">
      <c r="D1714" s="65"/>
      <c r="E1714" s="65"/>
      <c r="F1714" s="46">
        <f t="shared" si="36"/>
        <v>596331</v>
      </c>
      <c r="G1714" s="388" t="s">
        <v>9566</v>
      </c>
    </row>
    <row r="1715" spans="4:7" x14ac:dyDescent="0.3">
      <c r="D1715" s="65"/>
      <c r="E1715" s="65"/>
      <c r="F1715" s="46">
        <f t="shared" si="36"/>
        <v>596331</v>
      </c>
      <c r="G1715" s="388" t="s">
        <v>9566</v>
      </c>
    </row>
    <row r="1716" spans="4:7" x14ac:dyDescent="0.3">
      <c r="D1716" s="65"/>
      <c r="E1716" s="65"/>
      <c r="F1716" s="46">
        <f t="shared" si="36"/>
        <v>596331</v>
      </c>
      <c r="G1716" s="388" t="s">
        <v>9566</v>
      </c>
    </row>
    <row r="1717" spans="4:7" x14ac:dyDescent="0.3">
      <c r="D1717" s="65"/>
      <c r="E1717" s="65"/>
      <c r="F1717" s="46">
        <f t="shared" si="36"/>
        <v>596331</v>
      </c>
      <c r="G1717" s="388" t="s">
        <v>9566</v>
      </c>
    </row>
    <row r="1718" spans="4:7" x14ac:dyDescent="0.3">
      <c r="D1718" s="65"/>
      <c r="E1718" s="65"/>
      <c r="F1718" s="46">
        <f t="shared" si="36"/>
        <v>596331</v>
      </c>
      <c r="G1718" s="388" t="s">
        <v>9566</v>
      </c>
    </row>
    <row r="1719" spans="4:7" x14ac:dyDescent="0.3">
      <c r="D1719" s="65"/>
      <c r="E1719" s="65"/>
      <c r="F1719" s="46">
        <f t="shared" si="36"/>
        <v>596331</v>
      </c>
      <c r="G1719" s="388" t="s">
        <v>9566</v>
      </c>
    </row>
    <row r="1720" spans="4:7" x14ac:dyDescent="0.3">
      <c r="D1720" s="65"/>
      <c r="E1720" s="65"/>
      <c r="F1720" s="46">
        <f t="shared" si="36"/>
        <v>596331</v>
      </c>
      <c r="G1720" s="388" t="s">
        <v>9566</v>
      </c>
    </row>
    <row r="1721" spans="4:7" x14ac:dyDescent="0.3">
      <c r="D1721" s="65"/>
      <c r="E1721" s="65"/>
      <c r="F1721" s="46">
        <f t="shared" si="36"/>
        <v>596331</v>
      </c>
      <c r="G1721" s="388" t="s">
        <v>9566</v>
      </c>
    </row>
    <row r="1722" spans="4:7" x14ac:dyDescent="0.3">
      <c r="D1722" s="65"/>
      <c r="E1722" s="65"/>
      <c r="F1722" s="46">
        <f t="shared" si="36"/>
        <v>596331</v>
      </c>
      <c r="G1722" s="388" t="s">
        <v>9566</v>
      </c>
    </row>
    <row r="1723" spans="4:7" x14ac:dyDescent="0.3">
      <c r="D1723" s="65"/>
      <c r="E1723" s="65"/>
      <c r="F1723" s="46">
        <f t="shared" si="36"/>
        <v>596331</v>
      </c>
      <c r="G1723" s="388" t="s">
        <v>9566</v>
      </c>
    </row>
    <row r="1724" spans="4:7" x14ac:dyDescent="0.3">
      <c r="D1724" s="65"/>
      <c r="E1724" s="65"/>
      <c r="F1724" s="46">
        <f t="shared" si="36"/>
        <v>596331</v>
      </c>
      <c r="G1724" s="388" t="s">
        <v>9566</v>
      </c>
    </row>
    <row r="1725" spans="4:7" x14ac:dyDescent="0.3">
      <c r="D1725" s="65"/>
      <c r="E1725" s="65"/>
      <c r="F1725" s="46">
        <f t="shared" si="36"/>
        <v>596331</v>
      </c>
      <c r="G1725" s="388" t="s">
        <v>9566</v>
      </c>
    </row>
    <row r="1726" spans="4:7" x14ac:dyDescent="0.3">
      <c r="D1726" s="65"/>
      <c r="E1726" s="65"/>
      <c r="F1726" s="46">
        <f t="shared" si="36"/>
        <v>596331</v>
      </c>
      <c r="G1726" s="388" t="s">
        <v>9566</v>
      </c>
    </row>
    <row r="1727" spans="4:7" x14ac:dyDescent="0.3">
      <c r="D1727" s="65"/>
      <c r="E1727" s="65"/>
      <c r="F1727" s="46">
        <f t="shared" si="36"/>
        <v>596331</v>
      </c>
      <c r="G1727" s="388" t="s">
        <v>9566</v>
      </c>
    </row>
    <row r="1728" spans="4:7" x14ac:dyDescent="0.3">
      <c r="D1728" s="65"/>
      <c r="E1728" s="65"/>
      <c r="F1728" s="46">
        <f t="shared" si="36"/>
        <v>596331</v>
      </c>
      <c r="G1728" s="388" t="s">
        <v>9566</v>
      </c>
    </row>
    <row r="1729" spans="4:7" x14ac:dyDescent="0.3">
      <c r="D1729" s="65"/>
      <c r="E1729" s="65"/>
      <c r="F1729" s="46">
        <f t="shared" si="36"/>
        <v>596331</v>
      </c>
      <c r="G1729" s="388" t="s">
        <v>9566</v>
      </c>
    </row>
    <row r="1730" spans="4:7" x14ac:dyDescent="0.3">
      <c r="D1730" s="65"/>
      <c r="E1730" s="65"/>
      <c r="F1730" s="46">
        <f t="shared" si="36"/>
        <v>596331</v>
      </c>
      <c r="G1730" s="388" t="s">
        <v>9566</v>
      </c>
    </row>
    <row r="1731" spans="4:7" x14ac:dyDescent="0.3">
      <c r="D1731" s="65"/>
      <c r="E1731" s="65"/>
      <c r="F1731" s="46">
        <f t="shared" si="36"/>
        <v>596331</v>
      </c>
      <c r="G1731" s="388" t="s">
        <v>9566</v>
      </c>
    </row>
    <row r="1732" spans="4:7" x14ac:dyDescent="0.3">
      <c r="D1732" s="65"/>
      <c r="E1732" s="65"/>
      <c r="F1732" s="46">
        <f t="shared" si="36"/>
        <v>596331</v>
      </c>
      <c r="G1732" s="388" t="s">
        <v>9566</v>
      </c>
    </row>
    <row r="1733" spans="4:7" x14ac:dyDescent="0.3">
      <c r="D1733" s="65"/>
      <c r="E1733" s="65"/>
      <c r="F1733" s="46">
        <f t="shared" si="36"/>
        <v>596331</v>
      </c>
      <c r="G1733" s="388" t="s">
        <v>9566</v>
      </c>
    </row>
    <row r="1734" spans="4:7" x14ac:dyDescent="0.3">
      <c r="D1734" s="65"/>
      <c r="E1734" s="65"/>
      <c r="F1734" s="46">
        <f t="shared" si="36"/>
        <v>596331</v>
      </c>
      <c r="G1734" s="388" t="s">
        <v>9566</v>
      </c>
    </row>
    <row r="1735" spans="4:7" x14ac:dyDescent="0.3">
      <c r="D1735" s="65"/>
      <c r="E1735" s="65"/>
      <c r="F1735" s="46">
        <f t="shared" si="36"/>
        <v>596331</v>
      </c>
      <c r="G1735" s="388" t="s">
        <v>9566</v>
      </c>
    </row>
    <row r="1736" spans="4:7" x14ac:dyDescent="0.3">
      <c r="D1736" s="65"/>
      <c r="E1736" s="65"/>
      <c r="F1736" s="46">
        <f t="shared" si="36"/>
        <v>596331</v>
      </c>
      <c r="G1736" s="388" t="s">
        <v>9566</v>
      </c>
    </row>
    <row r="1737" spans="4:7" x14ac:dyDescent="0.3">
      <c r="D1737" s="65"/>
      <c r="E1737" s="65"/>
      <c r="F1737" s="46">
        <f t="shared" si="36"/>
        <v>596331</v>
      </c>
      <c r="G1737" s="388" t="s">
        <v>9566</v>
      </c>
    </row>
    <row r="1738" spans="4:7" x14ac:dyDescent="0.3">
      <c r="D1738" s="65"/>
      <c r="E1738" s="65"/>
      <c r="F1738" s="46">
        <f t="shared" si="36"/>
        <v>596331</v>
      </c>
      <c r="G1738" s="388" t="s">
        <v>9566</v>
      </c>
    </row>
    <row r="1739" spans="4:7" x14ac:dyDescent="0.3">
      <c r="D1739" s="65"/>
      <c r="E1739" s="65"/>
      <c r="F1739" s="46">
        <f t="shared" si="36"/>
        <v>596331</v>
      </c>
      <c r="G1739" s="388" t="s">
        <v>9566</v>
      </c>
    </row>
    <row r="1740" spans="4:7" x14ac:dyDescent="0.3">
      <c r="D1740" s="65"/>
      <c r="E1740" s="65"/>
      <c r="F1740" s="46">
        <f t="shared" si="36"/>
        <v>596331</v>
      </c>
      <c r="G1740" s="388" t="s">
        <v>9566</v>
      </c>
    </row>
    <row r="1741" spans="4:7" x14ac:dyDescent="0.3">
      <c r="D1741" s="65"/>
      <c r="E1741" s="65"/>
      <c r="F1741" s="46">
        <f t="shared" si="36"/>
        <v>596331</v>
      </c>
      <c r="G1741" s="388" t="s">
        <v>9566</v>
      </c>
    </row>
    <row r="1742" spans="4:7" x14ac:dyDescent="0.3">
      <c r="D1742" s="65"/>
      <c r="E1742" s="65"/>
      <c r="F1742" s="46">
        <f t="shared" si="36"/>
        <v>596331</v>
      </c>
      <c r="G1742" s="388" t="s">
        <v>9566</v>
      </c>
    </row>
    <row r="1743" spans="4:7" x14ac:dyDescent="0.3">
      <c r="D1743" s="65"/>
      <c r="E1743" s="65"/>
      <c r="F1743" s="46">
        <f t="shared" si="36"/>
        <v>596331</v>
      </c>
      <c r="G1743" s="388" t="s">
        <v>9566</v>
      </c>
    </row>
    <row r="1744" spans="4:7" x14ac:dyDescent="0.3">
      <c r="D1744" s="65"/>
      <c r="E1744" s="65"/>
      <c r="F1744" s="46">
        <f t="shared" si="36"/>
        <v>596331</v>
      </c>
      <c r="G1744" s="388" t="s">
        <v>9566</v>
      </c>
    </row>
    <row r="1745" spans="4:7" x14ac:dyDescent="0.3">
      <c r="D1745" s="65"/>
      <c r="E1745" s="65"/>
      <c r="F1745" s="46">
        <f t="shared" si="36"/>
        <v>596331</v>
      </c>
      <c r="G1745" s="388" t="s">
        <v>9566</v>
      </c>
    </row>
    <row r="1746" spans="4:7" x14ac:dyDescent="0.3">
      <c r="D1746" s="65"/>
      <c r="E1746" s="65"/>
      <c r="F1746" s="46">
        <f t="shared" ref="F1746:F1809" si="37">F1745+E1746-D1746</f>
        <v>596331</v>
      </c>
      <c r="G1746" s="388" t="s">
        <v>9566</v>
      </c>
    </row>
    <row r="1747" spans="4:7" x14ac:dyDescent="0.3">
      <c r="D1747" s="65"/>
      <c r="E1747" s="65"/>
      <c r="F1747" s="46">
        <f t="shared" si="37"/>
        <v>596331</v>
      </c>
      <c r="G1747" s="388" t="s">
        <v>9566</v>
      </c>
    </row>
    <row r="1748" spans="4:7" x14ac:dyDescent="0.3">
      <c r="D1748" s="65"/>
      <c r="E1748" s="65"/>
      <c r="F1748" s="46">
        <f t="shared" si="37"/>
        <v>596331</v>
      </c>
      <c r="G1748" s="388" t="s">
        <v>9566</v>
      </c>
    </row>
    <row r="1749" spans="4:7" x14ac:dyDescent="0.3">
      <c r="D1749" s="65"/>
      <c r="E1749" s="65"/>
      <c r="F1749" s="46">
        <f t="shared" si="37"/>
        <v>596331</v>
      </c>
      <c r="G1749" s="388" t="s">
        <v>9566</v>
      </c>
    </row>
    <row r="1750" spans="4:7" x14ac:dyDescent="0.3">
      <c r="D1750" s="65"/>
      <c r="E1750" s="65"/>
      <c r="F1750" s="46">
        <f t="shared" si="37"/>
        <v>596331</v>
      </c>
      <c r="G1750" s="388" t="s">
        <v>9566</v>
      </c>
    </row>
    <row r="1751" spans="4:7" x14ac:dyDescent="0.3">
      <c r="D1751" s="65"/>
      <c r="E1751" s="65"/>
      <c r="F1751" s="46">
        <f t="shared" si="37"/>
        <v>596331</v>
      </c>
      <c r="G1751" s="388" t="s">
        <v>9566</v>
      </c>
    </row>
    <row r="1752" spans="4:7" x14ac:dyDescent="0.3">
      <c r="D1752" s="65"/>
      <c r="E1752" s="65"/>
      <c r="F1752" s="46">
        <f t="shared" si="37"/>
        <v>596331</v>
      </c>
      <c r="G1752" s="388" t="s">
        <v>9566</v>
      </c>
    </row>
    <row r="1753" spans="4:7" x14ac:dyDescent="0.3">
      <c r="D1753" s="65"/>
      <c r="E1753" s="65"/>
      <c r="F1753" s="46">
        <f t="shared" si="37"/>
        <v>596331</v>
      </c>
      <c r="G1753" s="388" t="s">
        <v>9566</v>
      </c>
    </row>
    <row r="1754" spans="4:7" x14ac:dyDescent="0.3">
      <c r="D1754" s="65"/>
      <c r="E1754" s="65"/>
      <c r="F1754" s="46">
        <f t="shared" si="37"/>
        <v>596331</v>
      </c>
      <c r="G1754" s="388" t="s">
        <v>9566</v>
      </c>
    </row>
    <row r="1755" spans="4:7" x14ac:dyDescent="0.3">
      <c r="D1755" s="65"/>
      <c r="E1755" s="65"/>
      <c r="F1755" s="46">
        <f t="shared" si="37"/>
        <v>596331</v>
      </c>
      <c r="G1755" s="388" t="s">
        <v>9566</v>
      </c>
    </row>
    <row r="1756" spans="4:7" x14ac:dyDescent="0.3">
      <c r="D1756" s="65"/>
      <c r="E1756" s="65"/>
      <c r="F1756" s="46">
        <f t="shared" si="37"/>
        <v>596331</v>
      </c>
      <c r="G1756" s="388" t="s">
        <v>9566</v>
      </c>
    </row>
    <row r="1757" spans="4:7" x14ac:dyDescent="0.3">
      <c r="D1757" s="65"/>
      <c r="E1757" s="65"/>
      <c r="F1757" s="46">
        <f t="shared" si="37"/>
        <v>596331</v>
      </c>
      <c r="G1757" s="388" t="s">
        <v>9566</v>
      </c>
    </row>
    <row r="1758" spans="4:7" x14ac:dyDescent="0.3">
      <c r="D1758" s="65"/>
      <c r="E1758" s="65"/>
      <c r="F1758" s="46">
        <f t="shared" si="37"/>
        <v>596331</v>
      </c>
      <c r="G1758" s="388" t="s">
        <v>9566</v>
      </c>
    </row>
    <row r="1759" spans="4:7" x14ac:dyDescent="0.3">
      <c r="D1759" s="65"/>
      <c r="E1759" s="65"/>
      <c r="F1759" s="46">
        <f t="shared" si="37"/>
        <v>596331</v>
      </c>
      <c r="G1759" s="388" t="s">
        <v>9566</v>
      </c>
    </row>
    <row r="1760" spans="4:7" x14ac:dyDescent="0.3">
      <c r="D1760" s="65"/>
      <c r="E1760" s="65"/>
      <c r="F1760" s="46">
        <f t="shared" si="37"/>
        <v>596331</v>
      </c>
      <c r="G1760" s="388" t="s">
        <v>9566</v>
      </c>
    </row>
    <row r="1761" spans="4:7" x14ac:dyDescent="0.3">
      <c r="D1761" s="65"/>
      <c r="E1761" s="65"/>
      <c r="F1761" s="46">
        <f t="shared" si="37"/>
        <v>596331</v>
      </c>
      <c r="G1761" s="388" t="s">
        <v>9566</v>
      </c>
    </row>
    <row r="1762" spans="4:7" x14ac:dyDescent="0.3">
      <c r="D1762" s="65"/>
      <c r="E1762" s="65"/>
      <c r="F1762" s="46">
        <f t="shared" si="37"/>
        <v>596331</v>
      </c>
      <c r="G1762" s="388" t="s">
        <v>9566</v>
      </c>
    </row>
    <row r="1763" spans="4:7" x14ac:dyDescent="0.3">
      <c r="D1763" s="65"/>
      <c r="E1763" s="65"/>
      <c r="F1763" s="46">
        <f t="shared" si="37"/>
        <v>596331</v>
      </c>
      <c r="G1763" s="388" t="s">
        <v>9566</v>
      </c>
    </row>
    <row r="1764" spans="4:7" x14ac:dyDescent="0.3">
      <c r="D1764" s="65"/>
      <c r="E1764" s="65"/>
      <c r="F1764" s="46">
        <f t="shared" si="37"/>
        <v>596331</v>
      </c>
      <c r="G1764" s="388" t="s">
        <v>9566</v>
      </c>
    </row>
    <row r="1765" spans="4:7" x14ac:dyDescent="0.3">
      <c r="D1765" s="65"/>
      <c r="E1765" s="65"/>
      <c r="F1765" s="46">
        <f t="shared" si="37"/>
        <v>596331</v>
      </c>
      <c r="G1765" s="388" t="s">
        <v>9566</v>
      </c>
    </row>
    <row r="1766" spans="4:7" x14ac:dyDescent="0.3">
      <c r="D1766" s="65"/>
      <c r="E1766" s="65"/>
      <c r="F1766" s="46">
        <f t="shared" si="37"/>
        <v>596331</v>
      </c>
      <c r="G1766" s="388" t="s">
        <v>9566</v>
      </c>
    </row>
    <row r="1767" spans="4:7" x14ac:dyDescent="0.3">
      <c r="D1767" s="65"/>
      <c r="E1767" s="65"/>
      <c r="F1767" s="46">
        <f t="shared" si="37"/>
        <v>596331</v>
      </c>
      <c r="G1767" s="388" t="s">
        <v>9566</v>
      </c>
    </row>
    <row r="1768" spans="4:7" x14ac:dyDescent="0.3">
      <c r="D1768" s="65"/>
      <c r="E1768" s="65"/>
      <c r="F1768" s="46">
        <f t="shared" si="37"/>
        <v>596331</v>
      </c>
      <c r="G1768" s="388" t="s">
        <v>9566</v>
      </c>
    </row>
    <row r="1769" spans="4:7" x14ac:dyDescent="0.3">
      <c r="D1769" s="65"/>
      <c r="E1769" s="65"/>
      <c r="F1769" s="46">
        <f t="shared" si="37"/>
        <v>596331</v>
      </c>
      <c r="G1769" s="388" t="s">
        <v>9566</v>
      </c>
    </row>
    <row r="1770" spans="4:7" x14ac:dyDescent="0.3">
      <c r="D1770" s="65"/>
      <c r="E1770" s="65"/>
      <c r="F1770" s="46">
        <f t="shared" si="37"/>
        <v>596331</v>
      </c>
      <c r="G1770" s="388" t="s">
        <v>9566</v>
      </c>
    </row>
    <row r="1771" spans="4:7" x14ac:dyDescent="0.3">
      <c r="D1771" s="65"/>
      <c r="E1771" s="65"/>
      <c r="F1771" s="46">
        <f t="shared" si="37"/>
        <v>596331</v>
      </c>
      <c r="G1771" s="388" t="s">
        <v>9566</v>
      </c>
    </row>
    <row r="1772" spans="4:7" x14ac:dyDescent="0.3">
      <c r="D1772" s="65"/>
      <c r="E1772" s="65"/>
      <c r="F1772" s="46">
        <f t="shared" si="37"/>
        <v>596331</v>
      </c>
      <c r="G1772" s="388" t="s">
        <v>9566</v>
      </c>
    </row>
    <row r="1773" spans="4:7" x14ac:dyDescent="0.3">
      <c r="D1773" s="65"/>
      <c r="E1773" s="65"/>
      <c r="F1773" s="46">
        <f t="shared" si="37"/>
        <v>596331</v>
      </c>
      <c r="G1773" s="388" t="s">
        <v>9566</v>
      </c>
    </row>
    <row r="1774" spans="4:7" x14ac:dyDescent="0.3">
      <c r="D1774" s="65"/>
      <c r="E1774" s="65"/>
      <c r="F1774" s="46">
        <f t="shared" si="37"/>
        <v>596331</v>
      </c>
      <c r="G1774" s="388" t="s">
        <v>9566</v>
      </c>
    </row>
    <row r="1775" spans="4:7" x14ac:dyDescent="0.3">
      <c r="D1775" s="65"/>
      <c r="E1775" s="65"/>
      <c r="F1775" s="46">
        <f t="shared" si="37"/>
        <v>596331</v>
      </c>
      <c r="G1775" s="388" t="s">
        <v>9566</v>
      </c>
    </row>
    <row r="1776" spans="4:7" x14ac:dyDescent="0.3">
      <c r="D1776" s="65"/>
      <c r="E1776" s="65"/>
      <c r="F1776" s="46">
        <f t="shared" si="37"/>
        <v>596331</v>
      </c>
      <c r="G1776" s="388" t="s">
        <v>9566</v>
      </c>
    </row>
    <row r="1777" spans="4:7" x14ac:dyDescent="0.3">
      <c r="D1777" s="65"/>
      <c r="E1777" s="65"/>
      <c r="F1777" s="46">
        <f t="shared" si="37"/>
        <v>596331</v>
      </c>
      <c r="G1777" s="388" t="s">
        <v>9566</v>
      </c>
    </row>
    <row r="1778" spans="4:7" x14ac:dyDescent="0.3">
      <c r="D1778" s="65"/>
      <c r="E1778" s="65"/>
      <c r="F1778" s="46">
        <f t="shared" si="37"/>
        <v>596331</v>
      </c>
      <c r="G1778" s="388" t="s">
        <v>9566</v>
      </c>
    </row>
    <row r="1779" spans="4:7" x14ac:dyDescent="0.3">
      <c r="D1779" s="65"/>
      <c r="E1779" s="65"/>
      <c r="F1779" s="46">
        <f t="shared" si="37"/>
        <v>596331</v>
      </c>
      <c r="G1779" s="388" t="s">
        <v>9566</v>
      </c>
    </row>
    <row r="1780" spans="4:7" x14ac:dyDescent="0.3">
      <c r="D1780" s="65"/>
      <c r="E1780" s="65"/>
      <c r="F1780" s="46">
        <f t="shared" si="37"/>
        <v>596331</v>
      </c>
      <c r="G1780" s="388" t="s">
        <v>9566</v>
      </c>
    </row>
    <row r="1781" spans="4:7" x14ac:dyDescent="0.3">
      <c r="D1781" s="65"/>
      <c r="E1781" s="65"/>
      <c r="F1781" s="46">
        <f t="shared" si="37"/>
        <v>596331</v>
      </c>
      <c r="G1781" s="388" t="s">
        <v>9566</v>
      </c>
    </row>
    <row r="1782" spans="4:7" x14ac:dyDescent="0.3">
      <c r="D1782" s="65"/>
      <c r="E1782" s="65"/>
      <c r="F1782" s="46">
        <f t="shared" si="37"/>
        <v>596331</v>
      </c>
      <c r="G1782" s="388" t="s">
        <v>9566</v>
      </c>
    </row>
    <row r="1783" spans="4:7" x14ac:dyDescent="0.3">
      <c r="D1783" s="65"/>
      <c r="E1783" s="65"/>
      <c r="F1783" s="46">
        <f t="shared" si="37"/>
        <v>596331</v>
      </c>
      <c r="G1783" s="388" t="s">
        <v>9566</v>
      </c>
    </row>
    <row r="1784" spans="4:7" x14ac:dyDescent="0.3">
      <c r="D1784" s="65"/>
      <c r="E1784" s="65"/>
      <c r="F1784" s="46">
        <f t="shared" si="37"/>
        <v>596331</v>
      </c>
      <c r="G1784" s="388" t="s">
        <v>9566</v>
      </c>
    </row>
    <row r="1785" spans="4:7" x14ac:dyDescent="0.3">
      <c r="D1785" s="65"/>
      <c r="E1785" s="65"/>
      <c r="F1785" s="46">
        <f t="shared" si="37"/>
        <v>596331</v>
      </c>
      <c r="G1785" s="388" t="s">
        <v>9566</v>
      </c>
    </row>
    <row r="1786" spans="4:7" x14ac:dyDescent="0.3">
      <c r="D1786" s="65"/>
      <c r="E1786" s="65"/>
      <c r="F1786" s="46">
        <f t="shared" si="37"/>
        <v>596331</v>
      </c>
      <c r="G1786" s="388" t="s">
        <v>9566</v>
      </c>
    </row>
    <row r="1787" spans="4:7" x14ac:dyDescent="0.3">
      <c r="D1787" s="65"/>
      <c r="E1787" s="65"/>
      <c r="F1787" s="46">
        <f t="shared" si="37"/>
        <v>596331</v>
      </c>
      <c r="G1787" s="388" t="s">
        <v>9566</v>
      </c>
    </row>
    <row r="1788" spans="4:7" x14ac:dyDescent="0.3">
      <c r="D1788" s="65"/>
      <c r="E1788" s="65"/>
      <c r="F1788" s="46">
        <f t="shared" si="37"/>
        <v>596331</v>
      </c>
      <c r="G1788" s="388" t="s">
        <v>9566</v>
      </c>
    </row>
    <row r="1789" spans="4:7" x14ac:dyDescent="0.3">
      <c r="D1789" s="65"/>
      <c r="E1789" s="65"/>
      <c r="F1789" s="46">
        <f t="shared" si="37"/>
        <v>596331</v>
      </c>
      <c r="G1789" s="388" t="s">
        <v>9566</v>
      </c>
    </row>
    <row r="1790" spans="4:7" x14ac:dyDescent="0.3">
      <c r="D1790" s="65"/>
      <c r="E1790" s="65"/>
      <c r="F1790" s="46">
        <f t="shared" si="37"/>
        <v>596331</v>
      </c>
      <c r="G1790" s="388" t="s">
        <v>9566</v>
      </c>
    </row>
    <row r="1791" spans="4:7" x14ac:dyDescent="0.3">
      <c r="D1791" s="65"/>
      <c r="E1791" s="65"/>
      <c r="F1791" s="46">
        <f t="shared" si="37"/>
        <v>596331</v>
      </c>
      <c r="G1791" s="388" t="s">
        <v>9566</v>
      </c>
    </row>
    <row r="1792" spans="4:7" x14ac:dyDescent="0.3">
      <c r="D1792" s="65"/>
      <c r="E1792" s="65"/>
      <c r="F1792" s="46">
        <f t="shared" si="37"/>
        <v>596331</v>
      </c>
      <c r="G1792" s="388" t="s">
        <v>9566</v>
      </c>
    </row>
    <row r="1793" spans="4:7" x14ac:dyDescent="0.3">
      <c r="D1793" s="65"/>
      <c r="E1793" s="65"/>
      <c r="F1793" s="46">
        <f t="shared" si="37"/>
        <v>596331</v>
      </c>
      <c r="G1793" s="388" t="s">
        <v>9566</v>
      </c>
    </row>
    <row r="1794" spans="4:7" x14ac:dyDescent="0.3">
      <c r="D1794" s="65"/>
      <c r="E1794" s="65"/>
      <c r="F1794" s="46">
        <f t="shared" si="37"/>
        <v>596331</v>
      </c>
      <c r="G1794" s="388" t="s">
        <v>9566</v>
      </c>
    </row>
    <row r="1795" spans="4:7" x14ac:dyDescent="0.3">
      <c r="D1795" s="65"/>
      <c r="E1795" s="65"/>
      <c r="F1795" s="46">
        <f t="shared" si="37"/>
        <v>596331</v>
      </c>
      <c r="G1795" s="388" t="s">
        <v>9566</v>
      </c>
    </row>
    <row r="1796" spans="4:7" x14ac:dyDescent="0.3">
      <c r="D1796" s="65"/>
      <c r="E1796" s="65"/>
      <c r="F1796" s="46">
        <f t="shared" si="37"/>
        <v>596331</v>
      </c>
      <c r="G1796" s="388" t="s">
        <v>9566</v>
      </c>
    </row>
    <row r="1797" spans="4:7" x14ac:dyDescent="0.3">
      <c r="D1797" s="65"/>
      <c r="E1797" s="65"/>
      <c r="F1797" s="46">
        <f t="shared" si="37"/>
        <v>596331</v>
      </c>
      <c r="G1797" s="388" t="s">
        <v>9566</v>
      </c>
    </row>
    <row r="1798" spans="4:7" x14ac:dyDescent="0.3">
      <c r="D1798" s="65"/>
      <c r="E1798" s="65"/>
      <c r="F1798" s="46">
        <f t="shared" si="37"/>
        <v>596331</v>
      </c>
      <c r="G1798" s="388" t="s">
        <v>9566</v>
      </c>
    </row>
    <row r="1799" spans="4:7" x14ac:dyDescent="0.3">
      <c r="D1799" s="65"/>
      <c r="E1799" s="65"/>
      <c r="F1799" s="46">
        <f t="shared" si="37"/>
        <v>596331</v>
      </c>
      <c r="G1799" s="388" t="s">
        <v>9566</v>
      </c>
    </row>
    <row r="1800" spans="4:7" x14ac:dyDescent="0.3">
      <c r="D1800" s="65"/>
      <c r="E1800" s="65"/>
      <c r="F1800" s="46">
        <f t="shared" si="37"/>
        <v>596331</v>
      </c>
      <c r="G1800" s="388" t="s">
        <v>9566</v>
      </c>
    </row>
    <row r="1801" spans="4:7" x14ac:dyDescent="0.3">
      <c r="D1801" s="65"/>
      <c r="E1801" s="65"/>
      <c r="F1801" s="46">
        <f t="shared" si="37"/>
        <v>596331</v>
      </c>
      <c r="G1801" s="388" t="s">
        <v>9566</v>
      </c>
    </row>
    <row r="1802" spans="4:7" x14ac:dyDescent="0.3">
      <c r="D1802" s="65"/>
      <c r="E1802" s="65"/>
      <c r="F1802" s="46">
        <f t="shared" si="37"/>
        <v>596331</v>
      </c>
      <c r="G1802" s="388" t="s">
        <v>9566</v>
      </c>
    </row>
    <row r="1803" spans="4:7" x14ac:dyDescent="0.3">
      <c r="D1803" s="65"/>
      <c r="E1803" s="65"/>
      <c r="F1803" s="46">
        <f t="shared" si="37"/>
        <v>596331</v>
      </c>
      <c r="G1803" s="388" t="s">
        <v>9566</v>
      </c>
    </row>
    <row r="1804" spans="4:7" x14ac:dyDescent="0.3">
      <c r="D1804" s="65"/>
      <c r="E1804" s="65"/>
      <c r="F1804" s="46">
        <f t="shared" si="37"/>
        <v>596331</v>
      </c>
      <c r="G1804" s="388" t="s">
        <v>9566</v>
      </c>
    </row>
    <row r="1805" spans="4:7" x14ac:dyDescent="0.3">
      <c r="D1805" s="65"/>
      <c r="E1805" s="65"/>
      <c r="F1805" s="46">
        <f t="shared" si="37"/>
        <v>596331</v>
      </c>
      <c r="G1805" s="388" t="s">
        <v>9566</v>
      </c>
    </row>
    <row r="1806" spans="4:7" x14ac:dyDescent="0.3">
      <c r="D1806" s="65"/>
      <c r="E1806" s="65"/>
      <c r="F1806" s="46">
        <f t="shared" si="37"/>
        <v>596331</v>
      </c>
      <c r="G1806" s="388" t="s">
        <v>9566</v>
      </c>
    </row>
    <row r="1807" spans="4:7" x14ac:dyDescent="0.3">
      <c r="D1807" s="65"/>
      <c r="E1807" s="65"/>
      <c r="F1807" s="46">
        <f t="shared" si="37"/>
        <v>596331</v>
      </c>
      <c r="G1807" s="388" t="s">
        <v>9566</v>
      </c>
    </row>
    <row r="1808" spans="4:7" x14ac:dyDescent="0.3">
      <c r="D1808" s="65"/>
      <c r="E1808" s="65"/>
      <c r="F1808" s="46">
        <f t="shared" si="37"/>
        <v>596331</v>
      </c>
      <c r="G1808" s="388" t="s">
        <v>9566</v>
      </c>
    </row>
    <row r="1809" spans="4:7" x14ac:dyDescent="0.3">
      <c r="D1809" s="65"/>
      <c r="E1809" s="65"/>
      <c r="F1809" s="46">
        <f t="shared" si="37"/>
        <v>596331</v>
      </c>
      <c r="G1809" s="388" t="s">
        <v>9566</v>
      </c>
    </row>
    <row r="1810" spans="4:7" x14ac:dyDescent="0.3">
      <c r="D1810" s="65"/>
      <c r="E1810" s="65"/>
      <c r="F1810" s="46">
        <f t="shared" ref="F1810:F1873" si="38">F1809+E1810-D1810</f>
        <v>596331</v>
      </c>
      <c r="G1810" s="388" t="s">
        <v>9566</v>
      </c>
    </row>
    <row r="1811" spans="4:7" x14ac:dyDescent="0.3">
      <c r="D1811" s="65"/>
      <c r="E1811" s="65"/>
      <c r="F1811" s="46">
        <f t="shared" si="38"/>
        <v>596331</v>
      </c>
      <c r="G1811" s="388" t="s">
        <v>9566</v>
      </c>
    </row>
    <row r="1812" spans="4:7" x14ac:dyDescent="0.3">
      <c r="D1812" s="65"/>
      <c r="E1812" s="65"/>
      <c r="F1812" s="46">
        <f t="shared" si="38"/>
        <v>596331</v>
      </c>
      <c r="G1812" s="388" t="s">
        <v>9566</v>
      </c>
    </row>
    <row r="1813" spans="4:7" x14ac:dyDescent="0.3">
      <c r="D1813" s="65"/>
      <c r="E1813" s="65"/>
      <c r="F1813" s="46">
        <f t="shared" si="38"/>
        <v>596331</v>
      </c>
      <c r="G1813" s="388" t="s">
        <v>9566</v>
      </c>
    </row>
    <row r="1814" spans="4:7" x14ac:dyDescent="0.3">
      <c r="D1814" s="65"/>
      <c r="E1814" s="65"/>
      <c r="F1814" s="46">
        <f t="shared" si="38"/>
        <v>596331</v>
      </c>
      <c r="G1814" s="388" t="s">
        <v>9566</v>
      </c>
    </row>
    <row r="1815" spans="4:7" x14ac:dyDescent="0.3">
      <c r="D1815" s="65"/>
      <c r="E1815" s="65"/>
      <c r="F1815" s="46">
        <f t="shared" si="38"/>
        <v>596331</v>
      </c>
      <c r="G1815" s="388" t="s">
        <v>9566</v>
      </c>
    </row>
    <row r="1816" spans="4:7" x14ac:dyDescent="0.3">
      <c r="D1816" s="65"/>
      <c r="E1816" s="65"/>
      <c r="F1816" s="46">
        <f t="shared" si="38"/>
        <v>596331</v>
      </c>
      <c r="G1816" s="388" t="s">
        <v>9566</v>
      </c>
    </row>
    <row r="1817" spans="4:7" x14ac:dyDescent="0.3">
      <c r="D1817" s="65"/>
      <c r="E1817" s="65"/>
      <c r="F1817" s="46">
        <f t="shared" si="38"/>
        <v>596331</v>
      </c>
      <c r="G1817" s="388" t="s">
        <v>9566</v>
      </c>
    </row>
    <row r="1818" spans="4:7" x14ac:dyDescent="0.3">
      <c r="D1818" s="65"/>
      <c r="E1818" s="65"/>
      <c r="F1818" s="46">
        <f t="shared" si="38"/>
        <v>596331</v>
      </c>
      <c r="G1818" s="388" t="s">
        <v>9566</v>
      </c>
    </row>
    <row r="1819" spans="4:7" x14ac:dyDescent="0.3">
      <c r="D1819" s="65"/>
      <c r="E1819" s="65"/>
      <c r="F1819" s="46">
        <f t="shared" si="38"/>
        <v>596331</v>
      </c>
      <c r="G1819" s="388" t="s">
        <v>9566</v>
      </c>
    </row>
    <row r="1820" spans="4:7" x14ac:dyDescent="0.3">
      <c r="D1820" s="65"/>
      <c r="E1820" s="65"/>
      <c r="F1820" s="46">
        <f t="shared" si="38"/>
        <v>596331</v>
      </c>
      <c r="G1820" s="388" t="s">
        <v>9566</v>
      </c>
    </row>
    <row r="1821" spans="4:7" x14ac:dyDescent="0.3">
      <c r="D1821" s="65"/>
      <c r="E1821" s="65"/>
      <c r="F1821" s="46">
        <f t="shared" si="38"/>
        <v>596331</v>
      </c>
      <c r="G1821" s="388" t="s">
        <v>9566</v>
      </c>
    </row>
    <row r="1822" spans="4:7" x14ac:dyDescent="0.3">
      <c r="D1822" s="65"/>
      <c r="E1822" s="65"/>
      <c r="F1822" s="46">
        <f t="shared" si="38"/>
        <v>596331</v>
      </c>
      <c r="G1822" s="388" t="s">
        <v>9566</v>
      </c>
    </row>
    <row r="1823" spans="4:7" x14ac:dyDescent="0.3">
      <c r="D1823" s="65"/>
      <c r="E1823" s="65"/>
      <c r="F1823" s="46">
        <f t="shared" si="38"/>
        <v>596331</v>
      </c>
      <c r="G1823" s="388" t="s">
        <v>9566</v>
      </c>
    </row>
    <row r="1824" spans="4:7" x14ac:dyDescent="0.3">
      <c r="D1824" s="65"/>
      <c r="E1824" s="65"/>
      <c r="F1824" s="46">
        <f t="shared" si="38"/>
        <v>596331</v>
      </c>
      <c r="G1824" s="388" t="s">
        <v>9566</v>
      </c>
    </row>
    <row r="1825" spans="4:7" x14ac:dyDescent="0.3">
      <c r="D1825" s="65"/>
      <c r="E1825" s="65"/>
      <c r="F1825" s="46">
        <f t="shared" si="38"/>
        <v>596331</v>
      </c>
      <c r="G1825" s="388" t="s">
        <v>9566</v>
      </c>
    </row>
    <row r="1826" spans="4:7" x14ac:dyDescent="0.3">
      <c r="D1826" s="65"/>
      <c r="E1826" s="65"/>
      <c r="F1826" s="46">
        <f t="shared" si="38"/>
        <v>596331</v>
      </c>
      <c r="G1826" s="388" t="s">
        <v>9566</v>
      </c>
    </row>
    <row r="1827" spans="4:7" x14ac:dyDescent="0.3">
      <c r="D1827" s="65"/>
      <c r="E1827" s="65"/>
      <c r="F1827" s="46">
        <f t="shared" si="38"/>
        <v>596331</v>
      </c>
      <c r="G1827" s="388" t="s">
        <v>9566</v>
      </c>
    </row>
    <row r="1828" spans="4:7" x14ac:dyDescent="0.3">
      <c r="D1828" s="65"/>
      <c r="E1828" s="65"/>
      <c r="F1828" s="46">
        <f t="shared" si="38"/>
        <v>596331</v>
      </c>
      <c r="G1828" s="388" t="s">
        <v>9566</v>
      </c>
    </row>
    <row r="1829" spans="4:7" x14ac:dyDescent="0.3">
      <c r="D1829" s="65"/>
      <c r="E1829" s="65"/>
      <c r="F1829" s="46">
        <f t="shared" si="38"/>
        <v>596331</v>
      </c>
      <c r="G1829" s="388" t="s">
        <v>9566</v>
      </c>
    </row>
    <row r="1830" spans="4:7" x14ac:dyDescent="0.3">
      <c r="D1830" s="65"/>
      <c r="E1830" s="65"/>
      <c r="F1830" s="46">
        <f t="shared" si="38"/>
        <v>596331</v>
      </c>
      <c r="G1830" s="388" t="s">
        <v>9566</v>
      </c>
    </row>
    <row r="1831" spans="4:7" x14ac:dyDescent="0.3">
      <c r="D1831" s="65"/>
      <c r="E1831" s="65"/>
      <c r="F1831" s="46">
        <f t="shared" si="38"/>
        <v>596331</v>
      </c>
      <c r="G1831" s="388" t="s">
        <v>9566</v>
      </c>
    </row>
    <row r="1832" spans="4:7" x14ac:dyDescent="0.3">
      <c r="D1832" s="65"/>
      <c r="E1832" s="65"/>
      <c r="F1832" s="46">
        <f t="shared" si="38"/>
        <v>596331</v>
      </c>
      <c r="G1832" s="388" t="s">
        <v>9566</v>
      </c>
    </row>
    <row r="1833" spans="4:7" x14ac:dyDescent="0.3">
      <c r="D1833" s="65"/>
      <c r="E1833" s="65"/>
      <c r="F1833" s="46">
        <f t="shared" si="38"/>
        <v>596331</v>
      </c>
      <c r="G1833" s="388" t="s">
        <v>9566</v>
      </c>
    </row>
    <row r="1834" spans="4:7" x14ac:dyDescent="0.3">
      <c r="D1834" s="65"/>
      <c r="E1834" s="65"/>
      <c r="F1834" s="46">
        <f t="shared" si="38"/>
        <v>596331</v>
      </c>
      <c r="G1834" s="388" t="s">
        <v>9566</v>
      </c>
    </row>
    <row r="1835" spans="4:7" x14ac:dyDescent="0.3">
      <c r="D1835" s="65"/>
      <c r="E1835" s="65"/>
      <c r="F1835" s="46">
        <f t="shared" si="38"/>
        <v>596331</v>
      </c>
      <c r="G1835" s="388" t="s">
        <v>9566</v>
      </c>
    </row>
    <row r="1836" spans="4:7" x14ac:dyDescent="0.3">
      <c r="D1836" s="65"/>
      <c r="E1836" s="65"/>
      <c r="F1836" s="46">
        <f t="shared" si="38"/>
        <v>596331</v>
      </c>
      <c r="G1836" s="388" t="s">
        <v>9566</v>
      </c>
    </row>
    <row r="1837" spans="4:7" x14ac:dyDescent="0.3">
      <c r="D1837" s="65"/>
      <c r="E1837" s="65"/>
      <c r="F1837" s="46">
        <f t="shared" si="38"/>
        <v>596331</v>
      </c>
      <c r="G1837" s="388" t="s">
        <v>9566</v>
      </c>
    </row>
    <row r="1838" spans="4:7" x14ac:dyDescent="0.3">
      <c r="D1838" s="65"/>
      <c r="E1838" s="65"/>
      <c r="F1838" s="46">
        <f t="shared" si="38"/>
        <v>596331</v>
      </c>
      <c r="G1838" s="388" t="s">
        <v>9566</v>
      </c>
    </row>
    <row r="1839" spans="4:7" x14ac:dyDescent="0.3">
      <c r="D1839" s="65"/>
      <c r="E1839" s="65"/>
      <c r="F1839" s="46">
        <f t="shared" si="38"/>
        <v>596331</v>
      </c>
      <c r="G1839" s="388" t="s">
        <v>9566</v>
      </c>
    </row>
    <row r="1840" spans="4:7" x14ac:dyDescent="0.3">
      <c r="D1840" s="65"/>
      <c r="E1840" s="65"/>
      <c r="F1840" s="46">
        <f t="shared" si="38"/>
        <v>596331</v>
      </c>
      <c r="G1840" s="388" t="s">
        <v>9566</v>
      </c>
    </row>
    <row r="1841" spans="4:7" x14ac:dyDescent="0.3">
      <c r="D1841" s="65"/>
      <c r="E1841" s="65"/>
      <c r="F1841" s="46">
        <f t="shared" si="38"/>
        <v>596331</v>
      </c>
      <c r="G1841" s="388" t="s">
        <v>9566</v>
      </c>
    </row>
    <row r="1842" spans="4:7" x14ac:dyDescent="0.3">
      <c r="D1842" s="65"/>
      <c r="E1842" s="65"/>
      <c r="F1842" s="46">
        <f t="shared" si="38"/>
        <v>596331</v>
      </c>
      <c r="G1842" s="388" t="s">
        <v>9566</v>
      </c>
    </row>
    <row r="1843" spans="4:7" x14ac:dyDescent="0.3">
      <c r="D1843" s="65"/>
      <c r="E1843" s="65"/>
      <c r="F1843" s="46">
        <f t="shared" si="38"/>
        <v>596331</v>
      </c>
      <c r="G1843" s="388" t="s">
        <v>9566</v>
      </c>
    </row>
    <row r="1844" spans="4:7" x14ac:dyDescent="0.3">
      <c r="D1844" s="65"/>
      <c r="E1844" s="65"/>
      <c r="F1844" s="46">
        <f t="shared" si="38"/>
        <v>596331</v>
      </c>
      <c r="G1844" s="388" t="s">
        <v>9566</v>
      </c>
    </row>
    <row r="1845" spans="4:7" x14ac:dyDescent="0.3">
      <c r="D1845" s="65"/>
      <c r="E1845" s="65"/>
      <c r="F1845" s="46">
        <f t="shared" si="38"/>
        <v>596331</v>
      </c>
      <c r="G1845" s="388" t="s">
        <v>9566</v>
      </c>
    </row>
    <row r="1846" spans="4:7" x14ac:dyDescent="0.3">
      <c r="D1846" s="65"/>
      <c r="E1846" s="65"/>
      <c r="F1846" s="46">
        <f t="shared" si="38"/>
        <v>596331</v>
      </c>
      <c r="G1846" s="388" t="s">
        <v>9566</v>
      </c>
    </row>
    <row r="1847" spans="4:7" x14ac:dyDescent="0.3">
      <c r="D1847" s="65"/>
      <c r="E1847" s="65"/>
      <c r="F1847" s="46">
        <f t="shared" si="38"/>
        <v>596331</v>
      </c>
      <c r="G1847" s="388" t="s">
        <v>9566</v>
      </c>
    </row>
    <row r="1848" spans="4:7" x14ac:dyDescent="0.3">
      <c r="D1848" s="65"/>
      <c r="E1848" s="65"/>
      <c r="F1848" s="46">
        <f t="shared" si="38"/>
        <v>596331</v>
      </c>
      <c r="G1848" s="388" t="s">
        <v>9566</v>
      </c>
    </row>
    <row r="1849" spans="4:7" x14ac:dyDescent="0.3">
      <c r="D1849" s="65"/>
      <c r="E1849" s="65"/>
      <c r="F1849" s="46">
        <f t="shared" si="38"/>
        <v>596331</v>
      </c>
      <c r="G1849" s="388" t="s">
        <v>9566</v>
      </c>
    </row>
    <row r="1850" spans="4:7" x14ac:dyDescent="0.3">
      <c r="D1850" s="65"/>
      <c r="E1850" s="65"/>
      <c r="F1850" s="46">
        <f t="shared" si="38"/>
        <v>596331</v>
      </c>
      <c r="G1850" s="388" t="s">
        <v>9566</v>
      </c>
    </row>
    <row r="1851" spans="4:7" x14ac:dyDescent="0.3">
      <c r="D1851" s="65"/>
      <c r="E1851" s="65"/>
      <c r="F1851" s="46">
        <f t="shared" si="38"/>
        <v>596331</v>
      </c>
      <c r="G1851" s="388" t="s">
        <v>9566</v>
      </c>
    </row>
    <row r="1852" spans="4:7" x14ac:dyDescent="0.3">
      <c r="D1852" s="65"/>
      <c r="E1852" s="65"/>
      <c r="F1852" s="46">
        <f t="shared" si="38"/>
        <v>596331</v>
      </c>
      <c r="G1852" s="388" t="s">
        <v>9566</v>
      </c>
    </row>
    <row r="1853" spans="4:7" x14ac:dyDescent="0.3">
      <c r="D1853" s="65"/>
      <c r="E1853" s="65"/>
      <c r="F1853" s="46">
        <f t="shared" si="38"/>
        <v>596331</v>
      </c>
      <c r="G1853" s="388" t="s">
        <v>9566</v>
      </c>
    </row>
    <row r="1854" spans="4:7" x14ac:dyDescent="0.3">
      <c r="D1854" s="65"/>
      <c r="E1854" s="65"/>
      <c r="F1854" s="46">
        <f t="shared" si="38"/>
        <v>596331</v>
      </c>
      <c r="G1854" s="388" t="s">
        <v>9566</v>
      </c>
    </row>
    <row r="1855" spans="4:7" x14ac:dyDescent="0.3">
      <c r="D1855" s="65"/>
      <c r="E1855" s="65"/>
      <c r="F1855" s="46">
        <f t="shared" si="38"/>
        <v>596331</v>
      </c>
      <c r="G1855" s="388" t="s">
        <v>9566</v>
      </c>
    </row>
    <row r="1856" spans="4:7" x14ac:dyDescent="0.3">
      <c r="D1856" s="65"/>
      <c r="E1856" s="65"/>
      <c r="F1856" s="46">
        <f t="shared" si="38"/>
        <v>596331</v>
      </c>
      <c r="G1856" s="388" t="s">
        <v>9566</v>
      </c>
    </row>
    <row r="1857" spans="4:7" x14ac:dyDescent="0.3">
      <c r="D1857" s="65"/>
      <c r="E1857" s="65"/>
      <c r="F1857" s="46">
        <f t="shared" si="38"/>
        <v>596331</v>
      </c>
      <c r="G1857" s="388" t="s">
        <v>9566</v>
      </c>
    </row>
    <row r="1858" spans="4:7" x14ac:dyDescent="0.3">
      <c r="F1858" s="46">
        <f t="shared" si="38"/>
        <v>596331</v>
      </c>
      <c r="G1858" s="388" t="s">
        <v>9566</v>
      </c>
    </row>
    <row r="1859" spans="4:7" x14ac:dyDescent="0.3">
      <c r="F1859" s="46">
        <f t="shared" si="38"/>
        <v>596331</v>
      </c>
      <c r="G1859" s="388" t="s">
        <v>9566</v>
      </c>
    </row>
    <row r="1860" spans="4:7" x14ac:dyDescent="0.3">
      <c r="F1860" s="46">
        <f t="shared" si="38"/>
        <v>596331</v>
      </c>
      <c r="G1860" s="388" t="s">
        <v>9566</v>
      </c>
    </row>
    <row r="1861" spans="4:7" x14ac:dyDescent="0.3">
      <c r="F1861" s="46">
        <f t="shared" si="38"/>
        <v>596331</v>
      </c>
      <c r="G1861" s="388" t="s">
        <v>9566</v>
      </c>
    </row>
    <row r="1862" spans="4:7" x14ac:dyDescent="0.3">
      <c r="F1862" s="46">
        <f t="shared" si="38"/>
        <v>596331</v>
      </c>
      <c r="G1862" s="388" t="s">
        <v>9566</v>
      </c>
    </row>
    <row r="1863" spans="4:7" x14ac:dyDescent="0.3">
      <c r="F1863" s="46">
        <f t="shared" si="38"/>
        <v>596331</v>
      </c>
      <c r="G1863" s="388" t="s">
        <v>9566</v>
      </c>
    </row>
    <row r="1864" spans="4:7" x14ac:dyDescent="0.3">
      <c r="F1864" s="46">
        <f t="shared" si="38"/>
        <v>596331</v>
      </c>
      <c r="G1864" s="388" t="s">
        <v>9566</v>
      </c>
    </row>
    <row r="1865" spans="4:7" x14ac:dyDescent="0.3">
      <c r="F1865" s="46">
        <f t="shared" si="38"/>
        <v>596331</v>
      </c>
      <c r="G1865" s="388" t="s">
        <v>9566</v>
      </c>
    </row>
    <row r="1866" spans="4:7" x14ac:dyDescent="0.3">
      <c r="F1866" s="46">
        <f t="shared" si="38"/>
        <v>596331</v>
      </c>
      <c r="G1866" s="388" t="s">
        <v>9566</v>
      </c>
    </row>
    <row r="1867" spans="4:7" x14ac:dyDescent="0.3">
      <c r="F1867" s="46">
        <f t="shared" si="38"/>
        <v>596331</v>
      </c>
      <c r="G1867" s="388" t="s">
        <v>9566</v>
      </c>
    </row>
    <row r="1868" spans="4:7" x14ac:dyDescent="0.3">
      <c r="F1868" s="46">
        <f t="shared" si="38"/>
        <v>596331</v>
      </c>
      <c r="G1868" s="388" t="s">
        <v>9566</v>
      </c>
    </row>
    <row r="1869" spans="4:7" x14ac:dyDescent="0.3">
      <c r="F1869" s="46">
        <f t="shared" si="38"/>
        <v>596331</v>
      </c>
      <c r="G1869" s="388" t="s">
        <v>9566</v>
      </c>
    </row>
    <row r="1870" spans="4:7" x14ac:dyDescent="0.3">
      <c r="F1870" s="46">
        <f t="shared" si="38"/>
        <v>596331</v>
      </c>
      <c r="G1870" s="388" t="s">
        <v>9566</v>
      </c>
    </row>
    <row r="1871" spans="4:7" x14ac:dyDescent="0.3">
      <c r="F1871" s="46">
        <f t="shared" si="38"/>
        <v>596331</v>
      </c>
      <c r="G1871" s="388" t="s">
        <v>9566</v>
      </c>
    </row>
    <row r="1872" spans="4:7" x14ac:dyDescent="0.3">
      <c r="F1872" s="46">
        <f t="shared" si="38"/>
        <v>596331</v>
      </c>
      <c r="G1872" s="388" t="s">
        <v>9566</v>
      </c>
    </row>
    <row r="1873" spans="6:7" x14ac:dyDescent="0.3">
      <c r="F1873" s="46">
        <f t="shared" si="38"/>
        <v>596331</v>
      </c>
      <c r="G1873" s="388" t="s">
        <v>9566</v>
      </c>
    </row>
    <row r="1874" spans="6:7" x14ac:dyDescent="0.3">
      <c r="F1874" s="46">
        <f t="shared" ref="F1874:F1937" si="39">F1873+E1874-D1874</f>
        <v>596331</v>
      </c>
      <c r="G1874" s="388" t="s">
        <v>9566</v>
      </c>
    </row>
    <row r="1875" spans="6:7" x14ac:dyDescent="0.3">
      <c r="F1875" s="46">
        <f t="shared" si="39"/>
        <v>596331</v>
      </c>
      <c r="G1875" s="388" t="s">
        <v>9566</v>
      </c>
    </row>
    <row r="1876" spans="6:7" x14ac:dyDescent="0.3">
      <c r="F1876" s="46">
        <f t="shared" si="39"/>
        <v>596331</v>
      </c>
      <c r="G1876" s="388" t="s">
        <v>9566</v>
      </c>
    </row>
    <row r="1877" spans="6:7" x14ac:dyDescent="0.3">
      <c r="F1877" s="46">
        <f t="shared" si="39"/>
        <v>596331</v>
      </c>
      <c r="G1877" s="388" t="s">
        <v>9566</v>
      </c>
    </row>
    <row r="1878" spans="6:7" x14ac:dyDescent="0.3">
      <c r="F1878" s="46">
        <f t="shared" si="39"/>
        <v>596331</v>
      </c>
      <c r="G1878" s="388" t="s">
        <v>9566</v>
      </c>
    </row>
    <row r="1879" spans="6:7" x14ac:dyDescent="0.3">
      <c r="F1879" s="46">
        <f t="shared" si="39"/>
        <v>596331</v>
      </c>
      <c r="G1879" s="388" t="s">
        <v>9566</v>
      </c>
    </row>
    <row r="1880" spans="6:7" x14ac:dyDescent="0.3">
      <c r="F1880" s="46">
        <f t="shared" si="39"/>
        <v>596331</v>
      </c>
      <c r="G1880" s="388" t="s">
        <v>9566</v>
      </c>
    </row>
    <row r="1881" spans="6:7" x14ac:dyDescent="0.3">
      <c r="F1881" s="46">
        <f t="shared" si="39"/>
        <v>596331</v>
      </c>
      <c r="G1881" s="388" t="s">
        <v>9566</v>
      </c>
    </row>
    <row r="1882" spans="6:7" x14ac:dyDescent="0.3">
      <c r="F1882" s="46">
        <f t="shared" si="39"/>
        <v>596331</v>
      </c>
      <c r="G1882" s="388" t="s">
        <v>9566</v>
      </c>
    </row>
    <row r="1883" spans="6:7" x14ac:dyDescent="0.3">
      <c r="F1883" s="46">
        <f t="shared" si="39"/>
        <v>596331</v>
      </c>
      <c r="G1883" s="388" t="s">
        <v>9566</v>
      </c>
    </row>
    <row r="1884" spans="6:7" x14ac:dyDescent="0.3">
      <c r="F1884" s="46">
        <f t="shared" si="39"/>
        <v>596331</v>
      </c>
      <c r="G1884" s="388" t="s">
        <v>9566</v>
      </c>
    </row>
    <row r="1885" spans="6:7" x14ac:dyDescent="0.3">
      <c r="F1885" s="46">
        <f t="shared" si="39"/>
        <v>596331</v>
      </c>
      <c r="G1885" s="388" t="s">
        <v>9566</v>
      </c>
    </row>
    <row r="1886" spans="6:7" x14ac:dyDescent="0.3">
      <c r="F1886" s="46">
        <f t="shared" si="39"/>
        <v>596331</v>
      </c>
      <c r="G1886" s="388" t="s">
        <v>9566</v>
      </c>
    </row>
    <row r="1887" spans="6:7" x14ac:dyDescent="0.3">
      <c r="F1887" s="46">
        <f t="shared" si="39"/>
        <v>596331</v>
      </c>
      <c r="G1887" s="388" t="s">
        <v>9566</v>
      </c>
    </row>
    <row r="1888" spans="6:7" x14ac:dyDescent="0.3">
      <c r="F1888" s="46">
        <f t="shared" si="39"/>
        <v>596331</v>
      </c>
      <c r="G1888" s="388" t="s">
        <v>9566</v>
      </c>
    </row>
    <row r="1889" spans="6:7" x14ac:dyDescent="0.3">
      <c r="F1889" s="46">
        <f t="shared" si="39"/>
        <v>596331</v>
      </c>
      <c r="G1889" s="388" t="s">
        <v>9566</v>
      </c>
    </row>
    <row r="1890" spans="6:7" x14ac:dyDescent="0.3">
      <c r="F1890" s="46">
        <f t="shared" si="39"/>
        <v>596331</v>
      </c>
      <c r="G1890" s="388" t="s">
        <v>9566</v>
      </c>
    </row>
    <row r="1891" spans="6:7" x14ac:dyDescent="0.3">
      <c r="F1891" s="46">
        <f t="shared" si="39"/>
        <v>596331</v>
      </c>
      <c r="G1891" s="388" t="s">
        <v>9566</v>
      </c>
    </row>
    <row r="1892" spans="6:7" x14ac:dyDescent="0.3">
      <c r="F1892" s="46">
        <f t="shared" si="39"/>
        <v>596331</v>
      </c>
      <c r="G1892" s="388" t="s">
        <v>9566</v>
      </c>
    </row>
    <row r="1893" spans="6:7" x14ac:dyDescent="0.3">
      <c r="F1893" s="46">
        <f t="shared" si="39"/>
        <v>596331</v>
      </c>
      <c r="G1893" s="388" t="s">
        <v>9566</v>
      </c>
    </row>
    <row r="1894" spans="6:7" x14ac:dyDescent="0.3">
      <c r="F1894" s="46">
        <f t="shared" si="39"/>
        <v>596331</v>
      </c>
      <c r="G1894" s="388" t="s">
        <v>9566</v>
      </c>
    </row>
    <row r="1895" spans="6:7" x14ac:dyDescent="0.3">
      <c r="F1895" s="46">
        <f t="shared" si="39"/>
        <v>596331</v>
      </c>
      <c r="G1895" s="388" t="s">
        <v>9566</v>
      </c>
    </row>
    <row r="1896" spans="6:7" x14ac:dyDescent="0.3">
      <c r="F1896" s="46">
        <f t="shared" si="39"/>
        <v>596331</v>
      </c>
      <c r="G1896" s="388" t="s">
        <v>9566</v>
      </c>
    </row>
    <row r="1897" spans="6:7" x14ac:dyDescent="0.3">
      <c r="F1897" s="46">
        <f t="shared" si="39"/>
        <v>596331</v>
      </c>
      <c r="G1897" s="388" t="s">
        <v>9566</v>
      </c>
    </row>
    <row r="1898" spans="6:7" x14ac:dyDescent="0.3">
      <c r="F1898" s="46">
        <f t="shared" si="39"/>
        <v>596331</v>
      </c>
      <c r="G1898" s="388" t="s">
        <v>9566</v>
      </c>
    </row>
    <row r="1899" spans="6:7" x14ac:dyDescent="0.3">
      <c r="F1899" s="46">
        <f t="shared" si="39"/>
        <v>596331</v>
      </c>
      <c r="G1899" s="388" t="s">
        <v>9566</v>
      </c>
    </row>
    <row r="1900" spans="6:7" x14ac:dyDescent="0.3">
      <c r="F1900" s="46">
        <f t="shared" si="39"/>
        <v>596331</v>
      </c>
      <c r="G1900" s="388" t="s">
        <v>9566</v>
      </c>
    </row>
    <row r="1901" spans="6:7" x14ac:dyDescent="0.3">
      <c r="F1901" s="46">
        <f t="shared" si="39"/>
        <v>596331</v>
      </c>
      <c r="G1901" s="388" t="s">
        <v>9566</v>
      </c>
    </row>
    <row r="1902" spans="6:7" x14ac:dyDescent="0.3">
      <c r="F1902" s="46">
        <f t="shared" si="39"/>
        <v>596331</v>
      </c>
      <c r="G1902" s="388" t="s">
        <v>9566</v>
      </c>
    </row>
    <row r="1903" spans="6:7" x14ac:dyDescent="0.3">
      <c r="F1903" s="46">
        <f t="shared" si="39"/>
        <v>596331</v>
      </c>
      <c r="G1903" s="388" t="s">
        <v>9566</v>
      </c>
    </row>
    <row r="1904" spans="6:7" x14ac:dyDescent="0.3">
      <c r="F1904" s="46">
        <f t="shared" si="39"/>
        <v>596331</v>
      </c>
      <c r="G1904" s="388" t="s">
        <v>9566</v>
      </c>
    </row>
    <row r="1905" spans="6:7" x14ac:dyDescent="0.3">
      <c r="F1905" s="46">
        <f t="shared" si="39"/>
        <v>596331</v>
      </c>
      <c r="G1905" s="388" t="s">
        <v>9566</v>
      </c>
    </row>
    <row r="1906" spans="6:7" x14ac:dyDescent="0.3">
      <c r="F1906" s="46">
        <f t="shared" si="39"/>
        <v>596331</v>
      </c>
      <c r="G1906" s="388" t="s">
        <v>9566</v>
      </c>
    </row>
    <row r="1907" spans="6:7" x14ac:dyDescent="0.3">
      <c r="F1907" s="46">
        <f t="shared" si="39"/>
        <v>596331</v>
      </c>
      <c r="G1907" s="388" t="s">
        <v>9566</v>
      </c>
    </row>
    <row r="1908" spans="6:7" x14ac:dyDescent="0.3">
      <c r="F1908" s="46">
        <f t="shared" si="39"/>
        <v>596331</v>
      </c>
      <c r="G1908" s="388" t="s">
        <v>9566</v>
      </c>
    </row>
    <row r="1909" spans="6:7" x14ac:dyDescent="0.3">
      <c r="F1909" s="46">
        <f t="shared" si="39"/>
        <v>596331</v>
      </c>
      <c r="G1909" s="388" t="s">
        <v>9566</v>
      </c>
    </row>
    <row r="1910" spans="6:7" x14ac:dyDescent="0.3">
      <c r="F1910" s="46">
        <f t="shared" si="39"/>
        <v>596331</v>
      </c>
      <c r="G1910" s="388" t="s">
        <v>9566</v>
      </c>
    </row>
    <row r="1911" spans="6:7" x14ac:dyDescent="0.3">
      <c r="F1911" s="46">
        <f t="shared" si="39"/>
        <v>596331</v>
      </c>
      <c r="G1911" s="388" t="s">
        <v>9566</v>
      </c>
    </row>
    <row r="1912" spans="6:7" x14ac:dyDescent="0.3">
      <c r="F1912" s="46">
        <f t="shared" si="39"/>
        <v>596331</v>
      </c>
      <c r="G1912" s="388" t="s">
        <v>9566</v>
      </c>
    </row>
    <row r="1913" spans="6:7" x14ac:dyDescent="0.3">
      <c r="F1913" s="46">
        <f t="shared" si="39"/>
        <v>596331</v>
      </c>
      <c r="G1913" s="388" t="s">
        <v>9566</v>
      </c>
    </row>
    <row r="1914" spans="6:7" x14ac:dyDescent="0.3">
      <c r="F1914" s="46">
        <f t="shared" si="39"/>
        <v>596331</v>
      </c>
      <c r="G1914" s="388" t="s">
        <v>9566</v>
      </c>
    </row>
    <row r="1915" spans="6:7" x14ac:dyDescent="0.3">
      <c r="F1915" s="46">
        <f t="shared" si="39"/>
        <v>596331</v>
      </c>
      <c r="G1915" s="388" t="s">
        <v>9566</v>
      </c>
    </row>
    <row r="1916" spans="6:7" x14ac:dyDescent="0.3">
      <c r="F1916" s="46">
        <f t="shared" si="39"/>
        <v>596331</v>
      </c>
      <c r="G1916" s="388" t="s">
        <v>9566</v>
      </c>
    </row>
    <row r="1917" spans="6:7" x14ac:dyDescent="0.3">
      <c r="F1917" s="46">
        <f t="shared" si="39"/>
        <v>596331</v>
      </c>
      <c r="G1917" s="388" t="s">
        <v>9566</v>
      </c>
    </row>
    <row r="1918" spans="6:7" x14ac:dyDescent="0.3">
      <c r="F1918" s="46">
        <f t="shared" si="39"/>
        <v>596331</v>
      </c>
      <c r="G1918" s="388" t="s">
        <v>9566</v>
      </c>
    </row>
    <row r="1919" spans="6:7" x14ac:dyDescent="0.3">
      <c r="F1919" s="46">
        <f t="shared" si="39"/>
        <v>596331</v>
      </c>
      <c r="G1919" s="388" t="s">
        <v>9566</v>
      </c>
    </row>
    <row r="1920" spans="6:7" x14ac:dyDescent="0.3">
      <c r="F1920" s="46">
        <f t="shared" si="39"/>
        <v>596331</v>
      </c>
      <c r="G1920" s="388" t="s">
        <v>9566</v>
      </c>
    </row>
    <row r="1921" spans="6:7" x14ac:dyDescent="0.3">
      <c r="F1921" s="46">
        <f t="shared" si="39"/>
        <v>596331</v>
      </c>
      <c r="G1921" s="388" t="s">
        <v>9566</v>
      </c>
    </row>
    <row r="1922" spans="6:7" x14ac:dyDescent="0.3">
      <c r="F1922" s="46">
        <f t="shared" si="39"/>
        <v>596331</v>
      </c>
      <c r="G1922" s="388" t="s">
        <v>9566</v>
      </c>
    </row>
    <row r="1923" spans="6:7" x14ac:dyDescent="0.3">
      <c r="F1923" s="46">
        <f t="shared" si="39"/>
        <v>596331</v>
      </c>
      <c r="G1923" s="388" t="s">
        <v>9566</v>
      </c>
    </row>
    <row r="1924" spans="6:7" x14ac:dyDescent="0.3">
      <c r="F1924" s="46">
        <f t="shared" si="39"/>
        <v>596331</v>
      </c>
      <c r="G1924" s="388" t="s">
        <v>9566</v>
      </c>
    </row>
    <row r="1925" spans="6:7" x14ac:dyDescent="0.3">
      <c r="F1925" s="46">
        <f t="shared" si="39"/>
        <v>596331</v>
      </c>
      <c r="G1925" s="388" t="s">
        <v>9566</v>
      </c>
    </row>
    <row r="1926" spans="6:7" x14ac:dyDescent="0.3">
      <c r="F1926" s="46">
        <f t="shared" si="39"/>
        <v>596331</v>
      </c>
      <c r="G1926" s="388" t="s">
        <v>9566</v>
      </c>
    </row>
    <row r="1927" spans="6:7" x14ac:dyDescent="0.3">
      <c r="F1927" s="46">
        <f t="shared" si="39"/>
        <v>596331</v>
      </c>
      <c r="G1927" s="388" t="s">
        <v>9566</v>
      </c>
    </row>
    <row r="1928" spans="6:7" x14ac:dyDescent="0.3">
      <c r="F1928" s="46">
        <f t="shared" si="39"/>
        <v>596331</v>
      </c>
      <c r="G1928" s="388" t="s">
        <v>9566</v>
      </c>
    </row>
    <row r="1929" spans="6:7" x14ac:dyDescent="0.3">
      <c r="F1929" s="46">
        <f t="shared" si="39"/>
        <v>596331</v>
      </c>
      <c r="G1929" s="388" t="s">
        <v>9566</v>
      </c>
    </row>
    <row r="1930" spans="6:7" x14ac:dyDescent="0.3">
      <c r="F1930" s="46">
        <f t="shared" si="39"/>
        <v>596331</v>
      </c>
      <c r="G1930" s="388" t="s">
        <v>9566</v>
      </c>
    </row>
    <row r="1931" spans="6:7" x14ac:dyDescent="0.3">
      <c r="F1931" s="46">
        <f t="shared" si="39"/>
        <v>596331</v>
      </c>
      <c r="G1931" s="388" t="s">
        <v>9566</v>
      </c>
    </row>
    <row r="1932" spans="6:7" x14ac:dyDescent="0.3">
      <c r="F1932" s="46">
        <f t="shared" si="39"/>
        <v>596331</v>
      </c>
      <c r="G1932" s="388" t="s">
        <v>9566</v>
      </c>
    </row>
    <row r="1933" spans="6:7" x14ac:dyDescent="0.3">
      <c r="F1933" s="46">
        <f t="shared" si="39"/>
        <v>596331</v>
      </c>
      <c r="G1933" s="388" t="s">
        <v>9566</v>
      </c>
    </row>
    <row r="1934" spans="6:7" x14ac:dyDescent="0.3">
      <c r="F1934" s="46">
        <f t="shared" si="39"/>
        <v>596331</v>
      </c>
      <c r="G1934" s="388" t="s">
        <v>9566</v>
      </c>
    </row>
    <row r="1935" spans="6:7" x14ac:dyDescent="0.3">
      <c r="F1935" s="46">
        <f t="shared" si="39"/>
        <v>596331</v>
      </c>
      <c r="G1935" s="388" t="s">
        <v>9566</v>
      </c>
    </row>
    <row r="1936" spans="6:7" x14ac:dyDescent="0.3">
      <c r="F1936" s="46">
        <f t="shared" si="39"/>
        <v>596331</v>
      </c>
      <c r="G1936" s="388" t="s">
        <v>9566</v>
      </c>
    </row>
    <row r="1937" spans="6:7" x14ac:dyDescent="0.3">
      <c r="F1937" s="46">
        <f t="shared" si="39"/>
        <v>596331</v>
      </c>
      <c r="G1937" s="388" t="s">
        <v>9566</v>
      </c>
    </row>
    <row r="1938" spans="6:7" x14ac:dyDescent="0.3">
      <c r="F1938" s="46">
        <f t="shared" ref="F1938:F2001" si="40">F1937+E1938-D1938</f>
        <v>596331</v>
      </c>
      <c r="G1938" s="388" t="s">
        <v>9566</v>
      </c>
    </row>
    <row r="1939" spans="6:7" x14ac:dyDescent="0.3">
      <c r="F1939" s="46">
        <f t="shared" si="40"/>
        <v>596331</v>
      </c>
      <c r="G1939" s="388" t="s">
        <v>9566</v>
      </c>
    </row>
    <row r="1940" spans="6:7" x14ac:dyDescent="0.3">
      <c r="F1940" s="46">
        <f t="shared" si="40"/>
        <v>596331</v>
      </c>
      <c r="G1940" s="388" t="s">
        <v>9566</v>
      </c>
    </row>
    <row r="1941" spans="6:7" x14ac:dyDescent="0.3">
      <c r="F1941" s="46">
        <f t="shared" si="40"/>
        <v>596331</v>
      </c>
      <c r="G1941" s="388" t="s">
        <v>9566</v>
      </c>
    </row>
    <row r="1942" spans="6:7" x14ac:dyDescent="0.3">
      <c r="F1942" s="46">
        <f t="shared" si="40"/>
        <v>596331</v>
      </c>
      <c r="G1942" s="388" t="s">
        <v>9566</v>
      </c>
    </row>
    <row r="1943" spans="6:7" x14ac:dyDescent="0.3">
      <c r="F1943" s="46">
        <f t="shared" si="40"/>
        <v>596331</v>
      </c>
      <c r="G1943" s="388" t="s">
        <v>9566</v>
      </c>
    </row>
    <row r="1944" spans="6:7" x14ac:dyDescent="0.3">
      <c r="F1944" s="46">
        <f t="shared" si="40"/>
        <v>596331</v>
      </c>
      <c r="G1944" s="388" t="s">
        <v>9566</v>
      </c>
    </row>
    <row r="1945" spans="6:7" x14ac:dyDescent="0.3">
      <c r="F1945" s="46">
        <f t="shared" si="40"/>
        <v>596331</v>
      </c>
      <c r="G1945" s="388" t="s">
        <v>9566</v>
      </c>
    </row>
    <row r="1946" spans="6:7" x14ac:dyDescent="0.3">
      <c r="F1946" s="46">
        <f t="shared" si="40"/>
        <v>596331</v>
      </c>
      <c r="G1946" s="388" t="s">
        <v>9566</v>
      </c>
    </row>
    <row r="1947" spans="6:7" x14ac:dyDescent="0.3">
      <c r="F1947" s="46">
        <f t="shared" si="40"/>
        <v>596331</v>
      </c>
      <c r="G1947" s="388" t="s">
        <v>9566</v>
      </c>
    </row>
    <row r="1948" spans="6:7" x14ac:dyDescent="0.3">
      <c r="F1948" s="46">
        <f t="shared" si="40"/>
        <v>596331</v>
      </c>
      <c r="G1948" s="388" t="s">
        <v>9566</v>
      </c>
    </row>
    <row r="1949" spans="6:7" x14ac:dyDescent="0.3">
      <c r="F1949" s="46">
        <f t="shared" si="40"/>
        <v>596331</v>
      </c>
      <c r="G1949" s="388" t="s">
        <v>9566</v>
      </c>
    </row>
    <row r="1950" spans="6:7" x14ac:dyDescent="0.3">
      <c r="F1950" s="46">
        <f t="shared" si="40"/>
        <v>596331</v>
      </c>
      <c r="G1950" s="388" t="s">
        <v>9566</v>
      </c>
    </row>
    <row r="1951" spans="6:7" x14ac:dyDescent="0.3">
      <c r="F1951" s="46">
        <f t="shared" si="40"/>
        <v>596331</v>
      </c>
      <c r="G1951" s="388" t="s">
        <v>9566</v>
      </c>
    </row>
    <row r="1952" spans="6:7" x14ac:dyDescent="0.3">
      <c r="F1952" s="46">
        <f t="shared" si="40"/>
        <v>596331</v>
      </c>
      <c r="G1952" s="388" t="s">
        <v>9566</v>
      </c>
    </row>
    <row r="1953" spans="6:7" x14ac:dyDescent="0.3">
      <c r="F1953" s="46">
        <f t="shared" si="40"/>
        <v>596331</v>
      </c>
      <c r="G1953" s="388" t="s">
        <v>9566</v>
      </c>
    </row>
    <row r="1954" spans="6:7" x14ac:dyDescent="0.3">
      <c r="F1954" s="46">
        <f t="shared" si="40"/>
        <v>596331</v>
      </c>
      <c r="G1954" s="388" t="s">
        <v>9566</v>
      </c>
    </row>
    <row r="1955" spans="6:7" x14ac:dyDescent="0.3">
      <c r="F1955" s="46">
        <f t="shared" si="40"/>
        <v>596331</v>
      </c>
      <c r="G1955" s="388" t="s">
        <v>9566</v>
      </c>
    </row>
    <row r="1956" spans="6:7" x14ac:dyDescent="0.3">
      <c r="F1956" s="46">
        <f t="shared" si="40"/>
        <v>596331</v>
      </c>
      <c r="G1956" s="388" t="s">
        <v>9566</v>
      </c>
    </row>
    <row r="1957" spans="6:7" x14ac:dyDescent="0.3">
      <c r="F1957" s="46">
        <f t="shared" si="40"/>
        <v>596331</v>
      </c>
      <c r="G1957" s="388" t="s">
        <v>9566</v>
      </c>
    </row>
    <row r="1958" spans="6:7" x14ac:dyDescent="0.3">
      <c r="F1958" s="46">
        <f t="shared" si="40"/>
        <v>596331</v>
      </c>
      <c r="G1958" s="388" t="s">
        <v>9566</v>
      </c>
    </row>
    <row r="1959" spans="6:7" x14ac:dyDescent="0.3">
      <c r="F1959" s="46">
        <f t="shared" si="40"/>
        <v>596331</v>
      </c>
      <c r="G1959" s="388" t="s">
        <v>9566</v>
      </c>
    </row>
    <row r="1960" spans="6:7" x14ac:dyDescent="0.3">
      <c r="F1960" s="46">
        <f t="shared" si="40"/>
        <v>596331</v>
      </c>
      <c r="G1960" s="388" t="s">
        <v>9566</v>
      </c>
    </row>
    <row r="1961" spans="6:7" x14ac:dyDescent="0.3">
      <c r="F1961" s="46">
        <f t="shared" si="40"/>
        <v>596331</v>
      </c>
      <c r="G1961" s="388" t="s">
        <v>9566</v>
      </c>
    </row>
    <row r="1962" spans="6:7" x14ac:dyDescent="0.3">
      <c r="F1962" s="46">
        <f t="shared" si="40"/>
        <v>596331</v>
      </c>
      <c r="G1962" s="388" t="s">
        <v>9566</v>
      </c>
    </row>
    <row r="1963" spans="6:7" x14ac:dyDescent="0.3">
      <c r="F1963" s="46">
        <f t="shared" si="40"/>
        <v>596331</v>
      </c>
      <c r="G1963" s="388" t="s">
        <v>9566</v>
      </c>
    </row>
    <row r="1964" spans="6:7" x14ac:dyDescent="0.3">
      <c r="F1964" s="46">
        <f t="shared" si="40"/>
        <v>596331</v>
      </c>
      <c r="G1964" s="388" t="s">
        <v>9566</v>
      </c>
    </row>
    <row r="1965" spans="6:7" x14ac:dyDescent="0.3">
      <c r="F1965" s="46">
        <f t="shared" si="40"/>
        <v>596331</v>
      </c>
      <c r="G1965" s="388" t="s">
        <v>9566</v>
      </c>
    </row>
    <row r="1966" spans="6:7" x14ac:dyDescent="0.3">
      <c r="F1966" s="46">
        <f t="shared" si="40"/>
        <v>596331</v>
      </c>
      <c r="G1966" s="388" t="s">
        <v>9566</v>
      </c>
    </row>
    <row r="1967" spans="6:7" x14ac:dyDescent="0.3">
      <c r="F1967" s="46">
        <f t="shared" si="40"/>
        <v>596331</v>
      </c>
      <c r="G1967" s="388" t="s">
        <v>9566</v>
      </c>
    </row>
    <row r="1968" spans="6:7" x14ac:dyDescent="0.3">
      <c r="F1968" s="46">
        <f t="shared" si="40"/>
        <v>596331</v>
      </c>
      <c r="G1968" s="388" t="s">
        <v>9566</v>
      </c>
    </row>
    <row r="1969" spans="6:7" x14ac:dyDescent="0.3">
      <c r="F1969" s="46">
        <f t="shared" si="40"/>
        <v>596331</v>
      </c>
      <c r="G1969" s="388" t="s">
        <v>9566</v>
      </c>
    </row>
    <row r="1970" spans="6:7" x14ac:dyDescent="0.3">
      <c r="F1970" s="46">
        <f t="shared" si="40"/>
        <v>596331</v>
      </c>
      <c r="G1970" s="388" t="s">
        <v>9566</v>
      </c>
    </row>
    <row r="1971" spans="6:7" x14ac:dyDescent="0.3">
      <c r="F1971" s="46">
        <f t="shared" si="40"/>
        <v>596331</v>
      </c>
      <c r="G1971" s="388" t="s">
        <v>9566</v>
      </c>
    </row>
    <row r="1972" spans="6:7" x14ac:dyDescent="0.3">
      <c r="F1972" s="46">
        <f t="shared" si="40"/>
        <v>596331</v>
      </c>
      <c r="G1972" s="388" t="s">
        <v>9566</v>
      </c>
    </row>
    <row r="1973" spans="6:7" x14ac:dyDescent="0.3">
      <c r="F1973" s="46">
        <f t="shared" si="40"/>
        <v>596331</v>
      </c>
      <c r="G1973" s="388" t="s">
        <v>9566</v>
      </c>
    </row>
    <row r="1974" spans="6:7" x14ac:dyDescent="0.3">
      <c r="F1974" s="46">
        <f t="shared" si="40"/>
        <v>596331</v>
      </c>
      <c r="G1974" s="388" t="s">
        <v>9566</v>
      </c>
    </row>
    <row r="1975" spans="6:7" x14ac:dyDescent="0.3">
      <c r="F1975" s="46">
        <f t="shared" si="40"/>
        <v>596331</v>
      </c>
      <c r="G1975" s="388" t="s">
        <v>9566</v>
      </c>
    </row>
    <row r="1976" spans="6:7" x14ac:dyDescent="0.3">
      <c r="F1976" s="46">
        <f t="shared" si="40"/>
        <v>596331</v>
      </c>
      <c r="G1976" s="388" t="s">
        <v>9566</v>
      </c>
    </row>
    <row r="1977" spans="6:7" x14ac:dyDescent="0.3">
      <c r="F1977" s="46">
        <f t="shared" si="40"/>
        <v>596331</v>
      </c>
      <c r="G1977" s="388" t="s">
        <v>9566</v>
      </c>
    </row>
    <row r="1978" spans="6:7" x14ac:dyDescent="0.3">
      <c r="F1978" s="46">
        <f t="shared" si="40"/>
        <v>596331</v>
      </c>
      <c r="G1978" s="388" t="s">
        <v>9566</v>
      </c>
    </row>
    <row r="1979" spans="6:7" x14ac:dyDescent="0.3">
      <c r="F1979" s="46">
        <f t="shared" si="40"/>
        <v>596331</v>
      </c>
      <c r="G1979" s="388" t="s">
        <v>9566</v>
      </c>
    </row>
    <row r="1980" spans="6:7" x14ac:dyDescent="0.3">
      <c r="F1980" s="46">
        <f t="shared" si="40"/>
        <v>596331</v>
      </c>
      <c r="G1980" s="388" t="s">
        <v>9566</v>
      </c>
    </row>
    <row r="1981" spans="6:7" x14ac:dyDescent="0.3">
      <c r="F1981" s="46">
        <f t="shared" si="40"/>
        <v>596331</v>
      </c>
      <c r="G1981" s="388" t="s">
        <v>9566</v>
      </c>
    </row>
    <row r="1982" spans="6:7" x14ac:dyDescent="0.3">
      <c r="F1982" s="46">
        <f t="shared" si="40"/>
        <v>596331</v>
      </c>
      <c r="G1982" s="388" t="s">
        <v>9566</v>
      </c>
    </row>
    <row r="1983" spans="6:7" x14ac:dyDescent="0.3">
      <c r="F1983" s="46">
        <f t="shared" si="40"/>
        <v>596331</v>
      </c>
      <c r="G1983" s="388" t="s">
        <v>9566</v>
      </c>
    </row>
    <row r="1984" spans="6:7" x14ac:dyDescent="0.3">
      <c r="F1984" s="46">
        <f t="shared" si="40"/>
        <v>596331</v>
      </c>
      <c r="G1984" s="388" t="s">
        <v>9566</v>
      </c>
    </row>
    <row r="1985" spans="6:7" x14ac:dyDescent="0.3">
      <c r="F1985" s="46">
        <f t="shared" si="40"/>
        <v>596331</v>
      </c>
      <c r="G1985" s="388" t="s">
        <v>9566</v>
      </c>
    </row>
    <row r="1986" spans="6:7" x14ac:dyDescent="0.3">
      <c r="F1986" s="46">
        <f t="shared" si="40"/>
        <v>596331</v>
      </c>
      <c r="G1986" s="388" t="s">
        <v>9566</v>
      </c>
    </row>
    <row r="1987" spans="6:7" x14ac:dyDescent="0.3">
      <c r="F1987" s="46">
        <f t="shared" si="40"/>
        <v>596331</v>
      </c>
      <c r="G1987" s="388" t="s">
        <v>9566</v>
      </c>
    </row>
    <row r="1988" spans="6:7" x14ac:dyDescent="0.3">
      <c r="F1988" s="46">
        <f t="shared" si="40"/>
        <v>596331</v>
      </c>
      <c r="G1988" s="388" t="s">
        <v>9566</v>
      </c>
    </row>
    <row r="1989" spans="6:7" x14ac:dyDescent="0.3">
      <c r="F1989" s="46">
        <f t="shared" si="40"/>
        <v>596331</v>
      </c>
      <c r="G1989" s="388" t="s">
        <v>9566</v>
      </c>
    </row>
    <row r="1990" spans="6:7" x14ac:dyDescent="0.3">
      <c r="F1990" s="46">
        <f t="shared" si="40"/>
        <v>596331</v>
      </c>
      <c r="G1990" s="388" t="s">
        <v>9566</v>
      </c>
    </row>
    <row r="1991" spans="6:7" x14ac:dyDescent="0.3">
      <c r="F1991" s="46">
        <f t="shared" si="40"/>
        <v>596331</v>
      </c>
      <c r="G1991" s="388" t="s">
        <v>9566</v>
      </c>
    </row>
    <row r="1992" spans="6:7" x14ac:dyDescent="0.3">
      <c r="F1992" s="46">
        <f t="shared" si="40"/>
        <v>596331</v>
      </c>
      <c r="G1992" s="388" t="s">
        <v>9566</v>
      </c>
    </row>
    <row r="1993" spans="6:7" x14ac:dyDescent="0.3">
      <c r="F1993" s="46">
        <f t="shared" si="40"/>
        <v>596331</v>
      </c>
      <c r="G1993" s="388" t="s">
        <v>9566</v>
      </c>
    </row>
    <row r="1994" spans="6:7" x14ac:dyDescent="0.3">
      <c r="F1994" s="46">
        <f t="shared" si="40"/>
        <v>596331</v>
      </c>
      <c r="G1994" s="388" t="s">
        <v>9566</v>
      </c>
    </row>
    <row r="1995" spans="6:7" x14ac:dyDescent="0.3">
      <c r="F1995" s="46">
        <f t="shared" si="40"/>
        <v>596331</v>
      </c>
      <c r="G1995" s="388" t="s">
        <v>9566</v>
      </c>
    </row>
    <row r="1996" spans="6:7" x14ac:dyDescent="0.3">
      <c r="F1996" s="46">
        <f t="shared" si="40"/>
        <v>596331</v>
      </c>
      <c r="G1996" s="388" t="s">
        <v>9566</v>
      </c>
    </row>
    <row r="1997" spans="6:7" x14ac:dyDescent="0.3">
      <c r="F1997" s="46">
        <f t="shared" si="40"/>
        <v>596331</v>
      </c>
      <c r="G1997" s="388" t="s">
        <v>9566</v>
      </c>
    </row>
    <row r="1998" spans="6:7" x14ac:dyDescent="0.3">
      <c r="F1998" s="46">
        <f t="shared" si="40"/>
        <v>596331</v>
      </c>
      <c r="G1998" s="388" t="s">
        <v>9566</v>
      </c>
    </row>
    <row r="1999" spans="6:7" x14ac:dyDescent="0.3">
      <c r="F1999" s="46">
        <f t="shared" si="40"/>
        <v>596331</v>
      </c>
      <c r="G1999" s="388" t="s">
        <v>9566</v>
      </c>
    </row>
    <row r="2000" spans="6:7" x14ac:dyDescent="0.3">
      <c r="F2000" s="46">
        <f t="shared" si="40"/>
        <v>596331</v>
      </c>
      <c r="G2000" s="388" t="s">
        <v>9566</v>
      </c>
    </row>
    <row r="2001" spans="6:7" x14ac:dyDescent="0.3">
      <c r="F2001" s="46">
        <f t="shared" si="40"/>
        <v>596331</v>
      </c>
      <c r="G2001" s="388" t="s">
        <v>9566</v>
      </c>
    </row>
    <row r="2002" spans="6:7" x14ac:dyDescent="0.3">
      <c r="F2002" s="46">
        <f t="shared" ref="F2002:F2014" si="41">F2001+E2002-D2002</f>
        <v>596331</v>
      </c>
      <c r="G2002" s="388" t="s">
        <v>9566</v>
      </c>
    </row>
    <row r="2003" spans="6:7" x14ac:dyDescent="0.3">
      <c r="F2003" s="46">
        <f t="shared" si="41"/>
        <v>596331</v>
      </c>
      <c r="G2003" s="388" t="s">
        <v>9566</v>
      </c>
    </row>
    <row r="2004" spans="6:7" x14ac:dyDescent="0.3">
      <c r="F2004" s="46">
        <f t="shared" si="41"/>
        <v>596331</v>
      </c>
      <c r="G2004" s="388" t="s">
        <v>9566</v>
      </c>
    </row>
    <row r="2005" spans="6:7" x14ac:dyDescent="0.3">
      <c r="F2005" s="46">
        <f t="shared" si="41"/>
        <v>596331</v>
      </c>
      <c r="G2005" s="388" t="s">
        <v>9566</v>
      </c>
    </row>
    <row r="2006" spans="6:7" x14ac:dyDescent="0.3">
      <c r="F2006" s="46">
        <f t="shared" si="41"/>
        <v>596331</v>
      </c>
      <c r="G2006" s="388" t="s">
        <v>9566</v>
      </c>
    </row>
    <row r="2007" spans="6:7" x14ac:dyDescent="0.3">
      <c r="F2007" s="46">
        <f t="shared" si="41"/>
        <v>596331</v>
      </c>
      <c r="G2007" s="388" t="s">
        <v>9566</v>
      </c>
    </row>
    <row r="2008" spans="6:7" x14ac:dyDescent="0.3">
      <c r="F2008" s="46">
        <f t="shared" si="41"/>
        <v>596331</v>
      </c>
      <c r="G2008" s="388" t="s">
        <v>9566</v>
      </c>
    </row>
    <row r="2009" spans="6:7" x14ac:dyDescent="0.3">
      <c r="F2009" s="46">
        <f t="shared" si="41"/>
        <v>596331</v>
      </c>
      <c r="G2009" s="388" t="s">
        <v>9566</v>
      </c>
    </row>
    <row r="2010" spans="6:7" x14ac:dyDescent="0.3">
      <c r="F2010" s="46">
        <f t="shared" si="41"/>
        <v>596331</v>
      </c>
      <c r="G2010" s="388" t="s">
        <v>9566</v>
      </c>
    </row>
    <row r="2011" spans="6:7" x14ac:dyDescent="0.3">
      <c r="F2011" s="46">
        <f t="shared" si="41"/>
        <v>596331</v>
      </c>
      <c r="G2011" s="388" t="s">
        <v>9566</v>
      </c>
    </row>
    <row r="2012" spans="6:7" x14ac:dyDescent="0.3">
      <c r="F2012" s="46">
        <f t="shared" si="41"/>
        <v>596331</v>
      </c>
      <c r="G2012" s="388" t="s">
        <v>9566</v>
      </c>
    </row>
    <row r="2013" spans="6:7" x14ac:dyDescent="0.3">
      <c r="F2013" s="46">
        <f t="shared" si="41"/>
        <v>596331</v>
      </c>
      <c r="G2013" s="388" t="s">
        <v>9566</v>
      </c>
    </row>
    <row r="2014" spans="6:7" x14ac:dyDescent="0.3">
      <c r="F2014" s="46">
        <f t="shared" si="41"/>
        <v>596331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2"/>
  <sheetViews>
    <sheetView zoomScale="115" zoomScaleNormal="115" workbookViewId="0">
      <pane ySplit="1" topLeftCell="A1344" activePane="bottomLeft" state="frozen"/>
      <selection activeCell="D6707" sqref="D6707"/>
      <selection pane="bottomLeft" activeCell="F1356" sqref="A1340:F135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70"/>
      <c r="K1014" s="870"/>
      <c r="L1014" s="638"/>
    </row>
    <row r="1015" spans="1:12" ht="30" x14ac:dyDescent="0.25">
      <c r="A1015" s="440">
        <v>45405</v>
      </c>
      <c r="B1015" s="391"/>
      <c r="C1015" s="303" t="s">
        <v>13540</v>
      </c>
      <c r="D1015" s="302"/>
      <c r="E1015" s="310">
        <v>800000</v>
      </c>
      <c r="F1015" s="48">
        <f t="shared" si="29"/>
        <v>20588189</v>
      </c>
      <c r="G1015" s="397" t="s">
        <v>9567</v>
      </c>
      <c r="I1015" s="637"/>
      <c r="J1015" s="870"/>
      <c r="K1015" s="870"/>
      <c r="L1015" s="638"/>
    </row>
    <row r="1016" spans="1:12" ht="30" x14ac:dyDescent="0.25">
      <c r="A1016" s="440">
        <v>45405</v>
      </c>
      <c r="B1016" s="391"/>
      <c r="C1016" s="303" t="s">
        <v>13540</v>
      </c>
      <c r="D1016" s="302"/>
      <c r="E1016" s="310">
        <v>463000</v>
      </c>
      <c r="F1016" s="48">
        <f t="shared" si="29"/>
        <v>21051189</v>
      </c>
      <c r="G1016" s="397" t="s">
        <v>9567</v>
      </c>
      <c r="I1016" s="637"/>
      <c r="J1016" s="870"/>
      <c r="K1016" s="870"/>
      <c r="L1016" s="638"/>
    </row>
    <row r="1017" spans="1:12" ht="30" x14ac:dyDescent="0.25">
      <c r="A1017" s="440">
        <v>45405</v>
      </c>
      <c r="B1017" s="391"/>
      <c r="C1017" s="303" t="s">
        <v>13540</v>
      </c>
      <c r="D1017" s="302"/>
      <c r="E1017" s="310">
        <v>537000</v>
      </c>
      <c r="F1017" s="48">
        <f t="shared" si="29"/>
        <v>21588189</v>
      </c>
      <c r="G1017" s="397" t="s">
        <v>9567</v>
      </c>
      <c r="I1017" s="637"/>
      <c r="J1017" s="870"/>
      <c r="K1017" s="870"/>
      <c r="L1017" s="638"/>
    </row>
    <row r="1018" spans="1:12" ht="30" x14ac:dyDescent="0.25">
      <c r="A1018" s="440">
        <v>45406</v>
      </c>
      <c r="B1018" s="391"/>
      <c r="C1018" s="303" t="s">
        <v>13540</v>
      </c>
      <c r="D1018" s="302"/>
      <c r="E1018" s="310">
        <v>800000</v>
      </c>
      <c r="F1018" s="48">
        <f t="shared" si="29"/>
        <v>22388189</v>
      </c>
      <c r="G1018" s="397" t="s">
        <v>9567</v>
      </c>
      <c r="I1018" s="637"/>
      <c r="J1018" s="870"/>
      <c r="K1018" s="870"/>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70"/>
      <c r="K1019" s="870"/>
      <c r="L1019" s="638"/>
    </row>
    <row r="1020" spans="1:12" ht="30" x14ac:dyDescent="0.25">
      <c r="A1020" s="440">
        <v>45411</v>
      </c>
      <c r="B1020" s="391"/>
      <c r="C1020" s="303" t="s">
        <v>13540</v>
      </c>
      <c r="D1020" s="302"/>
      <c r="E1020" s="310">
        <v>300000</v>
      </c>
      <c r="F1020" s="48">
        <f t="shared" si="29"/>
        <v>23388189</v>
      </c>
      <c r="G1020" s="397" t="s">
        <v>9567</v>
      </c>
      <c r="I1020" s="637"/>
      <c r="J1020" s="870"/>
      <c r="K1020" s="870"/>
      <c r="L1020" s="638"/>
    </row>
    <row r="1021" spans="1:12" x14ac:dyDescent="0.25">
      <c r="A1021" s="440">
        <v>45408</v>
      </c>
      <c r="B1021" s="391"/>
      <c r="C1021" s="303" t="s">
        <v>13574</v>
      </c>
      <c r="D1021" s="302"/>
      <c r="E1021" s="310">
        <v>250000</v>
      </c>
      <c r="F1021" s="48">
        <f t="shared" si="29"/>
        <v>23638189</v>
      </c>
      <c r="G1021" s="397" t="s">
        <v>9567</v>
      </c>
      <c r="I1021" s="376"/>
      <c r="J1021" s="870"/>
      <c r="K1021" s="870"/>
      <c r="L1021" s="638"/>
    </row>
    <row r="1022" spans="1:12" x14ac:dyDescent="0.25">
      <c r="A1022" s="440">
        <v>45406</v>
      </c>
      <c r="B1022" s="391"/>
      <c r="C1022" s="303" t="s">
        <v>11413</v>
      </c>
      <c r="D1022" s="302"/>
      <c r="E1022" s="310">
        <v>355000</v>
      </c>
      <c r="F1022" s="48">
        <f t="shared" si="29"/>
        <v>23993189</v>
      </c>
      <c r="G1022" s="397" t="s">
        <v>9567</v>
      </c>
      <c r="I1022" s="871"/>
      <c r="J1022" s="871"/>
      <c r="K1022" s="871"/>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15446</v>
      </c>
      <c r="D1259" s="304"/>
      <c r="E1259" s="304">
        <v>125000</v>
      </c>
      <c r="F1259" s="48">
        <f t="shared" si="34"/>
        <v>1516404</v>
      </c>
      <c r="G1259" s="397" t="s">
        <v>9567</v>
      </c>
    </row>
    <row r="1260" spans="1:7" x14ac:dyDescent="0.25">
      <c r="A1260" s="440">
        <v>45690</v>
      </c>
      <c r="B1260" s="391"/>
      <c r="C1260" s="292" t="s">
        <v>15458</v>
      </c>
      <c r="D1260" s="304">
        <v>30000</v>
      </c>
      <c r="E1260" s="304"/>
      <c r="F1260" s="48">
        <f t="shared" si="34"/>
        <v>1486404</v>
      </c>
      <c r="G1260" s="397" t="s">
        <v>9567</v>
      </c>
    </row>
    <row r="1261" spans="1:7" x14ac:dyDescent="0.25">
      <c r="A1261" s="440">
        <v>45692</v>
      </c>
      <c r="B1261" s="391"/>
      <c r="C1261" s="306" t="s">
        <v>15474</v>
      </c>
      <c r="D1261" s="437">
        <v>105000</v>
      </c>
      <c r="E1261" s="304"/>
      <c r="F1261" s="48">
        <f t="shared" si="34"/>
        <v>1381404</v>
      </c>
      <c r="G1261" s="397" t="s">
        <v>9567</v>
      </c>
    </row>
    <row r="1262" spans="1:7" x14ac:dyDescent="0.25">
      <c r="A1262" s="440">
        <v>45692</v>
      </c>
      <c r="B1262" s="391"/>
      <c r="C1262" s="292" t="s">
        <v>15472</v>
      </c>
      <c r="D1262" s="304">
        <v>85000</v>
      </c>
      <c r="E1262" s="304"/>
      <c r="F1262" s="48">
        <f t="shared" si="34"/>
        <v>1296404</v>
      </c>
      <c r="G1262" s="397" t="s">
        <v>9567</v>
      </c>
    </row>
    <row r="1263" spans="1:7" x14ac:dyDescent="0.25">
      <c r="A1263" s="440">
        <v>45692</v>
      </c>
      <c r="B1263" s="391"/>
      <c r="C1263" s="292" t="s">
        <v>15473</v>
      </c>
      <c r="D1263" s="304">
        <v>20000</v>
      </c>
      <c r="E1263" s="304"/>
      <c r="F1263" s="48">
        <f t="shared" si="34"/>
        <v>1276404</v>
      </c>
      <c r="G1263" s="397" t="s">
        <v>9567</v>
      </c>
    </row>
    <row r="1264" spans="1:7" ht="30" x14ac:dyDescent="0.25">
      <c r="A1264" s="440">
        <v>45694</v>
      </c>
      <c r="B1264" s="391"/>
      <c r="C1264" s="303" t="s">
        <v>15487</v>
      </c>
      <c r="D1264" s="304">
        <v>420000</v>
      </c>
      <c r="E1264" s="304"/>
      <c r="F1264" s="48">
        <f t="shared" si="34"/>
        <v>856404</v>
      </c>
      <c r="G1264" s="397" t="s">
        <v>9567</v>
      </c>
    </row>
    <row r="1265" spans="1:7" x14ac:dyDescent="0.25">
      <c r="A1265" s="440">
        <v>45694</v>
      </c>
      <c r="B1265" s="391"/>
      <c r="C1265" s="303" t="s">
        <v>15488</v>
      </c>
      <c r="D1265" s="304">
        <v>550000</v>
      </c>
      <c r="E1265" s="304"/>
      <c r="F1265" s="48">
        <f t="shared" si="34"/>
        <v>306404</v>
      </c>
      <c r="G1265" s="397" t="s">
        <v>9567</v>
      </c>
    </row>
    <row r="1266" spans="1:7" x14ac:dyDescent="0.25">
      <c r="A1266" s="440">
        <v>45696</v>
      </c>
      <c r="B1266" s="391"/>
      <c r="C1266" s="303" t="s">
        <v>15507</v>
      </c>
      <c r="D1266" s="304">
        <v>100000</v>
      </c>
      <c r="E1266" s="304"/>
      <c r="F1266" s="48">
        <f t="shared" si="34"/>
        <v>206404</v>
      </c>
      <c r="G1266" s="397" t="s">
        <v>9567</v>
      </c>
    </row>
    <row r="1267" spans="1:7" x14ac:dyDescent="0.25">
      <c r="A1267" s="440">
        <v>45697</v>
      </c>
      <c r="B1267" s="391"/>
      <c r="C1267" s="292" t="s">
        <v>15506</v>
      </c>
      <c r="D1267" s="304">
        <v>69000</v>
      </c>
      <c r="E1267" s="304"/>
      <c r="F1267" s="48">
        <f t="shared" si="34"/>
        <v>137404</v>
      </c>
      <c r="G1267" s="397" t="s">
        <v>9567</v>
      </c>
    </row>
    <row r="1268" spans="1:7" x14ac:dyDescent="0.25">
      <c r="A1268" s="440">
        <v>45698</v>
      </c>
      <c r="B1268" s="391"/>
      <c r="C1268" s="292" t="s">
        <v>15508</v>
      </c>
      <c r="D1268" s="304">
        <v>500000</v>
      </c>
      <c r="E1268" s="304"/>
      <c r="F1268" s="48">
        <f t="shared" si="34"/>
        <v>-362596</v>
      </c>
      <c r="G1268" s="397" t="s">
        <v>9567</v>
      </c>
    </row>
    <row r="1269" spans="1:7" x14ac:dyDescent="0.25">
      <c r="A1269" s="440">
        <v>45699</v>
      </c>
      <c r="B1269" s="391"/>
      <c r="C1269" s="292" t="s">
        <v>15509</v>
      </c>
      <c r="D1269" s="304">
        <v>496500</v>
      </c>
      <c r="E1269" s="304"/>
      <c r="F1269" s="48">
        <f t="shared" si="34"/>
        <v>-859096</v>
      </c>
      <c r="G1269" s="397" t="s">
        <v>9567</v>
      </c>
    </row>
    <row r="1270" spans="1:7" ht="30" x14ac:dyDescent="0.25">
      <c r="A1270" s="440">
        <v>45699</v>
      </c>
      <c r="B1270" s="391"/>
      <c r="C1270" s="303" t="s">
        <v>15510</v>
      </c>
      <c r="D1270" s="304">
        <v>300000</v>
      </c>
      <c r="E1270" s="304"/>
      <c r="F1270" s="48">
        <f t="shared" si="34"/>
        <v>-1159096</v>
      </c>
      <c r="G1270" s="397" t="s">
        <v>9567</v>
      </c>
    </row>
    <row r="1271" spans="1:7" x14ac:dyDescent="0.25">
      <c r="A1271" s="440">
        <v>45700</v>
      </c>
      <c r="B1271" s="391"/>
      <c r="C1271" s="303" t="s">
        <v>15513</v>
      </c>
      <c r="D1271" s="304">
        <v>25000</v>
      </c>
      <c r="E1271" s="304"/>
      <c r="F1271" s="48">
        <f t="shared" si="34"/>
        <v>-1184096</v>
      </c>
      <c r="G1271" s="397" t="s">
        <v>9567</v>
      </c>
    </row>
    <row r="1272" spans="1:7" ht="30" x14ac:dyDescent="0.25">
      <c r="A1272" s="440">
        <v>45700</v>
      </c>
      <c r="B1272" s="391"/>
      <c r="C1272" s="303" t="s">
        <v>15514</v>
      </c>
      <c r="D1272" s="304">
        <v>500000</v>
      </c>
      <c r="E1272" s="304"/>
      <c r="F1272" s="48">
        <f t="shared" si="34"/>
        <v>-1684096</v>
      </c>
      <c r="G1272" s="397" t="s">
        <v>9567</v>
      </c>
    </row>
    <row r="1273" spans="1:7" x14ac:dyDescent="0.25">
      <c r="A1273" s="440">
        <v>45700</v>
      </c>
      <c r="B1273" s="391"/>
      <c r="C1273" s="303" t="s">
        <v>15513</v>
      </c>
      <c r="D1273" s="304">
        <v>60000</v>
      </c>
      <c r="E1273" s="304"/>
      <c r="F1273" s="48">
        <f t="shared" si="34"/>
        <v>-1744096</v>
      </c>
      <c r="G1273" s="397" t="s">
        <v>9567</v>
      </c>
    </row>
    <row r="1274" spans="1:7" x14ac:dyDescent="0.25">
      <c r="A1274" s="440">
        <v>45701</v>
      </c>
      <c r="B1274" s="391"/>
      <c r="C1274" s="303" t="s">
        <v>15515</v>
      </c>
      <c r="D1274" s="304">
        <v>100000</v>
      </c>
      <c r="E1274" s="304"/>
      <c r="F1274" s="48">
        <f t="shared" si="34"/>
        <v>-1844096</v>
      </c>
      <c r="G1274" s="397" t="s">
        <v>9567</v>
      </c>
    </row>
    <row r="1275" spans="1:7" ht="30" x14ac:dyDescent="0.25">
      <c r="A1275" s="440">
        <v>45701</v>
      </c>
      <c r="B1275" s="391"/>
      <c r="C1275" s="303" t="s">
        <v>15519</v>
      </c>
      <c r="D1275" s="304">
        <v>50000</v>
      </c>
      <c r="E1275" s="304"/>
      <c r="F1275" s="48">
        <f t="shared" si="34"/>
        <v>-1894096</v>
      </c>
      <c r="G1275" s="397" t="s">
        <v>9567</v>
      </c>
    </row>
    <row r="1276" spans="1:7" ht="30" x14ac:dyDescent="0.25">
      <c r="A1276" s="440">
        <v>45701</v>
      </c>
      <c r="B1276" s="391"/>
      <c r="C1276" s="303" t="s">
        <v>15527</v>
      </c>
      <c r="D1276" s="304"/>
      <c r="E1276" s="304">
        <v>400000</v>
      </c>
      <c r="F1276" s="48">
        <f t="shared" si="34"/>
        <v>-1494096</v>
      </c>
      <c r="G1276" s="397" t="s">
        <v>9567</v>
      </c>
    </row>
    <row r="1277" spans="1:7" ht="30" x14ac:dyDescent="0.25">
      <c r="A1277" s="440">
        <v>45701</v>
      </c>
      <c r="B1277" s="391"/>
      <c r="C1277" s="303" t="s">
        <v>15527</v>
      </c>
      <c r="D1277" s="304"/>
      <c r="E1277" s="304">
        <v>500000</v>
      </c>
      <c r="F1277" s="48">
        <f t="shared" si="34"/>
        <v>-994096</v>
      </c>
      <c r="G1277" s="397" t="s">
        <v>9567</v>
      </c>
    </row>
    <row r="1278" spans="1:7" ht="30" x14ac:dyDescent="0.25">
      <c r="A1278" s="440">
        <v>45701</v>
      </c>
      <c r="B1278" s="391"/>
      <c r="C1278" s="303" t="s">
        <v>15527</v>
      </c>
      <c r="D1278" s="304"/>
      <c r="E1278" s="304">
        <v>500000</v>
      </c>
      <c r="F1278" s="48">
        <f t="shared" si="34"/>
        <v>-494096</v>
      </c>
      <c r="G1278" s="397" t="s">
        <v>9567</v>
      </c>
    </row>
    <row r="1279" spans="1:7" ht="30" x14ac:dyDescent="0.25">
      <c r="A1279" s="440">
        <v>45701</v>
      </c>
      <c r="B1279" s="391"/>
      <c r="C1279" s="303" t="s">
        <v>15527</v>
      </c>
      <c r="D1279" s="304"/>
      <c r="E1279" s="304">
        <v>350000</v>
      </c>
      <c r="F1279" s="48">
        <f t="shared" si="34"/>
        <v>-144096</v>
      </c>
      <c r="G1279" s="397" t="s">
        <v>9567</v>
      </c>
    </row>
    <row r="1280" spans="1:7" ht="30" x14ac:dyDescent="0.25">
      <c r="A1280" s="440">
        <v>45701</v>
      </c>
      <c r="B1280" s="391"/>
      <c r="C1280" s="303" t="s">
        <v>15527</v>
      </c>
      <c r="D1280" s="304"/>
      <c r="E1280" s="304">
        <v>300000</v>
      </c>
      <c r="F1280" s="48">
        <f t="shared" si="34"/>
        <v>155904</v>
      </c>
      <c r="G1280" s="397" t="s">
        <v>9567</v>
      </c>
    </row>
    <row r="1281" spans="1:10" ht="30" x14ac:dyDescent="0.25">
      <c r="A1281" s="440">
        <v>45701</v>
      </c>
      <c r="B1281" s="391"/>
      <c r="C1281" s="303" t="s">
        <v>15527</v>
      </c>
      <c r="D1281" s="304"/>
      <c r="E1281" s="304">
        <v>650000</v>
      </c>
      <c r="F1281" s="48">
        <f t="shared" si="34"/>
        <v>805904</v>
      </c>
      <c r="G1281" s="397" t="s">
        <v>9567</v>
      </c>
    </row>
    <row r="1282" spans="1:10" x14ac:dyDescent="0.25">
      <c r="A1282" s="440">
        <v>45702</v>
      </c>
      <c r="B1282" s="391"/>
      <c r="C1282" s="303" t="s">
        <v>15506</v>
      </c>
      <c r="D1282" s="304">
        <v>100000</v>
      </c>
      <c r="E1282" s="304"/>
      <c r="F1282" s="48">
        <f t="shared" si="34"/>
        <v>705904</v>
      </c>
      <c r="G1282" s="397" t="s">
        <v>9567</v>
      </c>
    </row>
    <row r="1283" spans="1:10" x14ac:dyDescent="0.25">
      <c r="A1283" s="440">
        <v>45702</v>
      </c>
      <c r="B1283" s="391"/>
      <c r="C1283" s="303" t="s">
        <v>15531</v>
      </c>
      <c r="D1283" s="304">
        <v>100000</v>
      </c>
      <c r="E1283" s="304"/>
      <c r="F1283" s="48">
        <f t="shared" si="34"/>
        <v>605904</v>
      </c>
      <c r="G1283" s="397" t="s">
        <v>9567</v>
      </c>
    </row>
    <row r="1284" spans="1:10" x14ac:dyDescent="0.25">
      <c r="A1284" s="440">
        <v>45702</v>
      </c>
      <c r="B1284" s="391"/>
      <c r="C1284" s="303" t="s">
        <v>15532</v>
      </c>
      <c r="D1284" s="304">
        <v>100000</v>
      </c>
      <c r="E1284" s="304"/>
      <c r="F1284" s="48">
        <f t="shared" si="34"/>
        <v>505904</v>
      </c>
      <c r="G1284" s="397" t="s">
        <v>9567</v>
      </c>
    </row>
    <row r="1285" spans="1:10" x14ac:dyDescent="0.25">
      <c r="A1285" s="440">
        <v>45703</v>
      </c>
      <c r="B1285" s="391"/>
      <c r="C1285" s="303" t="s">
        <v>15533</v>
      </c>
      <c r="D1285" s="304">
        <v>150000</v>
      </c>
      <c r="E1285" s="304"/>
      <c r="F1285" s="48">
        <f t="shared" si="34"/>
        <v>355904</v>
      </c>
      <c r="G1285" s="397" t="s">
        <v>9567</v>
      </c>
    </row>
    <row r="1286" spans="1:10" ht="30" x14ac:dyDescent="0.25">
      <c r="A1286" s="440">
        <v>45703</v>
      </c>
      <c r="B1286" s="391"/>
      <c r="C1286" s="303" t="s">
        <v>15541</v>
      </c>
      <c r="D1286" s="304">
        <v>110000</v>
      </c>
      <c r="E1286" s="304"/>
      <c r="F1286" s="48">
        <f t="shared" si="34"/>
        <v>245904</v>
      </c>
      <c r="G1286" s="397" t="s">
        <v>9567</v>
      </c>
    </row>
    <row r="1287" spans="1:10" x14ac:dyDescent="0.25">
      <c r="A1287" s="440">
        <v>45705</v>
      </c>
      <c r="B1287" s="391"/>
      <c r="C1287" s="303" t="s">
        <v>15533</v>
      </c>
      <c r="D1287" s="304">
        <v>285000</v>
      </c>
      <c r="E1287" s="304"/>
      <c r="F1287" s="48">
        <f t="shared" si="34"/>
        <v>-39096</v>
      </c>
      <c r="G1287" s="397" t="s">
        <v>9567</v>
      </c>
    </row>
    <row r="1288" spans="1:10" x14ac:dyDescent="0.25">
      <c r="A1288" s="440">
        <v>45715</v>
      </c>
      <c r="B1288" s="391"/>
      <c r="C1288" s="303" t="s">
        <v>15533</v>
      </c>
      <c r="D1288" s="304">
        <v>200000</v>
      </c>
      <c r="E1288" s="304"/>
      <c r="F1288" s="48">
        <f t="shared" si="34"/>
        <v>-239096</v>
      </c>
      <c r="G1288" s="397" t="s">
        <v>9567</v>
      </c>
    </row>
    <row r="1289" spans="1:10" x14ac:dyDescent="0.25">
      <c r="A1289" s="440">
        <v>45720</v>
      </c>
      <c r="B1289" s="391"/>
      <c r="C1289" s="303" t="s">
        <v>15674</v>
      </c>
      <c r="D1289" s="304">
        <v>1000000</v>
      </c>
      <c r="E1289" s="304"/>
      <c r="F1289" s="48">
        <f t="shared" si="34"/>
        <v>-1239096</v>
      </c>
      <c r="G1289" s="397" t="s">
        <v>9567</v>
      </c>
    </row>
    <row r="1290" spans="1:10" x14ac:dyDescent="0.25">
      <c r="A1290" s="440">
        <v>45723</v>
      </c>
      <c r="B1290" s="391"/>
      <c r="C1290" s="303" t="s">
        <v>15674</v>
      </c>
      <c r="D1290" s="304">
        <v>500000</v>
      </c>
      <c r="E1290" s="304"/>
      <c r="F1290" s="48">
        <f t="shared" si="34"/>
        <v>-1739096</v>
      </c>
      <c r="G1290" s="397" t="s">
        <v>9567</v>
      </c>
    </row>
    <row r="1291" spans="1:10" x14ac:dyDescent="0.25">
      <c r="A1291" s="440">
        <v>45723</v>
      </c>
      <c r="B1291" s="391"/>
      <c r="C1291" s="292" t="s">
        <v>15679</v>
      </c>
      <c r="D1291" s="304">
        <v>150000</v>
      </c>
      <c r="E1291" s="304"/>
      <c r="F1291" s="48">
        <f t="shared" si="34"/>
        <v>-1889096</v>
      </c>
      <c r="G1291" s="397" t="s">
        <v>9567</v>
      </c>
    </row>
    <row r="1292" spans="1:10" ht="30" x14ac:dyDescent="0.25">
      <c r="A1292" s="440">
        <v>45723</v>
      </c>
      <c r="B1292" s="391"/>
      <c r="C1292" s="303" t="s">
        <v>15685</v>
      </c>
      <c r="D1292" s="304">
        <v>50000</v>
      </c>
      <c r="E1292" s="304"/>
      <c r="F1292" s="48">
        <f t="shared" si="34"/>
        <v>-1939096</v>
      </c>
      <c r="G1292" s="397" t="s">
        <v>9567</v>
      </c>
    </row>
    <row r="1293" spans="1:10" x14ac:dyDescent="0.25">
      <c r="A1293" s="440">
        <v>45723</v>
      </c>
      <c r="B1293" s="391"/>
      <c r="C1293" s="303" t="s">
        <v>15686</v>
      </c>
      <c r="D1293" s="304">
        <v>250000</v>
      </c>
      <c r="E1293" s="304"/>
      <c r="F1293" s="48">
        <f t="shared" si="34"/>
        <v>-2189096</v>
      </c>
      <c r="G1293" s="397" t="s">
        <v>9567</v>
      </c>
      <c r="J1293" s="2"/>
    </row>
    <row r="1294" spans="1:10" ht="30" x14ac:dyDescent="0.25">
      <c r="A1294" s="440">
        <v>45723</v>
      </c>
      <c r="B1294" s="391"/>
      <c r="C1294" s="303" t="s">
        <v>15691</v>
      </c>
      <c r="D1294" s="304">
        <v>54900</v>
      </c>
      <c r="E1294" s="304"/>
      <c r="F1294" s="48">
        <f t="shared" si="34"/>
        <v>-2243996</v>
      </c>
      <c r="G1294" s="397" t="s">
        <v>9567</v>
      </c>
      <c r="J1294" s="2"/>
    </row>
    <row r="1295" spans="1:10" x14ac:dyDescent="0.25">
      <c r="A1295" s="440">
        <v>45723</v>
      </c>
      <c r="B1295" s="391"/>
      <c r="C1295" s="306" t="s">
        <v>15695</v>
      </c>
      <c r="D1295" s="437">
        <v>105000</v>
      </c>
      <c r="E1295" s="304"/>
      <c r="F1295" s="48">
        <f t="shared" si="34"/>
        <v>-2348996</v>
      </c>
      <c r="G1295" s="397" t="s">
        <v>9567</v>
      </c>
      <c r="J1295" s="2"/>
    </row>
    <row r="1296" spans="1:10" x14ac:dyDescent="0.25">
      <c r="A1296" s="440">
        <v>45723</v>
      </c>
      <c r="B1296" s="391"/>
      <c r="C1296" s="292" t="s">
        <v>15696</v>
      </c>
      <c r="D1296" s="304">
        <v>85000</v>
      </c>
      <c r="E1296" s="304"/>
      <c r="F1296" s="48">
        <f t="shared" si="34"/>
        <v>-2433996</v>
      </c>
      <c r="G1296" s="397" t="s">
        <v>9567</v>
      </c>
      <c r="J1296" s="2"/>
    </row>
    <row r="1297" spans="1:10" x14ac:dyDescent="0.25">
      <c r="A1297" s="440">
        <v>45723</v>
      </c>
      <c r="B1297" s="391"/>
      <c r="C1297" s="292" t="s">
        <v>15697</v>
      </c>
      <c r="D1297" s="304">
        <v>20000</v>
      </c>
      <c r="E1297" s="304"/>
      <c r="F1297" s="48">
        <f t="shared" si="34"/>
        <v>-2453996</v>
      </c>
      <c r="G1297" s="397" t="s">
        <v>9567</v>
      </c>
      <c r="J1297" s="2"/>
    </row>
    <row r="1298" spans="1:10" ht="30" x14ac:dyDescent="0.25">
      <c r="A1298" s="440">
        <v>45724</v>
      </c>
      <c r="B1298" s="391"/>
      <c r="C1298" s="303" t="s">
        <v>15701</v>
      </c>
      <c r="D1298" s="304">
        <v>17000</v>
      </c>
      <c r="E1298" s="304"/>
      <c r="F1298" s="48">
        <f t="shared" si="34"/>
        <v>-2470996</v>
      </c>
      <c r="G1298" s="397" t="s">
        <v>9567</v>
      </c>
      <c r="I1298" s="292" t="s">
        <v>15687</v>
      </c>
      <c r="J1298" s="302">
        <v>8388361</v>
      </c>
    </row>
    <row r="1299" spans="1:10" x14ac:dyDescent="0.25">
      <c r="A1299" s="440">
        <v>45725</v>
      </c>
      <c r="B1299" s="391"/>
      <c r="C1299" s="303" t="s">
        <v>15702</v>
      </c>
      <c r="D1299" s="304">
        <v>500000</v>
      </c>
      <c r="E1299" s="304"/>
      <c r="F1299" s="48">
        <f t="shared" si="34"/>
        <v>-2970996</v>
      </c>
      <c r="G1299" s="397" t="s">
        <v>9567</v>
      </c>
      <c r="I1299" s="292"/>
      <c r="J1299" s="302"/>
    </row>
    <row r="1300" spans="1:10" ht="30" x14ac:dyDescent="0.25">
      <c r="A1300" s="440">
        <v>45726</v>
      </c>
      <c r="B1300" s="391"/>
      <c r="C1300" s="303" t="s">
        <v>15703</v>
      </c>
      <c r="D1300" s="304">
        <v>500000</v>
      </c>
      <c r="E1300" s="304"/>
      <c r="F1300" s="48">
        <f t="shared" si="34"/>
        <v>-3470996</v>
      </c>
      <c r="G1300" s="397" t="s">
        <v>9567</v>
      </c>
      <c r="I1300" s="292" t="s">
        <v>15688</v>
      </c>
      <c r="J1300" s="302">
        <f>J1298*9%</f>
        <v>754952.49</v>
      </c>
    </row>
    <row r="1301" spans="1:10" ht="30" x14ac:dyDescent="0.25">
      <c r="A1301" s="440">
        <v>45726</v>
      </c>
      <c r="B1301" s="391"/>
      <c r="C1301" s="303" t="s">
        <v>15704</v>
      </c>
      <c r="D1301" s="304">
        <v>49000</v>
      </c>
      <c r="E1301" s="304"/>
      <c r="F1301" s="48">
        <f t="shared" si="34"/>
        <v>-3519996</v>
      </c>
      <c r="G1301" s="397" t="s">
        <v>9567</v>
      </c>
      <c r="I1301" s="292"/>
      <c r="J1301" s="302"/>
    </row>
    <row r="1302" spans="1:10" x14ac:dyDescent="0.25">
      <c r="A1302" s="440">
        <v>45726</v>
      </c>
      <c r="B1302" s="391"/>
      <c r="C1302" s="303" t="s">
        <v>15705</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15717</v>
      </c>
      <c r="D1303" s="304">
        <v>580000</v>
      </c>
      <c r="E1303" s="304"/>
      <c r="F1303" s="48">
        <f t="shared" si="34"/>
        <v>-4269417</v>
      </c>
      <c r="G1303" s="397" t="s">
        <v>9567</v>
      </c>
      <c r="J1303" s="2"/>
    </row>
    <row r="1304" spans="1:10" x14ac:dyDescent="0.25">
      <c r="A1304" s="440">
        <v>45727</v>
      </c>
      <c r="B1304" s="391"/>
      <c r="C1304" s="303" t="s">
        <v>15674</v>
      </c>
      <c r="D1304" s="304">
        <v>500000</v>
      </c>
      <c r="E1304" s="304"/>
      <c r="F1304" s="48">
        <f t="shared" si="34"/>
        <v>-4769417</v>
      </c>
      <c r="G1304" s="397" t="s">
        <v>9567</v>
      </c>
    </row>
    <row r="1305" spans="1:10" x14ac:dyDescent="0.25">
      <c r="A1305" s="440">
        <v>45728</v>
      </c>
      <c r="B1305" s="391"/>
      <c r="C1305" s="303" t="s">
        <v>15723</v>
      </c>
      <c r="D1305" s="304">
        <v>150000</v>
      </c>
      <c r="E1305" s="304"/>
      <c r="F1305" s="48">
        <f t="shared" si="34"/>
        <v>-4919417</v>
      </c>
      <c r="G1305" s="397" t="s">
        <v>9567</v>
      </c>
    </row>
    <row r="1306" spans="1:10" ht="30" x14ac:dyDescent="0.25">
      <c r="A1306" s="440">
        <v>45728</v>
      </c>
      <c r="B1306" s="391"/>
      <c r="C1306" s="303" t="s">
        <v>15725</v>
      </c>
      <c r="D1306" s="304">
        <v>49000</v>
      </c>
      <c r="E1306" s="304"/>
      <c r="F1306" s="48">
        <f t="shared" si="34"/>
        <v>-4968417</v>
      </c>
      <c r="G1306" s="397" t="s">
        <v>9567</v>
      </c>
    </row>
    <row r="1307" spans="1:10" ht="30" x14ac:dyDescent="0.25">
      <c r="A1307" s="440">
        <v>45729</v>
      </c>
      <c r="B1307" s="391"/>
      <c r="C1307" s="303" t="s">
        <v>15728</v>
      </c>
      <c r="D1307" s="304">
        <v>40000</v>
      </c>
      <c r="E1307" s="304"/>
      <c r="F1307" s="48">
        <f t="shared" si="34"/>
        <v>-5008417</v>
      </c>
      <c r="G1307" s="397" t="s">
        <v>9567</v>
      </c>
    </row>
    <row r="1308" spans="1:10" x14ac:dyDescent="0.25">
      <c r="A1308" s="440">
        <v>45729</v>
      </c>
      <c r="B1308" s="391"/>
      <c r="C1308" s="292" t="s">
        <v>15730</v>
      </c>
      <c r="D1308" s="304"/>
      <c r="E1308" s="304">
        <v>990000</v>
      </c>
      <c r="F1308" s="48">
        <f t="shared" si="34"/>
        <v>-4018417</v>
      </c>
      <c r="G1308" s="397" t="s">
        <v>9567</v>
      </c>
    </row>
    <row r="1309" spans="1:10" x14ac:dyDescent="0.25">
      <c r="A1309" s="440">
        <v>45729</v>
      </c>
      <c r="B1309" s="391"/>
      <c r="C1309" s="292" t="s">
        <v>15730</v>
      </c>
      <c r="D1309" s="304"/>
      <c r="E1309" s="304">
        <v>910000</v>
      </c>
      <c r="F1309" s="48">
        <f t="shared" si="34"/>
        <v>-3108417</v>
      </c>
      <c r="G1309" s="397" t="s">
        <v>9567</v>
      </c>
    </row>
    <row r="1310" spans="1:10" x14ac:dyDescent="0.25">
      <c r="A1310" s="440">
        <v>45729</v>
      </c>
      <c r="B1310" s="391"/>
      <c r="C1310" s="292" t="s">
        <v>15730</v>
      </c>
      <c r="D1310" s="304"/>
      <c r="E1310" s="304">
        <v>998000</v>
      </c>
      <c r="F1310" s="48">
        <f t="shared" si="34"/>
        <v>-2110417</v>
      </c>
      <c r="G1310" s="397" t="s">
        <v>9567</v>
      </c>
    </row>
    <row r="1311" spans="1:10" x14ac:dyDescent="0.25">
      <c r="A1311" s="440">
        <v>45729</v>
      </c>
      <c r="B1311" s="391"/>
      <c r="C1311" s="292" t="s">
        <v>15730</v>
      </c>
      <c r="D1311" s="304"/>
      <c r="E1311" s="304">
        <v>995000</v>
      </c>
      <c r="F1311" s="48">
        <f t="shared" si="34"/>
        <v>-1115417</v>
      </c>
      <c r="G1311" s="397" t="s">
        <v>9567</v>
      </c>
    </row>
    <row r="1312" spans="1:10" x14ac:dyDescent="0.25">
      <c r="A1312" s="440">
        <v>45729</v>
      </c>
      <c r="B1312" s="391"/>
      <c r="C1312" s="292" t="s">
        <v>15730</v>
      </c>
      <c r="D1312" s="304"/>
      <c r="E1312" s="304">
        <v>996000</v>
      </c>
      <c r="F1312" s="48">
        <f t="shared" si="34"/>
        <v>-119417</v>
      </c>
      <c r="G1312" s="397" t="s">
        <v>9567</v>
      </c>
    </row>
    <row r="1313" spans="1:7" ht="30" x14ac:dyDescent="0.25">
      <c r="A1313" s="440">
        <v>45730</v>
      </c>
      <c r="B1313" s="391"/>
      <c r="C1313" s="303" t="s">
        <v>15731</v>
      </c>
      <c r="D1313" s="304">
        <v>50000</v>
      </c>
      <c r="E1313" s="304"/>
      <c r="F1313" s="48">
        <f t="shared" si="34"/>
        <v>-169417</v>
      </c>
      <c r="G1313" s="397" t="s">
        <v>9567</v>
      </c>
    </row>
    <row r="1314" spans="1:7" ht="30" x14ac:dyDescent="0.25">
      <c r="A1314" s="440">
        <v>45730</v>
      </c>
      <c r="B1314" s="391"/>
      <c r="C1314" s="303" t="s">
        <v>15732</v>
      </c>
      <c r="D1314" s="304">
        <v>100000</v>
      </c>
      <c r="E1314" s="304"/>
      <c r="F1314" s="48">
        <f t="shared" si="34"/>
        <v>-269417</v>
      </c>
      <c r="G1314" s="397" t="s">
        <v>9567</v>
      </c>
    </row>
    <row r="1315" spans="1:7" ht="30" x14ac:dyDescent="0.25">
      <c r="A1315" s="440">
        <v>45734</v>
      </c>
      <c r="B1315" s="391"/>
      <c r="C1315" s="303" t="s">
        <v>15748</v>
      </c>
      <c r="D1315" s="304">
        <v>200000</v>
      </c>
      <c r="E1315" s="304"/>
      <c r="F1315" s="48">
        <f t="shared" si="34"/>
        <v>-469417</v>
      </c>
      <c r="G1315" s="397" t="s">
        <v>9567</v>
      </c>
    </row>
    <row r="1316" spans="1:7" x14ac:dyDescent="0.25">
      <c r="A1316" s="440">
        <v>45734</v>
      </c>
      <c r="B1316" s="391"/>
      <c r="C1316" s="303" t="s">
        <v>15749</v>
      </c>
      <c r="D1316" s="304">
        <v>100000</v>
      </c>
      <c r="E1316" s="304"/>
      <c r="F1316" s="48">
        <f t="shared" ref="F1316:F1356" si="35">F1315+E1316-D1316</f>
        <v>-569417</v>
      </c>
      <c r="G1316" s="397" t="s">
        <v>9567</v>
      </c>
    </row>
    <row r="1317" spans="1:7" x14ac:dyDescent="0.25">
      <c r="A1317" s="440">
        <v>45734</v>
      </c>
      <c r="B1317" s="391"/>
      <c r="C1317" s="303" t="s">
        <v>15750</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4" t="s">
        <v>15751</v>
      </c>
      <c r="D1319" s="795">
        <v>2025000</v>
      </c>
      <c r="E1319" s="304"/>
      <c r="F1319" s="48">
        <f t="shared" si="35"/>
        <v>-2894417</v>
      </c>
      <c r="G1319" s="397" t="s">
        <v>9567</v>
      </c>
    </row>
    <row r="1320" spans="1:7" x14ac:dyDescent="0.25">
      <c r="A1320" s="440">
        <v>45734</v>
      </c>
      <c r="B1320" s="391"/>
      <c r="C1320" s="292" t="s">
        <v>15752</v>
      </c>
      <c r="D1320" s="304">
        <v>32000</v>
      </c>
      <c r="E1320" s="304"/>
      <c r="F1320" s="48">
        <f t="shared" si="35"/>
        <v>-2926417</v>
      </c>
      <c r="G1320" s="397" t="s">
        <v>9567</v>
      </c>
    </row>
    <row r="1321" spans="1:7" ht="30" x14ac:dyDescent="0.25">
      <c r="A1321" s="440">
        <v>45734</v>
      </c>
      <c r="B1321" s="391"/>
      <c r="C1321" s="303" t="s">
        <v>15732</v>
      </c>
      <c r="D1321" s="304">
        <v>100000</v>
      </c>
      <c r="E1321" s="304"/>
      <c r="F1321" s="48">
        <f t="shared" si="35"/>
        <v>-3026417</v>
      </c>
      <c r="G1321" s="397" t="s">
        <v>9567</v>
      </c>
    </row>
    <row r="1322" spans="1:7" x14ac:dyDescent="0.25">
      <c r="A1322" s="440">
        <v>45735</v>
      </c>
      <c r="B1322" s="391"/>
      <c r="C1322" s="292" t="s">
        <v>15754</v>
      </c>
      <c r="D1322" s="304"/>
      <c r="E1322" s="304">
        <v>4000000</v>
      </c>
      <c r="F1322" s="48">
        <f t="shared" si="35"/>
        <v>973583</v>
      </c>
      <c r="G1322" s="397" t="s">
        <v>9567</v>
      </c>
    </row>
    <row r="1323" spans="1:7" x14ac:dyDescent="0.25">
      <c r="A1323" s="440">
        <v>45735</v>
      </c>
      <c r="B1323" s="391"/>
      <c r="C1323" s="799" t="s">
        <v>15756</v>
      </c>
      <c r="D1323" s="795">
        <v>3228392</v>
      </c>
      <c r="E1323" s="304"/>
      <c r="F1323" s="48">
        <f t="shared" si="35"/>
        <v>-2254809</v>
      </c>
      <c r="G1323" s="397" t="s">
        <v>9567</v>
      </c>
    </row>
    <row r="1324" spans="1:7" ht="30" x14ac:dyDescent="0.25">
      <c r="A1324" s="440">
        <v>45735</v>
      </c>
      <c r="B1324" s="391"/>
      <c r="C1324" s="303" t="s">
        <v>15769</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4" t="s">
        <v>15789</v>
      </c>
      <c r="D1326" s="805">
        <v>740000</v>
      </c>
      <c r="E1326" s="304"/>
      <c r="F1326" s="48">
        <f t="shared" si="35"/>
        <v>-3294809</v>
      </c>
      <c r="G1326" s="397" t="s">
        <v>9567</v>
      </c>
    </row>
    <row r="1327" spans="1:7" x14ac:dyDescent="0.25">
      <c r="A1327" s="440">
        <v>45738</v>
      </c>
      <c r="B1327" s="391"/>
      <c r="C1327" s="292" t="s">
        <v>15793</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15798</v>
      </c>
      <c r="D1329" s="304">
        <v>25000</v>
      </c>
      <c r="E1329" s="304"/>
      <c r="F1329" s="48">
        <f t="shared" si="35"/>
        <v>-3509809</v>
      </c>
      <c r="G1329" s="397" t="s">
        <v>9567</v>
      </c>
    </row>
    <row r="1330" spans="1:7" x14ac:dyDescent="0.25">
      <c r="A1330" s="440">
        <v>45740</v>
      </c>
      <c r="B1330" s="391"/>
      <c r="C1330" s="292" t="s">
        <v>15800</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15890</v>
      </c>
      <c r="D1333" s="304"/>
      <c r="E1333" s="304">
        <v>1000000</v>
      </c>
      <c r="F1333" s="48">
        <f t="shared" si="35"/>
        <v>-2809809</v>
      </c>
      <c r="G1333" s="397" t="s">
        <v>9567</v>
      </c>
    </row>
    <row r="1334" spans="1:7" ht="30" x14ac:dyDescent="0.25">
      <c r="A1334" s="440">
        <v>45743</v>
      </c>
      <c r="B1334" s="391"/>
      <c r="C1334" s="303" t="s">
        <v>15823</v>
      </c>
      <c r="D1334" s="304">
        <v>30000</v>
      </c>
      <c r="E1334" s="304"/>
      <c r="F1334" s="48">
        <f t="shared" si="35"/>
        <v>-2839809</v>
      </c>
      <c r="G1334" s="397" t="s">
        <v>9567</v>
      </c>
    </row>
    <row r="1335" spans="1:7" ht="30" x14ac:dyDescent="0.25">
      <c r="A1335" s="440">
        <v>45743</v>
      </c>
      <c r="B1335" s="391"/>
      <c r="C1335" s="303" t="s">
        <v>15824</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9" t="s">
        <v>15837</v>
      </c>
      <c r="D1337" s="795">
        <v>100000</v>
      </c>
      <c r="E1337" s="304"/>
      <c r="F1337" s="48">
        <f t="shared" si="35"/>
        <v>-3314809</v>
      </c>
      <c r="G1337" s="397" t="s">
        <v>9567</v>
      </c>
    </row>
    <row r="1338" spans="1:7" x14ac:dyDescent="0.25">
      <c r="A1338" s="440">
        <v>45744</v>
      </c>
      <c r="B1338" s="391"/>
      <c r="C1338" s="292" t="s">
        <v>15830</v>
      </c>
      <c r="D1338" s="304">
        <v>30000</v>
      </c>
      <c r="E1338" s="304"/>
      <c r="F1338" s="48">
        <f t="shared" si="35"/>
        <v>-3344809</v>
      </c>
      <c r="G1338" s="397" t="s">
        <v>9567</v>
      </c>
    </row>
    <row r="1339" spans="1:7" x14ac:dyDescent="0.25">
      <c r="A1339" s="440">
        <v>45744</v>
      </c>
      <c r="B1339" s="391"/>
      <c r="C1339" s="292" t="s">
        <v>15831</v>
      </c>
      <c r="D1339" s="304">
        <v>100000</v>
      </c>
      <c r="E1339" s="304"/>
      <c r="F1339" s="48">
        <f t="shared" si="35"/>
        <v>-3444809</v>
      </c>
      <c r="G1339" s="397" t="s">
        <v>9567</v>
      </c>
    </row>
    <row r="1340" spans="1:7" ht="30" x14ac:dyDescent="0.25">
      <c r="A1340" s="440">
        <v>45747</v>
      </c>
      <c r="B1340" s="391"/>
      <c r="C1340" s="303" t="s">
        <v>15842</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15846</v>
      </c>
      <c r="D1342" s="304">
        <v>41450</v>
      </c>
      <c r="E1342" s="304"/>
      <c r="F1342" s="48">
        <f t="shared" si="35"/>
        <v>-4104759</v>
      </c>
      <c r="G1342" s="397" t="s">
        <v>9567</v>
      </c>
    </row>
    <row r="1343" spans="1:7" x14ac:dyDescent="0.25">
      <c r="A1343" s="440">
        <v>45752</v>
      </c>
      <c r="B1343" s="391"/>
      <c r="C1343" s="292" t="s">
        <v>15846</v>
      </c>
      <c r="D1343" s="304">
        <v>53940</v>
      </c>
      <c r="E1343" s="304"/>
      <c r="F1343" s="48">
        <f t="shared" si="35"/>
        <v>-4158699</v>
      </c>
      <c r="G1343" s="397" t="s">
        <v>9567</v>
      </c>
    </row>
    <row r="1344" spans="1:7" x14ac:dyDescent="0.25">
      <c r="A1344" s="440">
        <v>45752</v>
      </c>
      <c r="B1344" s="391"/>
      <c r="C1344" s="306" t="s">
        <v>15847</v>
      </c>
      <c r="D1344" s="437">
        <v>105000</v>
      </c>
      <c r="E1344" s="304"/>
      <c r="F1344" s="48">
        <f t="shared" si="35"/>
        <v>-4263699</v>
      </c>
      <c r="G1344" s="397" t="s">
        <v>9567</v>
      </c>
    </row>
    <row r="1345" spans="1:11" x14ac:dyDescent="0.25">
      <c r="A1345" s="440">
        <v>45752</v>
      </c>
      <c r="B1345" s="391"/>
      <c r="C1345" s="292" t="s">
        <v>15848</v>
      </c>
      <c r="D1345" s="304">
        <v>85000</v>
      </c>
      <c r="E1345" s="304"/>
      <c r="F1345" s="48">
        <f t="shared" si="35"/>
        <v>-4348699</v>
      </c>
      <c r="G1345" s="397" t="s">
        <v>9567</v>
      </c>
    </row>
    <row r="1346" spans="1:11" x14ac:dyDescent="0.25">
      <c r="A1346" s="440">
        <v>45752</v>
      </c>
      <c r="B1346" s="391"/>
      <c r="C1346" s="292" t="s">
        <v>15849</v>
      </c>
      <c r="D1346" s="304">
        <v>20000</v>
      </c>
      <c r="E1346" s="304"/>
      <c r="F1346" s="48">
        <f t="shared" si="35"/>
        <v>-4368699</v>
      </c>
      <c r="G1346" s="397" t="s">
        <v>9567</v>
      </c>
    </row>
    <row r="1347" spans="1:11" x14ac:dyDescent="0.25">
      <c r="A1347" s="440">
        <v>45754</v>
      </c>
      <c r="B1347" s="391"/>
      <c r="C1347" s="292" t="s">
        <v>15889</v>
      </c>
      <c r="D1347" s="304"/>
      <c r="E1347" s="304">
        <v>100000</v>
      </c>
      <c r="F1347" s="48">
        <f t="shared" si="35"/>
        <v>-4268699</v>
      </c>
      <c r="G1347" s="397" t="s">
        <v>9567</v>
      </c>
    </row>
    <row r="1348" spans="1:11" x14ac:dyDescent="0.25">
      <c r="A1348" s="440">
        <v>45757</v>
      </c>
      <c r="B1348" s="391"/>
      <c r="C1348" s="292" t="s">
        <v>15881</v>
      </c>
      <c r="D1348" s="304"/>
      <c r="E1348" s="304">
        <v>4500000</v>
      </c>
      <c r="F1348" s="48">
        <f t="shared" si="35"/>
        <v>231301</v>
      </c>
      <c r="G1348" s="397" t="s">
        <v>9567</v>
      </c>
    </row>
    <row r="1349" spans="1:11" x14ac:dyDescent="0.25">
      <c r="A1349" s="842">
        <v>45759</v>
      </c>
      <c r="B1349" s="843"/>
      <c r="C1349" s="844" t="s">
        <v>15897</v>
      </c>
      <c r="D1349" s="308">
        <v>15000</v>
      </c>
      <c r="E1349" s="304"/>
      <c r="F1349" s="48">
        <f t="shared" si="35"/>
        <v>216301</v>
      </c>
      <c r="G1349" s="397" t="s">
        <v>9567</v>
      </c>
    </row>
    <row r="1350" spans="1:11" x14ac:dyDescent="0.25">
      <c r="A1350" s="842">
        <v>45759</v>
      </c>
      <c r="B1350" s="843"/>
      <c r="C1350" s="844" t="s">
        <v>15970</v>
      </c>
      <c r="D1350" s="308">
        <v>75000</v>
      </c>
      <c r="E1350" s="304"/>
      <c r="F1350" s="48">
        <f t="shared" si="35"/>
        <v>141301</v>
      </c>
      <c r="G1350" s="397" t="s">
        <v>10757</v>
      </c>
    </row>
    <row r="1351" spans="1:11" x14ac:dyDescent="0.25">
      <c r="A1351" s="842">
        <v>45761</v>
      </c>
      <c r="B1351" s="391"/>
      <c r="C1351" s="292" t="s">
        <v>8516</v>
      </c>
      <c r="D1351" s="304">
        <v>200000</v>
      </c>
      <c r="E1351" s="304"/>
      <c r="F1351" s="48">
        <f t="shared" si="35"/>
        <v>-58699</v>
      </c>
      <c r="G1351" s="397" t="s">
        <v>9567</v>
      </c>
    </row>
    <row r="1352" spans="1:11" x14ac:dyDescent="0.25">
      <c r="A1352" s="842">
        <v>45761</v>
      </c>
      <c r="B1352" s="391"/>
      <c r="C1352" s="292" t="s">
        <v>15904</v>
      </c>
      <c r="D1352" s="304">
        <v>500000</v>
      </c>
      <c r="E1352" s="304"/>
      <c r="F1352" s="48">
        <f t="shared" si="35"/>
        <v>-558699</v>
      </c>
      <c r="G1352" s="397" t="s">
        <v>9567</v>
      </c>
    </row>
    <row r="1353" spans="1:11" x14ac:dyDescent="0.25">
      <c r="A1353" s="842">
        <v>45761</v>
      </c>
      <c r="B1353" s="391"/>
      <c r="C1353" s="292" t="s">
        <v>15903</v>
      </c>
      <c r="D1353" s="304">
        <v>500000</v>
      </c>
      <c r="E1353" s="304"/>
      <c r="F1353" s="48">
        <f t="shared" si="35"/>
        <v>-1058699</v>
      </c>
      <c r="G1353" s="397" t="s">
        <v>9567</v>
      </c>
    </row>
    <row r="1354" spans="1:11" x14ac:dyDescent="0.25">
      <c r="A1354" s="842">
        <v>45761</v>
      </c>
      <c r="B1354" s="391"/>
      <c r="C1354" s="292" t="s">
        <v>15903</v>
      </c>
      <c r="D1354" s="304">
        <v>500000</v>
      </c>
      <c r="E1354" s="304"/>
      <c r="F1354" s="48">
        <f t="shared" si="35"/>
        <v>-1558699</v>
      </c>
      <c r="G1354" s="397" t="s">
        <v>9567</v>
      </c>
    </row>
    <row r="1355" spans="1:11" s="354" customFormat="1" ht="45" x14ac:dyDescent="0.25">
      <c r="A1355" s="842">
        <v>45766</v>
      </c>
      <c r="B1355" s="454"/>
      <c r="C1355" s="307" t="s">
        <v>15962</v>
      </c>
      <c r="D1355" s="304">
        <v>150000</v>
      </c>
      <c r="E1355" s="304"/>
      <c r="F1355" s="48">
        <f t="shared" si="35"/>
        <v>-1708699</v>
      </c>
      <c r="G1355" s="397" t="s">
        <v>10757</v>
      </c>
      <c r="K1355" s="376"/>
    </row>
    <row r="1356" spans="1:11" ht="30" x14ac:dyDescent="0.25">
      <c r="A1356" s="842">
        <v>45766</v>
      </c>
      <c r="B1356" s="391"/>
      <c r="C1356" s="307" t="s">
        <v>15966</v>
      </c>
      <c r="D1356" s="304">
        <v>150000</v>
      </c>
      <c r="E1356" s="304"/>
      <c r="F1356" s="48">
        <f t="shared" si="35"/>
        <v>-1858699</v>
      </c>
      <c r="G1356" s="397" t="s">
        <v>10757</v>
      </c>
    </row>
    <row r="1357" spans="1:11" x14ac:dyDescent="0.25">
      <c r="A1357" s="292"/>
      <c r="B1357" s="391"/>
      <c r="C1357" s="292"/>
      <c r="D1357" s="304"/>
      <c r="E1357" s="304"/>
      <c r="F1357" s="48">
        <f t="shared" ref="F1352:F1382" si="36">F1356+E1357-D1357</f>
        <v>-1858699</v>
      </c>
      <c r="G1357" s="397" t="s">
        <v>10757</v>
      </c>
    </row>
    <row r="1358" spans="1:11" x14ac:dyDescent="0.25">
      <c r="A1358" s="292"/>
      <c r="B1358" s="391"/>
      <c r="C1358" s="292"/>
      <c r="D1358" s="304"/>
      <c r="E1358" s="304"/>
      <c r="F1358" s="48">
        <f t="shared" si="36"/>
        <v>-1858699</v>
      </c>
      <c r="G1358" s="397" t="s">
        <v>10757</v>
      </c>
    </row>
    <row r="1359" spans="1:11" x14ac:dyDescent="0.25">
      <c r="A1359" s="292"/>
      <c r="B1359" s="391"/>
      <c r="C1359" s="292"/>
      <c r="D1359" s="304"/>
      <c r="E1359" s="304"/>
      <c r="F1359" s="48">
        <f t="shared" si="36"/>
        <v>-1858699</v>
      </c>
      <c r="G1359" s="397" t="s">
        <v>10757</v>
      </c>
    </row>
    <row r="1360" spans="1:11" x14ac:dyDescent="0.25">
      <c r="A1360" s="292"/>
      <c r="B1360" s="391"/>
      <c r="C1360" s="292"/>
      <c r="D1360" s="304"/>
      <c r="E1360" s="304"/>
      <c r="F1360" s="48">
        <f t="shared" si="36"/>
        <v>-1858699</v>
      </c>
      <c r="G1360" s="397" t="s">
        <v>10757</v>
      </c>
    </row>
    <row r="1361" spans="1:7" x14ac:dyDescent="0.25">
      <c r="A1361" s="292"/>
      <c r="B1361" s="391"/>
      <c r="C1361" s="292"/>
      <c r="D1361" s="304"/>
      <c r="E1361" s="304"/>
      <c r="F1361" s="48">
        <f t="shared" si="36"/>
        <v>-1858699</v>
      </c>
      <c r="G1361" s="397" t="s">
        <v>10757</v>
      </c>
    </row>
    <row r="1362" spans="1:7" x14ac:dyDescent="0.25">
      <c r="A1362" s="292"/>
      <c r="B1362" s="391"/>
      <c r="C1362" s="292"/>
      <c r="D1362" s="304"/>
      <c r="E1362" s="304"/>
      <c r="F1362" s="48">
        <f t="shared" si="36"/>
        <v>-1858699</v>
      </c>
      <c r="G1362" s="397" t="s">
        <v>10757</v>
      </c>
    </row>
    <row r="1363" spans="1:7" x14ac:dyDescent="0.25">
      <c r="A1363" s="292"/>
      <c r="B1363" s="391"/>
      <c r="C1363" s="292"/>
      <c r="D1363" s="304"/>
      <c r="E1363" s="304"/>
      <c r="F1363" s="48">
        <f t="shared" si="36"/>
        <v>-1858699</v>
      </c>
      <c r="G1363" s="397" t="s">
        <v>10757</v>
      </c>
    </row>
    <row r="1364" spans="1:7" x14ac:dyDescent="0.25">
      <c r="A1364" s="292"/>
      <c r="B1364" s="391"/>
      <c r="C1364" s="292"/>
      <c r="D1364" s="304"/>
      <c r="E1364" s="304"/>
      <c r="F1364" s="48">
        <f t="shared" si="36"/>
        <v>-1858699</v>
      </c>
      <c r="G1364" s="397" t="s">
        <v>10757</v>
      </c>
    </row>
    <row r="1365" spans="1:7" x14ac:dyDescent="0.25">
      <c r="A1365" s="292"/>
      <c r="B1365" s="391"/>
      <c r="C1365" s="292"/>
      <c r="D1365" s="304"/>
      <c r="E1365" s="304"/>
      <c r="F1365" s="48">
        <f t="shared" si="36"/>
        <v>-1858699</v>
      </c>
      <c r="G1365" s="397" t="s">
        <v>10757</v>
      </c>
    </row>
    <row r="1366" spans="1:7" x14ac:dyDescent="0.25">
      <c r="A1366" s="292"/>
      <c r="B1366" s="391"/>
      <c r="C1366" s="292"/>
      <c r="D1366" s="304"/>
      <c r="E1366" s="304"/>
      <c r="F1366" s="48">
        <f t="shared" si="36"/>
        <v>-1858699</v>
      </c>
      <c r="G1366" s="397" t="s">
        <v>10757</v>
      </c>
    </row>
    <row r="1367" spans="1:7" x14ac:dyDescent="0.25">
      <c r="A1367" s="292"/>
      <c r="B1367" s="391"/>
      <c r="C1367" s="292"/>
      <c r="D1367" s="304"/>
      <c r="E1367" s="304"/>
      <c r="F1367" s="48">
        <f t="shared" si="36"/>
        <v>-1858699</v>
      </c>
      <c r="G1367" s="397" t="s">
        <v>10757</v>
      </c>
    </row>
    <row r="1368" spans="1:7" x14ac:dyDescent="0.25">
      <c r="A1368" s="292"/>
      <c r="B1368" s="391"/>
      <c r="C1368" s="292"/>
      <c r="D1368" s="304"/>
      <c r="E1368" s="304"/>
      <c r="F1368" s="48">
        <f t="shared" si="36"/>
        <v>-1858699</v>
      </c>
      <c r="G1368" s="397" t="s">
        <v>10757</v>
      </c>
    </row>
    <row r="1369" spans="1:7" x14ac:dyDescent="0.25">
      <c r="A1369" s="292"/>
      <c r="B1369" s="391"/>
      <c r="C1369" s="292"/>
      <c r="D1369" s="304"/>
      <c r="E1369" s="304"/>
      <c r="F1369" s="48">
        <f t="shared" si="36"/>
        <v>-1858699</v>
      </c>
      <c r="G1369" s="397" t="s">
        <v>10757</v>
      </c>
    </row>
    <row r="1370" spans="1:7" x14ac:dyDescent="0.25">
      <c r="A1370" s="292"/>
      <c r="B1370" s="391"/>
      <c r="C1370" s="292"/>
      <c r="D1370" s="304"/>
      <c r="E1370" s="304"/>
      <c r="F1370" s="48">
        <f t="shared" si="36"/>
        <v>-1858699</v>
      </c>
      <c r="G1370" s="397" t="s">
        <v>10757</v>
      </c>
    </row>
    <row r="1371" spans="1:7" x14ac:dyDescent="0.25">
      <c r="A1371" s="292"/>
      <c r="B1371" s="391"/>
      <c r="C1371" s="292"/>
      <c r="D1371" s="304"/>
      <c r="E1371" s="304"/>
      <c r="F1371" s="48">
        <f t="shared" si="36"/>
        <v>-1858699</v>
      </c>
      <c r="G1371" s="397" t="s">
        <v>10757</v>
      </c>
    </row>
    <row r="1372" spans="1:7" x14ac:dyDescent="0.25">
      <c r="A1372" s="292"/>
      <c r="B1372" s="391"/>
      <c r="C1372" s="292"/>
      <c r="D1372" s="304"/>
      <c r="E1372" s="304"/>
      <c r="F1372" s="48">
        <f t="shared" si="36"/>
        <v>-1858699</v>
      </c>
      <c r="G1372" s="397" t="s">
        <v>10757</v>
      </c>
    </row>
    <row r="1373" spans="1:7" x14ac:dyDescent="0.25">
      <c r="A1373" s="292"/>
      <c r="B1373" s="391"/>
      <c r="C1373" s="292"/>
      <c r="D1373" s="304"/>
      <c r="E1373" s="304"/>
      <c r="F1373" s="48">
        <f t="shared" si="36"/>
        <v>-1858699</v>
      </c>
      <c r="G1373" s="397" t="s">
        <v>10757</v>
      </c>
    </row>
    <row r="1374" spans="1:7" x14ac:dyDescent="0.25">
      <c r="A1374" s="292"/>
      <c r="B1374" s="391"/>
      <c r="C1374" s="292"/>
      <c r="D1374" s="304"/>
      <c r="E1374" s="304"/>
      <c r="F1374" s="48">
        <f t="shared" si="36"/>
        <v>-1858699</v>
      </c>
      <c r="G1374" s="397" t="s">
        <v>10757</v>
      </c>
    </row>
    <row r="1375" spans="1:7" x14ac:dyDescent="0.25">
      <c r="A1375" s="292"/>
      <c r="B1375" s="391"/>
      <c r="C1375" s="292"/>
      <c r="D1375" s="304"/>
      <c r="E1375" s="304"/>
      <c r="F1375" s="48">
        <f t="shared" si="36"/>
        <v>-1858699</v>
      </c>
      <c r="G1375" s="397" t="s">
        <v>10757</v>
      </c>
    </row>
    <row r="1376" spans="1:7" x14ac:dyDescent="0.25">
      <c r="A1376" s="292"/>
      <c r="B1376" s="391"/>
      <c r="C1376" s="292"/>
      <c r="D1376" s="304"/>
      <c r="E1376" s="304"/>
      <c r="F1376" s="48">
        <f t="shared" si="36"/>
        <v>-1858699</v>
      </c>
      <c r="G1376" s="397" t="s">
        <v>10757</v>
      </c>
    </row>
    <row r="1377" spans="1:7" x14ac:dyDescent="0.25">
      <c r="A1377" s="292"/>
      <c r="B1377" s="391"/>
      <c r="C1377" s="292"/>
      <c r="D1377" s="304"/>
      <c r="E1377" s="304"/>
      <c r="F1377" s="48">
        <f t="shared" si="36"/>
        <v>-1858699</v>
      </c>
      <c r="G1377" s="397" t="s">
        <v>10757</v>
      </c>
    </row>
    <row r="1378" spans="1:7" x14ac:dyDescent="0.25">
      <c r="A1378" s="292"/>
      <c r="B1378" s="391"/>
      <c r="C1378" s="292"/>
      <c r="D1378" s="304"/>
      <c r="E1378" s="304"/>
      <c r="F1378" s="48">
        <f t="shared" si="36"/>
        <v>-1858699</v>
      </c>
      <c r="G1378" s="397" t="s">
        <v>10757</v>
      </c>
    </row>
    <row r="1379" spans="1:7" x14ac:dyDescent="0.25">
      <c r="A1379" s="292"/>
      <c r="B1379" s="391"/>
      <c r="C1379" s="292"/>
      <c r="D1379" s="304"/>
      <c r="E1379" s="304"/>
      <c r="F1379" s="48">
        <f t="shared" si="36"/>
        <v>-1858699</v>
      </c>
      <c r="G1379" s="397" t="s">
        <v>10757</v>
      </c>
    </row>
    <row r="1380" spans="1:7" x14ac:dyDescent="0.25">
      <c r="A1380" s="292"/>
      <c r="B1380" s="391"/>
      <c r="C1380" s="292"/>
      <c r="D1380" s="304"/>
      <c r="E1380" s="304"/>
      <c r="F1380" s="48">
        <f t="shared" si="36"/>
        <v>-1858699</v>
      </c>
      <c r="G1380" s="397" t="s">
        <v>10757</v>
      </c>
    </row>
    <row r="1381" spans="1:7" x14ac:dyDescent="0.25">
      <c r="A1381" s="292"/>
      <c r="B1381" s="391"/>
      <c r="C1381" s="292"/>
      <c r="D1381" s="304"/>
      <c r="E1381" s="304"/>
      <c r="F1381" s="48">
        <f t="shared" si="36"/>
        <v>-1858699</v>
      </c>
      <c r="G1381" s="397" t="s">
        <v>10757</v>
      </c>
    </row>
    <row r="1382" spans="1:7" x14ac:dyDescent="0.25">
      <c r="A1382" s="292"/>
      <c r="B1382" s="391"/>
      <c r="C1382" s="292"/>
      <c r="D1382" s="304"/>
      <c r="E1382" s="304"/>
      <c r="F1382" s="48">
        <f t="shared" si="36"/>
        <v>-1858699</v>
      </c>
      <c r="G1382" s="397" t="s">
        <v>10757</v>
      </c>
    </row>
    <row r="1383" spans="1:7" x14ac:dyDescent="0.25">
      <c r="A1383" s="292"/>
      <c r="B1383" s="391"/>
      <c r="C1383" s="292"/>
      <c r="D1383" s="304"/>
      <c r="E1383" s="304"/>
      <c r="F1383" s="48">
        <f t="shared" ref="F1383:F1446" si="37">F1382+E1383-D1383</f>
        <v>-1858699</v>
      </c>
      <c r="G1383" s="397" t="s">
        <v>10757</v>
      </c>
    </row>
    <row r="1384" spans="1:7" x14ac:dyDescent="0.25">
      <c r="A1384" s="292"/>
      <c r="B1384" s="391"/>
      <c r="C1384" s="292"/>
      <c r="D1384" s="304"/>
      <c r="E1384" s="304"/>
      <c r="F1384" s="48">
        <f t="shared" si="37"/>
        <v>-1858699</v>
      </c>
      <c r="G1384" s="397" t="s">
        <v>10757</v>
      </c>
    </row>
    <row r="1385" spans="1:7" x14ac:dyDescent="0.25">
      <c r="A1385" s="292"/>
      <c r="B1385" s="391"/>
      <c r="C1385" s="292"/>
      <c r="D1385" s="304"/>
      <c r="E1385" s="304"/>
      <c r="F1385" s="48">
        <f t="shared" si="37"/>
        <v>-1858699</v>
      </c>
      <c r="G1385" s="397" t="s">
        <v>10757</v>
      </c>
    </row>
    <row r="1386" spans="1:7" x14ac:dyDescent="0.25">
      <c r="A1386" s="292"/>
      <c r="B1386" s="391"/>
      <c r="C1386" s="292"/>
      <c r="D1386" s="304"/>
      <c r="E1386" s="304"/>
      <c r="F1386" s="48">
        <f t="shared" si="37"/>
        <v>-1858699</v>
      </c>
      <c r="G1386" s="397" t="s">
        <v>10757</v>
      </c>
    </row>
    <row r="1387" spans="1:7" x14ac:dyDescent="0.25">
      <c r="A1387" s="292"/>
      <c r="B1387" s="391"/>
      <c r="C1387" s="292"/>
      <c r="D1387" s="304"/>
      <c r="E1387" s="304"/>
      <c r="F1387" s="48">
        <f t="shared" si="37"/>
        <v>-1858699</v>
      </c>
      <c r="G1387" s="397" t="s">
        <v>10757</v>
      </c>
    </row>
    <row r="1388" spans="1:7" x14ac:dyDescent="0.25">
      <c r="A1388" s="292"/>
      <c r="B1388" s="391"/>
      <c r="C1388" s="292"/>
      <c r="D1388" s="304"/>
      <c r="E1388" s="304"/>
      <c r="F1388" s="48">
        <f t="shared" si="37"/>
        <v>-1858699</v>
      </c>
      <c r="G1388" s="397" t="s">
        <v>10757</v>
      </c>
    </row>
    <row r="1389" spans="1:7" x14ac:dyDescent="0.25">
      <c r="A1389" s="292"/>
      <c r="B1389" s="391"/>
      <c r="C1389" s="292"/>
      <c r="D1389" s="304"/>
      <c r="E1389" s="304"/>
      <c r="F1389" s="48">
        <f t="shared" si="37"/>
        <v>-1858699</v>
      </c>
      <c r="G1389" s="397" t="s">
        <v>10757</v>
      </c>
    </row>
    <row r="1390" spans="1:7" x14ac:dyDescent="0.25">
      <c r="A1390" s="292"/>
      <c r="B1390" s="391"/>
      <c r="C1390" s="292"/>
      <c r="D1390" s="304"/>
      <c r="E1390" s="304"/>
      <c r="F1390" s="48">
        <f t="shared" si="37"/>
        <v>-1858699</v>
      </c>
      <c r="G1390" s="397" t="s">
        <v>10757</v>
      </c>
    </row>
    <row r="1391" spans="1:7" x14ac:dyDescent="0.25">
      <c r="A1391" s="292"/>
      <c r="B1391" s="391"/>
      <c r="C1391" s="292"/>
      <c r="D1391" s="304"/>
      <c r="E1391" s="304"/>
      <c r="F1391" s="48">
        <f t="shared" si="37"/>
        <v>-1858699</v>
      </c>
      <c r="G1391" s="397" t="s">
        <v>10757</v>
      </c>
    </row>
    <row r="1392" spans="1:7" x14ac:dyDescent="0.25">
      <c r="A1392" s="292"/>
      <c r="B1392" s="391"/>
      <c r="C1392" s="292"/>
      <c r="D1392" s="304"/>
      <c r="E1392" s="304"/>
      <c r="F1392" s="48">
        <f t="shared" si="37"/>
        <v>-1858699</v>
      </c>
      <c r="G1392" s="397" t="s">
        <v>10757</v>
      </c>
    </row>
    <row r="1393" spans="1:7" x14ac:dyDescent="0.25">
      <c r="A1393" s="292"/>
      <c r="B1393" s="391"/>
      <c r="C1393" s="292"/>
      <c r="D1393" s="304"/>
      <c r="E1393" s="304"/>
      <c r="F1393" s="48">
        <f t="shared" si="37"/>
        <v>-1858699</v>
      </c>
      <c r="G1393" s="397" t="s">
        <v>10757</v>
      </c>
    </row>
    <row r="1394" spans="1:7" x14ac:dyDescent="0.25">
      <c r="A1394" s="292"/>
      <c r="B1394" s="391"/>
      <c r="C1394" s="292"/>
      <c r="D1394" s="304"/>
      <c r="E1394" s="304"/>
      <c r="F1394" s="48">
        <f t="shared" si="37"/>
        <v>-1858699</v>
      </c>
      <c r="G1394" s="397" t="s">
        <v>10757</v>
      </c>
    </row>
    <row r="1395" spans="1:7" x14ac:dyDescent="0.25">
      <c r="A1395" s="292"/>
      <c r="B1395" s="391"/>
      <c r="C1395" s="292"/>
      <c r="D1395" s="304"/>
      <c r="E1395" s="304"/>
      <c r="F1395" s="48">
        <f t="shared" si="37"/>
        <v>-1858699</v>
      </c>
      <c r="G1395" s="397" t="s">
        <v>10757</v>
      </c>
    </row>
    <row r="1396" spans="1:7" x14ac:dyDescent="0.25">
      <c r="A1396" s="292"/>
      <c r="B1396" s="391"/>
      <c r="C1396" s="292"/>
      <c r="D1396" s="304"/>
      <c r="E1396" s="304"/>
      <c r="F1396" s="48">
        <f t="shared" si="37"/>
        <v>-1858699</v>
      </c>
      <c r="G1396" s="397" t="s">
        <v>10757</v>
      </c>
    </row>
    <row r="1397" spans="1:7" x14ac:dyDescent="0.25">
      <c r="A1397" s="292"/>
      <c r="B1397" s="391"/>
      <c r="C1397" s="292"/>
      <c r="D1397" s="304"/>
      <c r="E1397" s="304"/>
      <c r="F1397" s="48">
        <f t="shared" si="37"/>
        <v>-1858699</v>
      </c>
      <c r="G1397" s="397" t="s">
        <v>10757</v>
      </c>
    </row>
    <row r="1398" spans="1:7" x14ac:dyDescent="0.25">
      <c r="A1398" s="292"/>
      <c r="B1398" s="391"/>
      <c r="C1398" s="292"/>
      <c r="D1398" s="304"/>
      <c r="E1398" s="304"/>
      <c r="F1398" s="48">
        <f t="shared" si="37"/>
        <v>-1858699</v>
      </c>
      <c r="G1398" s="397" t="s">
        <v>10757</v>
      </c>
    </row>
    <row r="1399" spans="1:7" x14ac:dyDescent="0.25">
      <c r="A1399" s="292"/>
      <c r="B1399" s="391"/>
      <c r="C1399" s="292"/>
      <c r="D1399" s="304"/>
      <c r="E1399" s="304"/>
      <c r="F1399" s="48">
        <f t="shared" si="37"/>
        <v>-1858699</v>
      </c>
      <c r="G1399" s="397" t="s">
        <v>10757</v>
      </c>
    </row>
    <row r="1400" spans="1:7" x14ac:dyDescent="0.25">
      <c r="A1400" s="292"/>
      <c r="B1400" s="391"/>
      <c r="C1400" s="292"/>
      <c r="D1400" s="304"/>
      <c r="E1400" s="304"/>
      <c r="F1400" s="48">
        <f t="shared" si="37"/>
        <v>-1858699</v>
      </c>
      <c r="G1400" s="397" t="s">
        <v>10757</v>
      </c>
    </row>
    <row r="1401" spans="1:7" x14ac:dyDescent="0.25">
      <c r="A1401" s="292"/>
      <c r="B1401" s="391"/>
      <c r="C1401" s="292"/>
      <c r="D1401" s="304"/>
      <c r="E1401" s="304"/>
      <c r="F1401" s="48">
        <f t="shared" si="37"/>
        <v>-1858699</v>
      </c>
      <c r="G1401" s="397" t="s">
        <v>10757</v>
      </c>
    </row>
    <row r="1402" spans="1:7" x14ac:dyDescent="0.25">
      <c r="A1402" s="292"/>
      <c r="B1402" s="391"/>
      <c r="C1402" s="292"/>
      <c r="D1402" s="304"/>
      <c r="E1402" s="304"/>
      <c r="F1402" s="48">
        <f t="shared" si="37"/>
        <v>-1858699</v>
      </c>
      <c r="G1402" s="397" t="s">
        <v>10757</v>
      </c>
    </row>
    <row r="1403" spans="1:7" x14ac:dyDescent="0.25">
      <c r="A1403" s="292"/>
      <c r="B1403" s="391"/>
      <c r="C1403" s="292"/>
      <c r="D1403" s="304"/>
      <c r="E1403" s="304"/>
      <c r="F1403" s="48">
        <f t="shared" si="37"/>
        <v>-1858699</v>
      </c>
      <c r="G1403" s="397" t="s">
        <v>10757</v>
      </c>
    </row>
    <row r="1404" spans="1:7" x14ac:dyDescent="0.25">
      <c r="A1404" s="292"/>
      <c r="B1404" s="391"/>
      <c r="C1404" s="292"/>
      <c r="D1404" s="304"/>
      <c r="E1404" s="304"/>
      <c r="F1404" s="48">
        <f t="shared" si="37"/>
        <v>-1858699</v>
      </c>
      <c r="G1404" s="397" t="s">
        <v>10757</v>
      </c>
    </row>
    <row r="1405" spans="1:7" x14ac:dyDescent="0.25">
      <c r="A1405" s="292"/>
      <c r="B1405" s="391"/>
      <c r="C1405" s="292"/>
      <c r="D1405" s="304"/>
      <c r="E1405" s="304"/>
      <c r="F1405" s="48">
        <f t="shared" si="37"/>
        <v>-1858699</v>
      </c>
      <c r="G1405" s="397" t="s">
        <v>10757</v>
      </c>
    </row>
    <row r="1406" spans="1:7" x14ac:dyDescent="0.25">
      <c r="A1406" s="292"/>
      <c r="B1406" s="391"/>
      <c r="C1406" s="292"/>
      <c r="D1406" s="304"/>
      <c r="E1406" s="304"/>
      <c r="F1406" s="48">
        <f t="shared" si="37"/>
        <v>-1858699</v>
      </c>
      <c r="G1406" s="397" t="s">
        <v>10757</v>
      </c>
    </row>
    <row r="1407" spans="1:7" x14ac:dyDescent="0.25">
      <c r="A1407" s="292"/>
      <c r="B1407" s="391"/>
      <c r="C1407" s="292"/>
      <c r="D1407" s="304"/>
      <c r="E1407" s="304"/>
      <c r="F1407" s="48">
        <f t="shared" si="37"/>
        <v>-1858699</v>
      </c>
      <c r="G1407" s="397" t="s">
        <v>10757</v>
      </c>
    </row>
    <row r="1408" spans="1:7" x14ac:dyDescent="0.25">
      <c r="A1408" s="292"/>
      <c r="B1408" s="391"/>
      <c r="C1408" s="292"/>
      <c r="D1408" s="304"/>
      <c r="E1408" s="304"/>
      <c r="F1408" s="48">
        <f t="shared" si="37"/>
        <v>-1858699</v>
      </c>
      <c r="G1408" s="397" t="s">
        <v>10757</v>
      </c>
    </row>
    <row r="1409" spans="1:7" x14ac:dyDescent="0.25">
      <c r="A1409" s="292"/>
      <c r="B1409" s="391"/>
      <c r="C1409" s="292"/>
      <c r="D1409" s="304"/>
      <c r="E1409" s="304"/>
      <c r="F1409" s="48">
        <f t="shared" si="37"/>
        <v>-1858699</v>
      </c>
      <c r="G1409" s="397" t="s">
        <v>10757</v>
      </c>
    </row>
    <row r="1410" spans="1:7" x14ac:dyDescent="0.25">
      <c r="A1410" s="292"/>
      <c r="B1410" s="391"/>
      <c r="C1410" s="292"/>
      <c r="D1410" s="304"/>
      <c r="E1410" s="304"/>
      <c r="F1410" s="48">
        <f t="shared" si="37"/>
        <v>-1858699</v>
      </c>
      <c r="G1410" s="397" t="s">
        <v>10757</v>
      </c>
    </row>
    <row r="1411" spans="1:7" x14ac:dyDescent="0.25">
      <c r="A1411" s="292"/>
      <c r="B1411" s="391"/>
      <c r="C1411" s="292"/>
      <c r="D1411" s="304"/>
      <c r="E1411" s="304"/>
      <c r="F1411" s="48">
        <f t="shared" si="37"/>
        <v>-1858699</v>
      </c>
      <c r="G1411" s="397" t="s">
        <v>10757</v>
      </c>
    </row>
    <row r="1412" spans="1:7" x14ac:dyDescent="0.25">
      <c r="A1412" s="292"/>
      <c r="B1412" s="391"/>
      <c r="C1412" s="292"/>
      <c r="D1412" s="304"/>
      <c r="E1412" s="304"/>
      <c r="F1412" s="48">
        <f t="shared" si="37"/>
        <v>-1858699</v>
      </c>
      <c r="G1412" s="397" t="s">
        <v>10757</v>
      </c>
    </row>
    <row r="1413" spans="1:7" x14ac:dyDescent="0.25">
      <c r="A1413" s="292"/>
      <c r="B1413" s="391"/>
      <c r="C1413" s="292"/>
      <c r="D1413" s="304"/>
      <c r="E1413" s="304"/>
      <c r="F1413" s="48">
        <f t="shared" si="37"/>
        <v>-1858699</v>
      </c>
      <c r="G1413" s="397" t="s">
        <v>10757</v>
      </c>
    </row>
    <row r="1414" spans="1:7" x14ac:dyDescent="0.25">
      <c r="A1414" s="292"/>
      <c r="B1414" s="391"/>
      <c r="C1414" s="292"/>
      <c r="D1414" s="304"/>
      <c r="E1414" s="304"/>
      <c r="F1414" s="48">
        <f t="shared" si="37"/>
        <v>-1858699</v>
      </c>
      <c r="G1414" s="397" t="s">
        <v>10757</v>
      </c>
    </row>
    <row r="1415" spans="1:7" x14ac:dyDescent="0.25">
      <c r="A1415" s="292"/>
      <c r="B1415" s="391"/>
      <c r="C1415" s="292"/>
      <c r="D1415" s="304"/>
      <c r="E1415" s="304"/>
      <c r="F1415" s="48">
        <f t="shared" si="37"/>
        <v>-1858699</v>
      </c>
      <c r="G1415" s="397" t="s">
        <v>10757</v>
      </c>
    </row>
    <row r="1416" spans="1:7" x14ac:dyDescent="0.25">
      <c r="A1416" s="292"/>
      <c r="B1416" s="391"/>
      <c r="C1416" s="292"/>
      <c r="D1416" s="304"/>
      <c r="E1416" s="304"/>
      <c r="F1416" s="48">
        <f t="shared" si="37"/>
        <v>-1858699</v>
      </c>
      <c r="G1416" s="397" t="s">
        <v>10757</v>
      </c>
    </row>
    <row r="1417" spans="1:7" x14ac:dyDescent="0.25">
      <c r="A1417" s="292"/>
      <c r="B1417" s="391"/>
      <c r="C1417" s="292"/>
      <c r="D1417" s="304"/>
      <c r="E1417" s="304"/>
      <c r="F1417" s="48">
        <f t="shared" si="37"/>
        <v>-1858699</v>
      </c>
      <c r="G1417" s="397" t="s">
        <v>10757</v>
      </c>
    </row>
    <row r="1418" spans="1:7" x14ac:dyDescent="0.25">
      <c r="A1418" s="292"/>
      <c r="B1418" s="391"/>
      <c r="C1418" s="292"/>
      <c r="D1418" s="304"/>
      <c r="E1418" s="304"/>
      <c r="F1418" s="48">
        <f t="shared" si="37"/>
        <v>-1858699</v>
      </c>
      <c r="G1418" s="397" t="s">
        <v>10757</v>
      </c>
    </row>
    <row r="1419" spans="1:7" x14ac:dyDescent="0.25">
      <c r="A1419" s="292"/>
      <c r="B1419" s="391"/>
      <c r="C1419" s="292"/>
      <c r="D1419" s="304"/>
      <c r="E1419" s="304"/>
      <c r="F1419" s="48">
        <f t="shared" si="37"/>
        <v>-1858699</v>
      </c>
      <c r="G1419" s="397" t="s">
        <v>10757</v>
      </c>
    </row>
    <row r="1420" spans="1:7" x14ac:dyDescent="0.25">
      <c r="A1420" s="292"/>
      <c r="B1420" s="391"/>
      <c r="C1420" s="292"/>
      <c r="D1420" s="304"/>
      <c r="E1420" s="304"/>
      <c r="F1420" s="48">
        <f t="shared" si="37"/>
        <v>-1858699</v>
      </c>
      <c r="G1420" s="397" t="s">
        <v>10757</v>
      </c>
    </row>
    <row r="1421" spans="1:7" x14ac:dyDescent="0.25">
      <c r="A1421" s="292"/>
      <c r="B1421" s="391"/>
      <c r="C1421" s="292"/>
      <c r="D1421" s="304"/>
      <c r="E1421" s="304"/>
      <c r="F1421" s="48">
        <f t="shared" si="37"/>
        <v>-1858699</v>
      </c>
      <c r="G1421" s="397" t="s">
        <v>10757</v>
      </c>
    </row>
    <row r="1422" spans="1:7" x14ac:dyDescent="0.25">
      <c r="A1422" s="292"/>
      <c r="B1422" s="391"/>
      <c r="C1422" s="292"/>
      <c r="D1422" s="304"/>
      <c r="E1422" s="304"/>
      <c r="F1422" s="48">
        <f t="shared" si="37"/>
        <v>-1858699</v>
      </c>
      <c r="G1422" s="397" t="s">
        <v>10757</v>
      </c>
    </row>
    <row r="1423" spans="1:7" x14ac:dyDescent="0.25">
      <c r="A1423" s="292"/>
      <c r="B1423" s="391"/>
      <c r="C1423" s="292"/>
      <c r="D1423" s="304"/>
      <c r="E1423" s="304"/>
      <c r="F1423" s="48">
        <f t="shared" si="37"/>
        <v>-1858699</v>
      </c>
      <c r="G1423" s="397" t="s">
        <v>10757</v>
      </c>
    </row>
    <row r="1424" spans="1:7" x14ac:dyDescent="0.25">
      <c r="A1424" s="292"/>
      <c r="B1424" s="391"/>
      <c r="C1424" s="292"/>
      <c r="D1424" s="304"/>
      <c r="E1424" s="304"/>
      <c r="F1424" s="48">
        <f t="shared" si="37"/>
        <v>-1858699</v>
      </c>
      <c r="G1424" s="397" t="s">
        <v>10757</v>
      </c>
    </row>
    <row r="1425" spans="1:7" x14ac:dyDescent="0.25">
      <c r="A1425" s="292"/>
      <c r="B1425" s="391"/>
      <c r="C1425" s="292"/>
      <c r="D1425" s="304"/>
      <c r="E1425" s="304"/>
      <c r="F1425" s="48">
        <f t="shared" si="37"/>
        <v>-1858699</v>
      </c>
      <c r="G1425" s="397" t="s">
        <v>10757</v>
      </c>
    </row>
    <row r="1426" spans="1:7" x14ac:dyDescent="0.25">
      <c r="A1426" s="292"/>
      <c r="B1426" s="391"/>
      <c r="C1426" s="292"/>
      <c r="D1426" s="304"/>
      <c r="E1426" s="304"/>
      <c r="F1426" s="48">
        <f t="shared" si="37"/>
        <v>-1858699</v>
      </c>
      <c r="G1426" s="397" t="s">
        <v>10757</v>
      </c>
    </row>
    <row r="1427" spans="1:7" x14ac:dyDescent="0.25">
      <c r="A1427" s="292"/>
      <c r="B1427" s="391"/>
      <c r="C1427" s="292"/>
      <c r="D1427" s="304"/>
      <c r="E1427" s="304"/>
      <c r="F1427" s="48">
        <f t="shared" si="37"/>
        <v>-1858699</v>
      </c>
      <c r="G1427" s="397" t="s">
        <v>10757</v>
      </c>
    </row>
    <row r="1428" spans="1:7" x14ac:dyDescent="0.25">
      <c r="A1428" s="292"/>
      <c r="B1428" s="391"/>
      <c r="C1428" s="292"/>
      <c r="D1428" s="304"/>
      <c r="E1428" s="304"/>
      <c r="F1428" s="48">
        <f t="shared" si="37"/>
        <v>-1858699</v>
      </c>
      <c r="G1428" s="397" t="s">
        <v>10757</v>
      </c>
    </row>
    <row r="1429" spans="1:7" x14ac:dyDescent="0.25">
      <c r="A1429" s="292"/>
      <c r="B1429" s="391"/>
      <c r="C1429" s="292"/>
      <c r="D1429" s="304"/>
      <c r="E1429" s="304"/>
      <c r="F1429" s="48">
        <f t="shared" si="37"/>
        <v>-1858699</v>
      </c>
      <c r="G1429" s="397" t="s">
        <v>10757</v>
      </c>
    </row>
    <row r="1430" spans="1:7" x14ac:dyDescent="0.25">
      <c r="A1430" s="292"/>
      <c r="B1430" s="391"/>
      <c r="C1430" s="292"/>
      <c r="D1430" s="304"/>
      <c r="E1430" s="304"/>
      <c r="F1430" s="48">
        <f t="shared" si="37"/>
        <v>-1858699</v>
      </c>
      <c r="G1430" s="397" t="s">
        <v>10757</v>
      </c>
    </row>
    <row r="1431" spans="1:7" x14ac:dyDescent="0.25">
      <c r="A1431" s="292"/>
      <c r="B1431" s="391"/>
      <c r="C1431" s="292"/>
      <c r="D1431" s="304"/>
      <c r="E1431" s="304"/>
      <c r="F1431" s="48">
        <f t="shared" si="37"/>
        <v>-1858699</v>
      </c>
      <c r="G1431" s="397" t="s">
        <v>10757</v>
      </c>
    </row>
    <row r="1432" spans="1:7" x14ac:dyDescent="0.25">
      <c r="A1432" s="292"/>
      <c r="B1432" s="391"/>
      <c r="C1432" s="292"/>
      <c r="D1432" s="304"/>
      <c r="E1432" s="304"/>
      <c r="F1432" s="48">
        <f t="shared" si="37"/>
        <v>-1858699</v>
      </c>
      <c r="G1432" s="397" t="s">
        <v>10757</v>
      </c>
    </row>
    <row r="1433" spans="1:7" x14ac:dyDescent="0.25">
      <c r="A1433" s="292"/>
      <c r="B1433" s="391"/>
      <c r="C1433" s="292"/>
      <c r="D1433" s="304"/>
      <c r="E1433" s="304"/>
      <c r="F1433" s="48">
        <f t="shared" si="37"/>
        <v>-1858699</v>
      </c>
      <c r="G1433" s="397" t="s">
        <v>10757</v>
      </c>
    </row>
    <row r="1434" spans="1:7" x14ac:dyDescent="0.25">
      <c r="A1434" s="292"/>
      <c r="B1434" s="391"/>
      <c r="C1434" s="292"/>
      <c r="D1434" s="304"/>
      <c r="E1434" s="304"/>
      <c r="F1434" s="48">
        <f t="shared" si="37"/>
        <v>-1858699</v>
      </c>
      <c r="G1434" s="397" t="s">
        <v>10757</v>
      </c>
    </row>
    <row r="1435" spans="1:7" x14ac:dyDescent="0.25">
      <c r="A1435" s="292"/>
      <c r="B1435" s="391"/>
      <c r="C1435" s="292"/>
      <c r="D1435" s="304"/>
      <c r="E1435" s="304"/>
      <c r="F1435" s="48">
        <f t="shared" si="37"/>
        <v>-1858699</v>
      </c>
      <c r="G1435" s="397" t="s">
        <v>10757</v>
      </c>
    </row>
    <row r="1436" spans="1:7" x14ac:dyDescent="0.25">
      <c r="A1436" s="292"/>
      <c r="B1436" s="391"/>
      <c r="C1436" s="292"/>
      <c r="D1436" s="304"/>
      <c r="E1436" s="304"/>
      <c r="F1436" s="48">
        <f t="shared" si="37"/>
        <v>-1858699</v>
      </c>
      <c r="G1436" s="397" t="s">
        <v>10757</v>
      </c>
    </row>
    <row r="1437" spans="1:7" x14ac:dyDescent="0.25">
      <c r="A1437" s="292"/>
      <c r="B1437" s="391"/>
      <c r="C1437" s="292"/>
      <c r="D1437" s="304"/>
      <c r="E1437" s="304"/>
      <c r="F1437" s="48">
        <f t="shared" si="37"/>
        <v>-1858699</v>
      </c>
      <c r="G1437" s="397" t="s">
        <v>10757</v>
      </c>
    </row>
    <row r="1438" spans="1:7" x14ac:dyDescent="0.25">
      <c r="A1438" s="292"/>
      <c r="B1438" s="391"/>
      <c r="C1438" s="292"/>
      <c r="D1438" s="304"/>
      <c r="E1438" s="304"/>
      <c r="F1438" s="48">
        <f t="shared" si="37"/>
        <v>-1858699</v>
      </c>
      <c r="G1438" s="397" t="s">
        <v>10757</v>
      </c>
    </row>
    <row r="1439" spans="1:7" x14ac:dyDescent="0.25">
      <c r="A1439" s="292"/>
      <c r="B1439" s="391"/>
      <c r="C1439" s="292"/>
      <c r="D1439" s="304"/>
      <c r="E1439" s="304"/>
      <c r="F1439" s="48">
        <f t="shared" si="37"/>
        <v>-1858699</v>
      </c>
      <c r="G1439" s="397" t="s">
        <v>10757</v>
      </c>
    </row>
    <row r="1440" spans="1:7" x14ac:dyDescent="0.25">
      <c r="A1440" s="292"/>
      <c r="B1440" s="391"/>
      <c r="C1440" s="292"/>
      <c r="D1440" s="304"/>
      <c r="E1440" s="304"/>
      <c r="F1440" s="48">
        <f t="shared" si="37"/>
        <v>-1858699</v>
      </c>
      <c r="G1440" s="397" t="s">
        <v>10757</v>
      </c>
    </row>
    <row r="1441" spans="1:7" x14ac:dyDescent="0.25">
      <c r="A1441" s="292"/>
      <c r="B1441" s="391"/>
      <c r="C1441" s="292"/>
      <c r="D1441" s="304"/>
      <c r="E1441" s="304"/>
      <c r="F1441" s="48">
        <f t="shared" si="37"/>
        <v>-1858699</v>
      </c>
      <c r="G1441" s="397" t="s">
        <v>10757</v>
      </c>
    </row>
    <row r="1442" spans="1:7" x14ac:dyDescent="0.25">
      <c r="A1442" s="292"/>
      <c r="B1442" s="391"/>
      <c r="C1442" s="292"/>
      <c r="D1442" s="304"/>
      <c r="E1442" s="304"/>
      <c r="F1442" s="48">
        <f t="shared" si="37"/>
        <v>-1858699</v>
      </c>
      <c r="G1442" s="397" t="s">
        <v>10757</v>
      </c>
    </row>
    <row r="1443" spans="1:7" x14ac:dyDescent="0.25">
      <c r="A1443" s="292"/>
      <c r="B1443" s="391"/>
      <c r="C1443" s="292"/>
      <c r="D1443" s="304"/>
      <c r="E1443" s="304"/>
      <c r="F1443" s="48">
        <f t="shared" si="37"/>
        <v>-1858699</v>
      </c>
      <c r="G1443" s="397" t="s">
        <v>10757</v>
      </c>
    </row>
    <row r="1444" spans="1:7" x14ac:dyDescent="0.25">
      <c r="A1444" s="292"/>
      <c r="B1444" s="391"/>
      <c r="C1444" s="292"/>
      <c r="D1444" s="304"/>
      <c r="E1444" s="304"/>
      <c r="F1444" s="48">
        <f t="shared" si="37"/>
        <v>-1858699</v>
      </c>
      <c r="G1444" s="397" t="s">
        <v>10757</v>
      </c>
    </row>
    <row r="1445" spans="1:7" x14ac:dyDescent="0.25">
      <c r="A1445" s="292"/>
      <c r="B1445" s="391"/>
      <c r="C1445" s="292"/>
      <c r="D1445" s="304"/>
      <c r="E1445" s="304"/>
      <c r="F1445" s="48">
        <f t="shared" si="37"/>
        <v>-1858699</v>
      </c>
      <c r="G1445" s="397" t="s">
        <v>10757</v>
      </c>
    </row>
    <row r="1446" spans="1:7" x14ac:dyDescent="0.25">
      <c r="A1446" s="292"/>
      <c r="B1446" s="391"/>
      <c r="C1446" s="292"/>
      <c r="D1446" s="304"/>
      <c r="E1446" s="304"/>
      <c r="F1446" s="48">
        <f t="shared" si="37"/>
        <v>-1858699</v>
      </c>
      <c r="G1446" s="397" t="s">
        <v>10757</v>
      </c>
    </row>
    <row r="1447" spans="1:7" x14ac:dyDescent="0.25">
      <c r="A1447" s="292"/>
      <c r="B1447" s="391"/>
      <c r="C1447" s="292"/>
      <c r="D1447" s="304"/>
      <c r="E1447" s="304"/>
      <c r="F1447" s="48">
        <f t="shared" ref="F1447:F1507" si="38">F1446+E1447-D1447</f>
        <v>-1858699</v>
      </c>
      <c r="G1447" s="397" t="s">
        <v>10757</v>
      </c>
    </row>
    <row r="1448" spans="1:7" x14ac:dyDescent="0.25">
      <c r="A1448" s="292"/>
      <c r="B1448" s="391"/>
      <c r="C1448" s="292"/>
      <c r="D1448" s="304"/>
      <c r="E1448" s="304"/>
      <c r="F1448" s="48">
        <f t="shared" si="38"/>
        <v>-1858699</v>
      </c>
      <c r="G1448" s="397" t="s">
        <v>10757</v>
      </c>
    </row>
    <row r="1449" spans="1:7" x14ac:dyDescent="0.25">
      <c r="A1449" s="292"/>
      <c r="B1449" s="391"/>
      <c r="C1449" s="292"/>
      <c r="D1449" s="304"/>
      <c r="E1449" s="304"/>
      <c r="F1449" s="48">
        <f t="shared" si="38"/>
        <v>-1858699</v>
      </c>
      <c r="G1449" s="397" t="s">
        <v>10757</v>
      </c>
    </row>
    <row r="1450" spans="1:7" x14ac:dyDescent="0.25">
      <c r="A1450" s="292"/>
      <c r="B1450" s="391"/>
      <c r="C1450" s="292"/>
      <c r="D1450" s="304"/>
      <c r="E1450" s="304"/>
      <c r="F1450" s="48">
        <f t="shared" si="38"/>
        <v>-1858699</v>
      </c>
      <c r="G1450" s="397" t="s">
        <v>10757</v>
      </c>
    </row>
    <row r="1451" spans="1:7" x14ac:dyDescent="0.25">
      <c r="A1451" s="292"/>
      <c r="B1451" s="391"/>
      <c r="C1451" s="292"/>
      <c r="D1451" s="304"/>
      <c r="E1451" s="304"/>
      <c r="F1451" s="48">
        <f t="shared" si="38"/>
        <v>-1858699</v>
      </c>
      <c r="G1451" s="397" t="s">
        <v>10757</v>
      </c>
    </row>
    <row r="1452" spans="1:7" x14ac:dyDescent="0.25">
      <c r="A1452" s="292"/>
      <c r="B1452" s="391"/>
      <c r="C1452" s="292"/>
      <c r="D1452" s="304"/>
      <c r="E1452" s="304"/>
      <c r="F1452" s="48">
        <f t="shared" si="38"/>
        <v>-1858699</v>
      </c>
      <c r="G1452" s="397" t="s">
        <v>10757</v>
      </c>
    </row>
    <row r="1453" spans="1:7" x14ac:dyDescent="0.25">
      <c r="A1453" s="292"/>
      <c r="B1453" s="391"/>
      <c r="C1453" s="292"/>
      <c r="D1453" s="304"/>
      <c r="E1453" s="304"/>
      <c r="F1453" s="48">
        <f t="shared" si="38"/>
        <v>-1858699</v>
      </c>
      <c r="G1453" s="397" t="s">
        <v>10757</v>
      </c>
    </row>
    <row r="1454" spans="1:7" x14ac:dyDescent="0.25">
      <c r="A1454" s="292"/>
      <c r="B1454" s="391"/>
      <c r="C1454" s="292"/>
      <c r="D1454" s="304"/>
      <c r="E1454" s="304"/>
      <c r="F1454" s="48">
        <f t="shared" si="38"/>
        <v>-1858699</v>
      </c>
      <c r="G1454" s="397" t="s">
        <v>10757</v>
      </c>
    </row>
    <row r="1455" spans="1:7" x14ac:dyDescent="0.25">
      <c r="A1455" s="292"/>
      <c r="B1455" s="391"/>
      <c r="C1455" s="292"/>
      <c r="D1455" s="304"/>
      <c r="E1455" s="304"/>
      <c r="F1455" s="48">
        <f t="shared" si="38"/>
        <v>-1858699</v>
      </c>
      <c r="G1455" s="397" t="s">
        <v>10757</v>
      </c>
    </row>
    <row r="1456" spans="1:7" x14ac:dyDescent="0.25">
      <c r="A1456" s="292"/>
      <c r="B1456" s="391"/>
      <c r="C1456" s="292"/>
      <c r="D1456" s="304"/>
      <c r="E1456" s="304"/>
      <c r="F1456" s="48">
        <f t="shared" si="38"/>
        <v>-1858699</v>
      </c>
      <c r="G1456" s="397" t="s">
        <v>10757</v>
      </c>
    </row>
    <row r="1457" spans="1:7" x14ac:dyDescent="0.25">
      <c r="A1457" s="292"/>
      <c r="B1457" s="391"/>
      <c r="C1457" s="292"/>
      <c r="D1457" s="304"/>
      <c r="E1457" s="304"/>
      <c r="F1457" s="48">
        <f t="shared" si="38"/>
        <v>-1858699</v>
      </c>
      <c r="G1457" s="397" t="s">
        <v>10757</v>
      </c>
    </row>
    <row r="1458" spans="1:7" x14ac:dyDescent="0.25">
      <c r="A1458" s="292"/>
      <c r="B1458" s="391"/>
      <c r="C1458" s="292"/>
      <c r="D1458" s="304"/>
      <c r="E1458" s="304"/>
      <c r="F1458" s="48">
        <f t="shared" si="38"/>
        <v>-1858699</v>
      </c>
      <c r="G1458" s="397" t="s">
        <v>10757</v>
      </c>
    </row>
    <row r="1459" spans="1:7" x14ac:dyDescent="0.25">
      <c r="A1459" s="292"/>
      <c r="B1459" s="391"/>
      <c r="C1459" s="292"/>
      <c r="D1459" s="304"/>
      <c r="E1459" s="304"/>
      <c r="F1459" s="48">
        <f t="shared" si="38"/>
        <v>-1858699</v>
      </c>
      <c r="G1459" s="397" t="s">
        <v>10757</v>
      </c>
    </row>
    <row r="1460" spans="1:7" x14ac:dyDescent="0.25">
      <c r="A1460" s="292"/>
      <c r="B1460" s="391"/>
      <c r="C1460" s="292"/>
      <c r="D1460" s="304"/>
      <c r="E1460" s="304"/>
      <c r="F1460" s="48">
        <f t="shared" si="38"/>
        <v>-1858699</v>
      </c>
      <c r="G1460" s="397" t="s">
        <v>10757</v>
      </c>
    </row>
    <row r="1461" spans="1:7" x14ac:dyDescent="0.25">
      <c r="A1461" s="292"/>
      <c r="B1461" s="391"/>
      <c r="C1461" s="292"/>
      <c r="D1461" s="304"/>
      <c r="E1461" s="304"/>
      <c r="F1461" s="48">
        <f t="shared" si="38"/>
        <v>-1858699</v>
      </c>
      <c r="G1461" s="397" t="s">
        <v>10757</v>
      </c>
    </row>
    <row r="1462" spans="1:7" x14ac:dyDescent="0.25">
      <c r="A1462" s="292"/>
      <c r="B1462" s="391"/>
      <c r="C1462" s="292"/>
      <c r="D1462" s="304"/>
      <c r="E1462" s="304"/>
      <c r="F1462" s="48">
        <f t="shared" si="38"/>
        <v>-1858699</v>
      </c>
      <c r="G1462" s="397" t="s">
        <v>10757</v>
      </c>
    </row>
    <row r="1463" spans="1:7" x14ac:dyDescent="0.25">
      <c r="A1463" s="292"/>
      <c r="B1463" s="391"/>
      <c r="C1463" s="292"/>
      <c r="D1463" s="304"/>
      <c r="E1463" s="304"/>
      <c r="F1463" s="48">
        <f t="shared" si="38"/>
        <v>-1858699</v>
      </c>
      <c r="G1463" s="397" t="s">
        <v>10757</v>
      </c>
    </row>
    <row r="1464" spans="1:7" x14ac:dyDescent="0.25">
      <c r="A1464" s="292"/>
      <c r="B1464" s="391"/>
      <c r="C1464" s="292"/>
      <c r="D1464" s="304"/>
      <c r="E1464" s="304"/>
      <c r="F1464" s="48">
        <f t="shared" si="38"/>
        <v>-1858699</v>
      </c>
      <c r="G1464" s="397" t="s">
        <v>10757</v>
      </c>
    </row>
    <row r="1465" spans="1:7" x14ac:dyDescent="0.25">
      <c r="A1465" s="292"/>
      <c r="B1465" s="391"/>
      <c r="C1465" s="292"/>
      <c r="D1465" s="304"/>
      <c r="E1465" s="304"/>
      <c r="F1465" s="48">
        <f t="shared" si="38"/>
        <v>-1858699</v>
      </c>
      <c r="G1465" s="397" t="s">
        <v>10757</v>
      </c>
    </row>
    <row r="1466" spans="1:7" x14ac:dyDescent="0.25">
      <c r="A1466" s="292"/>
      <c r="B1466" s="391"/>
      <c r="C1466" s="292"/>
      <c r="D1466" s="304"/>
      <c r="E1466" s="304"/>
      <c r="F1466" s="48">
        <f t="shared" si="38"/>
        <v>-1858699</v>
      </c>
      <c r="G1466" s="397" t="s">
        <v>10757</v>
      </c>
    </row>
    <row r="1467" spans="1:7" x14ac:dyDescent="0.25">
      <c r="A1467" s="292"/>
      <c r="B1467" s="391"/>
      <c r="C1467" s="292"/>
      <c r="D1467" s="304"/>
      <c r="E1467" s="304"/>
      <c r="F1467" s="48">
        <f t="shared" si="38"/>
        <v>-1858699</v>
      </c>
      <c r="G1467" s="397" t="s">
        <v>10757</v>
      </c>
    </row>
    <row r="1468" spans="1:7" x14ac:dyDescent="0.25">
      <c r="A1468" s="292"/>
      <c r="B1468" s="391"/>
      <c r="C1468" s="292"/>
      <c r="D1468" s="304"/>
      <c r="E1468" s="304"/>
      <c r="F1468" s="48">
        <f t="shared" si="38"/>
        <v>-1858699</v>
      </c>
      <c r="G1468" s="397" t="s">
        <v>10757</v>
      </c>
    </row>
    <row r="1469" spans="1:7" x14ac:dyDescent="0.25">
      <c r="A1469" s="292"/>
      <c r="B1469" s="391"/>
      <c r="C1469" s="292"/>
      <c r="D1469" s="304"/>
      <c r="E1469" s="304"/>
      <c r="F1469" s="48">
        <f t="shared" si="38"/>
        <v>-1858699</v>
      </c>
      <c r="G1469" s="397" t="s">
        <v>10757</v>
      </c>
    </row>
    <row r="1470" spans="1:7" x14ac:dyDescent="0.25">
      <c r="A1470" s="292"/>
      <c r="B1470" s="391"/>
      <c r="C1470" s="292"/>
      <c r="D1470" s="304"/>
      <c r="E1470" s="304"/>
      <c r="F1470" s="48">
        <f t="shared" si="38"/>
        <v>-1858699</v>
      </c>
      <c r="G1470" s="397" t="s">
        <v>10757</v>
      </c>
    </row>
    <row r="1471" spans="1:7" x14ac:dyDescent="0.25">
      <c r="A1471" s="292"/>
      <c r="B1471" s="391"/>
      <c r="C1471" s="292"/>
      <c r="D1471" s="304"/>
      <c r="E1471" s="304"/>
      <c r="F1471" s="48">
        <f t="shared" si="38"/>
        <v>-1858699</v>
      </c>
      <c r="G1471" s="397" t="s">
        <v>10757</v>
      </c>
    </row>
    <row r="1472" spans="1:7" x14ac:dyDescent="0.25">
      <c r="A1472" s="292"/>
      <c r="B1472" s="391"/>
      <c r="C1472" s="292"/>
      <c r="D1472" s="304"/>
      <c r="E1472" s="304"/>
      <c r="F1472" s="48">
        <f t="shared" si="38"/>
        <v>-1858699</v>
      </c>
      <c r="G1472" s="397" t="s">
        <v>10757</v>
      </c>
    </row>
    <row r="1473" spans="1:7" x14ac:dyDescent="0.25">
      <c r="A1473" s="292"/>
      <c r="B1473" s="391"/>
      <c r="C1473" s="292"/>
      <c r="D1473" s="304"/>
      <c r="E1473" s="304"/>
      <c r="F1473" s="48">
        <f t="shared" si="38"/>
        <v>-1858699</v>
      </c>
      <c r="G1473" s="397" t="s">
        <v>10757</v>
      </c>
    </row>
    <row r="1474" spans="1:7" x14ac:dyDescent="0.25">
      <c r="A1474" s="292"/>
      <c r="B1474" s="391"/>
      <c r="C1474" s="292"/>
      <c r="D1474" s="304"/>
      <c r="E1474" s="304"/>
      <c r="F1474" s="48">
        <f t="shared" si="38"/>
        <v>-1858699</v>
      </c>
      <c r="G1474" s="397" t="s">
        <v>10757</v>
      </c>
    </row>
    <row r="1475" spans="1:7" x14ac:dyDescent="0.25">
      <c r="A1475" s="292"/>
      <c r="B1475" s="391"/>
      <c r="C1475" s="292"/>
      <c r="D1475" s="304"/>
      <c r="E1475" s="304"/>
      <c r="F1475" s="48">
        <f t="shared" si="38"/>
        <v>-1858699</v>
      </c>
      <c r="G1475" s="397" t="s">
        <v>10757</v>
      </c>
    </row>
    <row r="1476" spans="1:7" x14ac:dyDescent="0.25">
      <c r="A1476" s="292"/>
      <c r="B1476" s="391"/>
      <c r="C1476" s="292"/>
      <c r="D1476" s="304"/>
      <c r="E1476" s="304"/>
      <c r="F1476" s="48">
        <f t="shared" si="38"/>
        <v>-1858699</v>
      </c>
      <c r="G1476" s="397" t="s">
        <v>10757</v>
      </c>
    </row>
    <row r="1477" spans="1:7" x14ac:dyDescent="0.25">
      <c r="A1477" s="292"/>
      <c r="B1477" s="391"/>
      <c r="C1477" s="292"/>
      <c r="D1477" s="304"/>
      <c r="E1477" s="304"/>
      <c r="F1477" s="48">
        <f t="shared" si="38"/>
        <v>-1858699</v>
      </c>
      <c r="G1477" s="397" t="s">
        <v>10757</v>
      </c>
    </row>
    <row r="1478" spans="1:7" x14ac:dyDescent="0.25">
      <c r="A1478" s="292"/>
      <c r="B1478" s="391"/>
      <c r="C1478" s="292"/>
      <c r="D1478" s="304"/>
      <c r="E1478" s="304"/>
      <c r="F1478" s="48">
        <f t="shared" si="38"/>
        <v>-1858699</v>
      </c>
      <c r="G1478" s="397" t="s">
        <v>10757</v>
      </c>
    </row>
    <row r="1479" spans="1:7" x14ac:dyDescent="0.25">
      <c r="A1479" s="292"/>
      <c r="B1479" s="391"/>
      <c r="C1479" s="292"/>
      <c r="D1479" s="304"/>
      <c r="E1479" s="304"/>
      <c r="F1479" s="48">
        <f t="shared" si="38"/>
        <v>-1858699</v>
      </c>
      <c r="G1479" s="397" t="s">
        <v>10757</v>
      </c>
    </row>
    <row r="1480" spans="1:7" x14ac:dyDescent="0.25">
      <c r="A1480" s="292"/>
      <c r="B1480" s="391"/>
      <c r="C1480" s="292"/>
      <c r="D1480" s="304"/>
      <c r="E1480" s="304"/>
      <c r="F1480" s="48">
        <f t="shared" si="38"/>
        <v>-1858699</v>
      </c>
      <c r="G1480" s="397" t="s">
        <v>10757</v>
      </c>
    </row>
    <row r="1481" spans="1:7" x14ac:dyDescent="0.25">
      <c r="A1481" s="292"/>
      <c r="B1481" s="391"/>
      <c r="C1481" s="292"/>
      <c r="D1481" s="304"/>
      <c r="E1481" s="304"/>
      <c r="F1481" s="48">
        <f t="shared" si="38"/>
        <v>-1858699</v>
      </c>
      <c r="G1481" s="397" t="s">
        <v>10757</v>
      </c>
    </row>
    <row r="1482" spans="1:7" x14ac:dyDescent="0.25">
      <c r="A1482" s="292"/>
      <c r="B1482" s="391"/>
      <c r="C1482" s="292"/>
      <c r="D1482" s="304"/>
      <c r="E1482" s="304"/>
      <c r="F1482" s="48">
        <f t="shared" si="38"/>
        <v>-1858699</v>
      </c>
      <c r="G1482" s="397" t="s">
        <v>10757</v>
      </c>
    </row>
    <row r="1483" spans="1:7" x14ac:dyDescent="0.25">
      <c r="A1483" s="292"/>
      <c r="B1483" s="391"/>
      <c r="C1483" s="292"/>
      <c r="D1483" s="304"/>
      <c r="E1483" s="304"/>
      <c r="F1483" s="48">
        <f t="shared" si="38"/>
        <v>-1858699</v>
      </c>
      <c r="G1483" s="397" t="s">
        <v>10757</v>
      </c>
    </row>
    <row r="1484" spans="1:7" x14ac:dyDescent="0.25">
      <c r="A1484" s="292"/>
      <c r="B1484" s="391"/>
      <c r="C1484" s="292"/>
      <c r="D1484" s="304"/>
      <c r="E1484" s="304"/>
      <c r="F1484" s="48">
        <f t="shared" si="38"/>
        <v>-1858699</v>
      </c>
      <c r="G1484" s="397" t="s">
        <v>10757</v>
      </c>
    </row>
    <row r="1485" spans="1:7" x14ac:dyDescent="0.25">
      <c r="A1485" s="292"/>
      <c r="B1485" s="391"/>
      <c r="C1485" s="292"/>
      <c r="D1485" s="304"/>
      <c r="E1485" s="304"/>
      <c r="F1485" s="48">
        <f t="shared" si="38"/>
        <v>-1858699</v>
      </c>
      <c r="G1485" s="397" t="s">
        <v>10757</v>
      </c>
    </row>
    <row r="1486" spans="1:7" x14ac:dyDescent="0.25">
      <c r="A1486" s="292"/>
      <c r="B1486" s="391"/>
      <c r="C1486" s="292"/>
      <c r="D1486" s="304"/>
      <c r="E1486" s="304"/>
      <c r="F1486" s="48">
        <f t="shared" si="38"/>
        <v>-1858699</v>
      </c>
      <c r="G1486" s="397" t="s">
        <v>10757</v>
      </c>
    </row>
    <row r="1487" spans="1:7" x14ac:dyDescent="0.25">
      <c r="A1487" s="292"/>
      <c r="B1487" s="391"/>
      <c r="C1487" s="292"/>
      <c r="D1487" s="304"/>
      <c r="E1487" s="304"/>
      <c r="F1487" s="48">
        <f t="shared" si="38"/>
        <v>-1858699</v>
      </c>
      <c r="G1487" s="397" t="s">
        <v>10757</v>
      </c>
    </row>
    <row r="1488" spans="1:7" x14ac:dyDescent="0.25">
      <c r="A1488" s="292"/>
      <c r="B1488" s="391"/>
      <c r="C1488" s="292"/>
      <c r="D1488" s="304"/>
      <c r="E1488" s="304"/>
      <c r="F1488" s="48">
        <f t="shared" si="38"/>
        <v>-1858699</v>
      </c>
      <c r="G1488" s="397" t="s">
        <v>10757</v>
      </c>
    </row>
    <row r="1489" spans="1:7" x14ac:dyDescent="0.25">
      <c r="A1489" s="292"/>
      <c r="B1489" s="391"/>
      <c r="C1489" s="292"/>
      <c r="D1489" s="304"/>
      <c r="E1489" s="304"/>
      <c r="F1489" s="48">
        <f t="shared" si="38"/>
        <v>-1858699</v>
      </c>
      <c r="G1489" s="397" t="s">
        <v>10757</v>
      </c>
    </row>
    <row r="1490" spans="1:7" x14ac:dyDescent="0.25">
      <c r="A1490" s="292"/>
      <c r="B1490" s="391"/>
      <c r="C1490" s="292"/>
      <c r="D1490" s="304"/>
      <c r="E1490" s="304"/>
      <c r="F1490" s="48">
        <f t="shared" si="38"/>
        <v>-1858699</v>
      </c>
      <c r="G1490" s="397" t="s">
        <v>10757</v>
      </c>
    </row>
    <row r="1491" spans="1:7" x14ac:dyDescent="0.25">
      <c r="A1491" s="292"/>
      <c r="B1491" s="391"/>
      <c r="C1491" s="292"/>
      <c r="D1491" s="304"/>
      <c r="E1491" s="304"/>
      <c r="F1491" s="48">
        <f t="shared" si="38"/>
        <v>-1858699</v>
      </c>
      <c r="G1491" s="397" t="s">
        <v>10757</v>
      </c>
    </row>
    <row r="1492" spans="1:7" x14ac:dyDescent="0.25">
      <c r="A1492" s="292"/>
      <c r="B1492" s="391"/>
      <c r="C1492" s="292"/>
      <c r="D1492" s="304"/>
      <c r="E1492" s="304"/>
      <c r="F1492" s="48">
        <f t="shared" si="38"/>
        <v>-1858699</v>
      </c>
      <c r="G1492" s="397" t="s">
        <v>10757</v>
      </c>
    </row>
    <row r="1493" spans="1:7" x14ac:dyDescent="0.25">
      <c r="A1493" s="292"/>
      <c r="B1493" s="391"/>
      <c r="C1493" s="292"/>
      <c r="D1493" s="304"/>
      <c r="E1493" s="304"/>
      <c r="F1493" s="48">
        <f t="shared" si="38"/>
        <v>-1858699</v>
      </c>
      <c r="G1493" s="397" t="s">
        <v>10757</v>
      </c>
    </row>
    <row r="1494" spans="1:7" x14ac:dyDescent="0.25">
      <c r="A1494" s="292"/>
      <c r="B1494" s="391"/>
      <c r="C1494" s="292"/>
      <c r="D1494" s="304"/>
      <c r="E1494" s="304"/>
      <c r="F1494" s="48">
        <f t="shared" si="38"/>
        <v>-1858699</v>
      </c>
      <c r="G1494" s="397" t="s">
        <v>10757</v>
      </c>
    </row>
    <row r="1495" spans="1:7" x14ac:dyDescent="0.25">
      <c r="A1495" s="292"/>
      <c r="B1495" s="391"/>
      <c r="C1495" s="292"/>
      <c r="D1495" s="304"/>
      <c r="E1495" s="304"/>
      <c r="F1495" s="48">
        <f t="shared" si="38"/>
        <v>-1858699</v>
      </c>
      <c r="G1495" s="397" t="s">
        <v>10757</v>
      </c>
    </row>
    <row r="1496" spans="1:7" x14ac:dyDescent="0.25">
      <c r="A1496" s="292"/>
      <c r="B1496" s="391"/>
      <c r="C1496" s="292"/>
      <c r="D1496" s="304"/>
      <c r="E1496" s="304"/>
      <c r="F1496" s="48">
        <f t="shared" si="38"/>
        <v>-1858699</v>
      </c>
      <c r="G1496" s="397" t="s">
        <v>10757</v>
      </c>
    </row>
    <row r="1497" spans="1:7" x14ac:dyDescent="0.25">
      <c r="A1497" s="292"/>
      <c r="B1497" s="391"/>
      <c r="C1497" s="292"/>
      <c r="D1497" s="304"/>
      <c r="E1497" s="304"/>
      <c r="F1497" s="48">
        <f t="shared" si="38"/>
        <v>-1858699</v>
      </c>
      <c r="G1497" s="397" t="s">
        <v>10757</v>
      </c>
    </row>
    <row r="1498" spans="1:7" x14ac:dyDescent="0.25">
      <c r="A1498" s="292"/>
      <c r="B1498" s="391"/>
      <c r="C1498" s="292"/>
      <c r="D1498" s="304"/>
      <c r="E1498" s="304"/>
      <c r="F1498" s="48">
        <f t="shared" si="38"/>
        <v>-1858699</v>
      </c>
      <c r="G1498" s="397" t="s">
        <v>10757</v>
      </c>
    </row>
    <row r="1499" spans="1:7" x14ac:dyDescent="0.25">
      <c r="A1499" s="292"/>
      <c r="B1499" s="391"/>
      <c r="C1499" s="292"/>
      <c r="D1499" s="304"/>
      <c r="E1499" s="304"/>
      <c r="F1499" s="48">
        <f t="shared" si="38"/>
        <v>-1858699</v>
      </c>
      <c r="G1499" s="397" t="s">
        <v>10757</v>
      </c>
    </row>
    <row r="1500" spans="1:7" x14ac:dyDescent="0.25">
      <c r="A1500" s="292"/>
      <c r="B1500" s="391"/>
      <c r="C1500" s="292"/>
      <c r="D1500" s="304"/>
      <c r="E1500" s="304"/>
      <c r="F1500" s="48">
        <f t="shared" si="38"/>
        <v>-1858699</v>
      </c>
      <c r="G1500" s="397" t="s">
        <v>10757</v>
      </c>
    </row>
    <row r="1501" spans="1:7" x14ac:dyDescent="0.25">
      <c r="A1501" s="292"/>
      <c r="B1501" s="391"/>
      <c r="C1501" s="292"/>
      <c r="D1501" s="304"/>
      <c r="E1501" s="304"/>
      <c r="F1501" s="48">
        <f t="shared" si="38"/>
        <v>-1858699</v>
      </c>
      <c r="G1501" s="397" t="s">
        <v>10757</v>
      </c>
    </row>
    <row r="1502" spans="1:7" x14ac:dyDescent="0.25">
      <c r="A1502" s="292"/>
      <c r="B1502" s="391"/>
      <c r="C1502" s="292"/>
      <c r="D1502" s="304"/>
      <c r="E1502" s="304"/>
      <c r="F1502" s="48">
        <f t="shared" si="38"/>
        <v>-1858699</v>
      </c>
      <c r="G1502" s="397" t="s">
        <v>10757</v>
      </c>
    </row>
    <row r="1503" spans="1:7" x14ac:dyDescent="0.25">
      <c r="A1503" s="292"/>
      <c r="B1503" s="391"/>
      <c r="C1503" s="292"/>
      <c r="D1503" s="304"/>
      <c r="E1503" s="304"/>
      <c r="F1503" s="48">
        <f t="shared" si="38"/>
        <v>-1858699</v>
      </c>
      <c r="G1503" s="397" t="s">
        <v>10757</v>
      </c>
    </row>
    <row r="1504" spans="1:7" x14ac:dyDescent="0.25">
      <c r="A1504" s="292"/>
      <c r="B1504" s="391"/>
      <c r="C1504" s="292"/>
      <c r="D1504" s="304"/>
      <c r="E1504" s="304"/>
      <c r="F1504" s="48">
        <f t="shared" si="38"/>
        <v>-1858699</v>
      </c>
      <c r="G1504" s="397" t="s">
        <v>10757</v>
      </c>
    </row>
    <row r="1505" spans="1:7" x14ac:dyDescent="0.25">
      <c r="A1505" s="292"/>
      <c r="B1505" s="391"/>
      <c r="C1505" s="292"/>
      <c r="D1505" s="304"/>
      <c r="E1505" s="304"/>
      <c r="F1505" s="48">
        <f t="shared" si="38"/>
        <v>-1858699</v>
      </c>
      <c r="G1505" s="397" t="s">
        <v>10757</v>
      </c>
    </row>
    <row r="1506" spans="1:7" x14ac:dyDescent="0.25">
      <c r="A1506" s="292"/>
      <c r="B1506" s="391"/>
      <c r="C1506" s="292"/>
      <c r="D1506" s="304"/>
      <c r="E1506" s="304"/>
      <c r="F1506" s="48">
        <f t="shared" si="38"/>
        <v>-1858699</v>
      </c>
      <c r="G1506" s="397" t="s">
        <v>10757</v>
      </c>
    </row>
    <row r="1507" spans="1:7" x14ac:dyDescent="0.25">
      <c r="A1507" s="292"/>
      <c r="B1507" s="391"/>
      <c r="C1507" s="292"/>
      <c r="D1507" s="304"/>
      <c r="E1507" s="304"/>
      <c r="F1507" s="48">
        <f t="shared" si="38"/>
        <v>-1858699</v>
      </c>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C7692" s="683"/>
      <c r="D7692" s="304"/>
      <c r="G7692" s="397" t="s">
        <v>9566</v>
      </c>
    </row>
  </sheetData>
  <autoFilter ref="A1:K7691"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02" t="s">
        <v>6974</v>
      </c>
      <c r="B2" s="903"/>
      <c r="C2" s="903"/>
      <c r="D2" s="903"/>
      <c r="E2" s="904"/>
      <c r="I2" s="441"/>
      <c r="J2" s="441"/>
      <c r="K2" s="441"/>
      <c r="L2" s="442"/>
      <c r="M2" s="442"/>
      <c r="N2" s="442"/>
    </row>
    <row r="3" spans="1:19 16384:16384" ht="32.25" thickBot="1" x14ac:dyDescent="0.55000000000000004">
      <c r="A3" s="905" t="s">
        <v>862</v>
      </c>
      <c r="B3" s="906"/>
      <c r="C3" s="906"/>
      <c r="D3" s="906"/>
      <c r="E3" s="907"/>
      <c r="I3" s="443"/>
      <c r="J3" s="443">
        <f ca="1">SUM(J5:J479)</f>
        <v>166154019</v>
      </c>
      <c r="K3" s="443">
        <f>SUM(K5:K471)</f>
        <v>-6638265</v>
      </c>
      <c r="L3" s="444"/>
      <c r="M3" s="473">
        <v>44928</v>
      </c>
      <c r="N3" s="443">
        <f>SUM(N5:N473)</f>
        <v>-70776234.539999992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08" t="s">
        <v>8178</v>
      </c>
      <c r="B5" s="909"/>
      <c r="C5" s="910"/>
      <c r="D5" s="900">
        <f>DIB!H2</f>
        <v>-138802</v>
      </c>
      <c r="E5" s="901"/>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f>
        <v>160100324</v>
      </c>
      <c r="K5" s="434">
        <f>100289+65000+3000+127718+100000+220+5000+50000+50000+50000+10174+50000+100000+100000+50000+101855+259683+29250+300000+499378+1500+150000-10000000+100000+67000+50000+500000+41000+300667+50001</f>
        <v>-6688265</v>
      </c>
      <c r="L5" s="446"/>
      <c r="M5" s="443">
        <f ca="1">'[1]Main Summary'!$G$21+'[1]Main Summary'!$K$21+'[1]Main Summary'!$O$21-D17-J3+K3-N3+O3+'[1]Main Summary'!$C$21</f>
        <v>1681185.3956029117</v>
      </c>
      <c r="N5" s="445"/>
      <c r="O5" s="445"/>
      <c r="Q5" s="449"/>
      <c r="R5" s="308"/>
      <c r="S5" s="308"/>
    </row>
    <row r="6" spans="1:19 16384:16384" ht="26.25" x14ac:dyDescent="0.25">
      <c r="A6" s="898" t="s">
        <v>8179</v>
      </c>
      <c r="B6" s="899"/>
      <c r="C6" s="899"/>
      <c r="D6" s="900">
        <f>MCB!H2</f>
        <v>56758614.75120002</v>
      </c>
      <c r="E6" s="901"/>
      <c r="I6" s="882" t="s">
        <v>9892</v>
      </c>
      <c r="J6" s="882"/>
      <c r="K6" s="882"/>
      <c r="L6" s="450"/>
      <c r="M6" s="882" t="s">
        <v>9892</v>
      </c>
      <c r="N6" s="882"/>
      <c r="O6" s="882"/>
      <c r="Q6" s="449"/>
      <c r="R6" s="308"/>
      <c r="S6" s="308"/>
    </row>
    <row r="7" spans="1:19 16384:16384" ht="26.25" x14ac:dyDescent="0.25">
      <c r="A7" s="898" t="s">
        <v>8180</v>
      </c>
      <c r="B7" s="899"/>
      <c r="C7" s="899"/>
      <c r="D7" s="900">
        <f>'PES MCB'!H2</f>
        <v>1043202</v>
      </c>
      <c r="E7" s="901"/>
      <c r="I7" s="883" t="s">
        <v>9750</v>
      </c>
      <c r="J7" s="884"/>
      <c r="K7" s="885"/>
      <c r="L7" s="450"/>
      <c r="M7" s="883" t="s">
        <v>6977</v>
      </c>
      <c r="N7" s="884"/>
      <c r="O7" s="885"/>
      <c r="Q7" s="304"/>
      <c r="R7" s="304"/>
      <c r="S7" s="304"/>
    </row>
    <row r="8" spans="1:19 16384:16384" ht="30" x14ac:dyDescent="0.25">
      <c r="A8" s="898" t="s">
        <v>14758</v>
      </c>
      <c r="B8" s="899"/>
      <c r="C8" s="899"/>
      <c r="D8" s="900">
        <f>Meezan!H2</f>
        <v>14043600</v>
      </c>
      <c r="E8" s="901"/>
      <c r="I8" s="447" t="s">
        <v>3</v>
      </c>
      <c r="J8" s="448" t="s">
        <v>9893</v>
      </c>
      <c r="K8" s="448" t="s">
        <v>10131</v>
      </c>
      <c r="L8" s="451"/>
      <c r="M8" s="447" t="s">
        <v>3</v>
      </c>
      <c r="N8" s="448" t="s">
        <v>10132</v>
      </c>
      <c r="O8" s="448" t="s">
        <v>10133</v>
      </c>
      <c r="Q8" s="304"/>
      <c r="R8" s="304"/>
      <c r="S8" s="304"/>
    </row>
    <row r="9" spans="1:19 16384:16384" ht="26.25" x14ac:dyDescent="0.25">
      <c r="A9" s="898" t="s">
        <v>14989</v>
      </c>
      <c r="B9" s="899"/>
      <c r="C9" s="899"/>
      <c r="D9" s="900">
        <f>BAHL!H2</f>
        <v>2117343.9380000001</v>
      </c>
      <c r="E9" s="901"/>
      <c r="I9" s="449" t="s">
        <v>9566</v>
      </c>
      <c r="J9" s="504">
        <f ca="1">SUMIF(Cash!H:H,cb!I9,Cash!E1:E36449)</f>
        <v>456170</v>
      </c>
      <c r="K9" s="449"/>
      <c r="L9" s="450"/>
      <c r="M9" s="449" t="s">
        <v>12168</v>
      </c>
      <c r="N9" s="449">
        <f>S54</f>
        <v>-70776234.539999992</v>
      </c>
      <c r="O9" s="449"/>
      <c r="Q9" s="304"/>
      <c r="R9" s="304"/>
      <c r="S9" s="304"/>
    </row>
    <row r="10" spans="1:19 16384:16384" ht="26.25" x14ac:dyDescent="0.25">
      <c r="A10" s="891" t="s">
        <v>9221</v>
      </c>
      <c r="B10" s="892"/>
      <c r="C10" s="892"/>
      <c r="D10" s="893">
        <f>'Bilal bhai'!F1507</f>
        <v>-1858699</v>
      </c>
      <c r="E10" s="894"/>
      <c r="I10" s="449" t="s">
        <v>4989</v>
      </c>
      <c r="J10" s="504"/>
      <c r="K10" s="449"/>
      <c r="L10" s="450"/>
      <c r="M10" s="449"/>
      <c r="N10" s="308"/>
      <c r="O10" s="304">
        <v>78000</v>
      </c>
      <c r="Q10" s="304"/>
      <c r="R10" s="304"/>
      <c r="S10" s="304"/>
    </row>
    <row r="11" spans="1:19 16384:16384" ht="26.25" x14ac:dyDescent="0.25">
      <c r="A11" s="891" t="s">
        <v>9222</v>
      </c>
      <c r="B11" s="892"/>
      <c r="C11" s="892"/>
      <c r="D11" s="893">
        <f>'Nadeem bhai'!F2014</f>
        <v>596331</v>
      </c>
      <c r="E11" s="894"/>
      <c r="I11" s="449" t="s">
        <v>1449</v>
      </c>
      <c r="J11" s="504">
        <f>SUMIF(Cash!C5392:C36451,cb!I11,Cash!E5392:E36451)+2000+1000+16500+1000+1000+7500+5000+10500+4000+5000+2000+2000+2000+500-60000+1000+500+30000+15000+1000+9000+40000+5000+6000+19000+500+2000+3000+5000+10000+1000+500+10000+7000</f>
        <v>3311500</v>
      </c>
      <c r="K11" s="449"/>
      <c r="L11" s="450"/>
      <c r="M11" s="449"/>
      <c r="N11" s="308"/>
      <c r="O11" s="304">
        <v>12000</v>
      </c>
      <c r="Q11" s="304"/>
      <c r="R11" s="304"/>
      <c r="S11" s="304"/>
    </row>
    <row r="12" spans="1:19 16384:16384" ht="26.25" x14ac:dyDescent="0.25">
      <c r="A12" s="876" t="s">
        <v>9223</v>
      </c>
      <c r="B12" s="877"/>
      <c r="C12" s="877"/>
      <c r="D12" s="878">
        <f>Cash!G12328</f>
        <v>729417.27997378027</v>
      </c>
      <c r="E12" s="879"/>
      <c r="I12" s="449" t="s">
        <v>12519</v>
      </c>
      <c r="J12" s="504">
        <f>SUM(H21:H1000)</f>
        <v>685370</v>
      </c>
      <c r="K12" s="449"/>
      <c r="L12" s="450"/>
      <c r="M12" s="304"/>
      <c r="N12" s="304"/>
      <c r="O12" s="304">
        <v>13300</v>
      </c>
      <c r="Q12" s="304"/>
      <c r="R12" s="304"/>
      <c r="S12" s="304"/>
    </row>
    <row r="13" spans="1:19 16384:16384" ht="26.25" x14ac:dyDescent="0.25">
      <c r="A13" s="876" t="s">
        <v>9293</v>
      </c>
      <c r="B13" s="877"/>
      <c r="C13" s="877"/>
      <c r="D13" s="878">
        <f ca="1">staff!M609</f>
        <v>325986</v>
      </c>
      <c r="E13" s="879"/>
      <c r="I13" s="304" t="s">
        <v>10972</v>
      </c>
      <c r="J13" s="504">
        <f>'[2]Zakat 2020-21'!$P$23+'[2]Zakat 2020-21'!$G$23+'[2]Zakat 2020-21'!$C$23</f>
        <v>1560655</v>
      </c>
      <c r="K13" s="449"/>
      <c r="L13" s="450"/>
      <c r="M13" s="304"/>
      <c r="N13" s="304"/>
      <c r="O13" s="449">
        <v>14000</v>
      </c>
      <c r="P13" s="277"/>
      <c r="Q13" s="449"/>
      <c r="R13" s="308"/>
      <c r="S13" s="308"/>
    </row>
    <row r="14" spans="1:19 16384:16384" ht="26.25" x14ac:dyDescent="0.25">
      <c r="A14" s="876" t="s">
        <v>10899</v>
      </c>
      <c r="B14" s="877"/>
      <c r="C14" s="877"/>
      <c r="D14" s="878">
        <v>300000</v>
      </c>
      <c r="E14" s="879"/>
      <c r="I14" s="449"/>
      <c r="J14" s="449"/>
      <c r="K14" s="449"/>
      <c r="L14" s="451"/>
      <c r="M14" s="304"/>
      <c r="N14" s="304"/>
      <c r="O14" s="449"/>
      <c r="Q14" s="304"/>
      <c r="R14" s="308"/>
      <c r="S14" s="308"/>
      <c r="XFD14" s="277">
        <f>SUM(F14:XFC14)</f>
        <v>0</v>
      </c>
    </row>
    <row r="15" spans="1:19 16384:16384" ht="23.25" x14ac:dyDescent="0.25">
      <c r="A15" s="895" t="s">
        <v>12874</v>
      </c>
      <c r="B15" s="896"/>
      <c r="C15" s="896"/>
      <c r="D15" s="878">
        <v>100000</v>
      </c>
      <c r="E15" s="879"/>
      <c r="I15" s="449"/>
      <c r="J15" s="449"/>
      <c r="K15" s="449">
        <v>50000</v>
      </c>
      <c r="L15" s="451"/>
      <c r="M15" s="304"/>
      <c r="N15" s="304"/>
      <c r="O15" s="449"/>
      <c r="P15" s="277"/>
      <c r="Q15" s="304"/>
      <c r="R15" s="308"/>
      <c r="S15" s="308"/>
    </row>
    <row r="16" spans="1:19 16384:16384" ht="33.75" customHeight="1" x14ac:dyDescent="0.25">
      <c r="A16" s="897" t="s">
        <v>15157</v>
      </c>
      <c r="B16" s="896"/>
      <c r="C16" s="896"/>
      <c r="D16" s="878">
        <v>2500000</v>
      </c>
      <c r="E16" s="879"/>
      <c r="I16" s="449"/>
      <c r="J16" s="449">
        <v>40000</v>
      </c>
      <c r="K16" s="304"/>
      <c r="L16" s="450"/>
      <c r="M16" s="449"/>
      <c r="N16" s="308"/>
      <c r="O16" s="449"/>
      <c r="Q16" s="304"/>
      <c r="R16" s="308"/>
      <c r="S16" s="308"/>
    </row>
    <row r="17" spans="1:21" ht="29.25" thickBot="1" x14ac:dyDescent="0.5">
      <c r="A17" s="886" t="s">
        <v>6976</v>
      </c>
      <c r="B17" s="887"/>
      <c r="C17" s="888"/>
      <c r="D17" s="889">
        <f ca="1">SUM(D5:E16)</f>
        <v>76516993.969173789</v>
      </c>
      <c r="E17" s="890"/>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76" t="s">
        <v>14198</v>
      </c>
      <c r="B20" s="877"/>
      <c r="C20" s="877"/>
      <c r="D20" s="878">
        <f>E32</f>
        <v>5364854.150000006</v>
      </c>
      <c r="E20" s="879"/>
      <c r="G20" s="880" t="s">
        <v>12519</v>
      </c>
      <c r="H20" s="881"/>
      <c r="I20" s="449"/>
      <c r="J20" s="449"/>
      <c r="K20" s="304"/>
      <c r="L20" s="452"/>
      <c r="M20" s="304"/>
      <c r="N20" s="304"/>
      <c r="O20" s="304"/>
      <c r="P20" s="2"/>
      <c r="Q20" s="304"/>
      <c r="R20" s="308"/>
      <c r="S20" s="308"/>
    </row>
    <row r="21" spans="1:21" ht="26.25" x14ac:dyDescent="0.25">
      <c r="A21" s="876" t="s">
        <v>14199</v>
      </c>
      <c r="B21" s="877"/>
      <c r="C21" s="877"/>
      <c r="D21" s="878">
        <f>E33</f>
        <v>33703.980000019073</v>
      </c>
      <c r="E21" s="879"/>
      <c r="G21" t="s">
        <v>12605</v>
      </c>
      <c r="H21" s="2">
        <v>7000</v>
      </c>
      <c r="I21" s="449"/>
      <c r="J21" s="449"/>
      <c r="K21" s="304"/>
      <c r="L21" s="452"/>
      <c r="M21" s="304"/>
      <c r="N21" s="304"/>
      <c r="O21" s="304"/>
      <c r="Q21" s="304"/>
      <c r="R21" s="308"/>
      <c r="S21" s="308"/>
      <c r="U21" s="277"/>
    </row>
    <row r="22" spans="1:21" ht="26.25" x14ac:dyDescent="0.25">
      <c r="A22" s="876" t="s">
        <v>14200</v>
      </c>
      <c r="B22" s="877"/>
      <c r="C22" s="877"/>
      <c r="D22" s="878">
        <f>'PES MCB'!J21</f>
        <v>2393849</v>
      </c>
      <c r="E22" s="879"/>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72" t="s">
        <v>6976</v>
      </c>
      <c r="B24" s="873"/>
      <c r="C24" s="873"/>
      <c r="D24" s="874">
        <f ca="1">D22+D21+D20+D17</f>
        <v>84309401.099173814</v>
      </c>
      <c r="E24" s="875"/>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76516993.969173789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5364854.150000006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84309401.099173814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87626028.978206053</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-3316627.8790322393</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15426</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-70776234.539999992</v>
      </c>
    </row>
    <row r="55" spans="7:19" ht="18.75" x14ac:dyDescent="0.25">
      <c r="G55" t="s">
        <v>13744</v>
      </c>
      <c r="H55">
        <v>5000</v>
      </c>
      <c r="I55" s="302"/>
      <c r="J55" s="302"/>
      <c r="K55" s="302"/>
      <c r="L55" s="433"/>
      <c r="M55" s="302"/>
      <c r="N55" s="302"/>
      <c r="O55" s="302"/>
      <c r="Q55" s="28" t="s">
        <v>9746</v>
      </c>
      <c r="R55" s="28">
        <f>'[3]Al madina'!$P$15</f>
        <v>189488885</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11" t="s">
        <v>15790</v>
      </c>
      <c r="B1" s="911"/>
      <c r="C1" s="911"/>
      <c r="D1" s="911"/>
    </row>
    <row r="2" spans="1:5" ht="37.5" x14ac:dyDescent="0.25">
      <c r="A2" s="53" t="s">
        <v>1</v>
      </c>
      <c r="B2" s="49" t="s">
        <v>3</v>
      </c>
      <c r="C2" s="50" t="s">
        <v>55</v>
      </c>
      <c r="D2" s="50" t="s">
        <v>7767</v>
      </c>
      <c r="E2" s="2"/>
    </row>
    <row r="3" spans="1:5" x14ac:dyDescent="0.25">
      <c r="A3" s="440">
        <v>45737</v>
      </c>
      <c r="B3" s="303" t="s">
        <v>15777</v>
      </c>
      <c r="C3" s="304"/>
      <c r="D3" s="48">
        <v>740000</v>
      </c>
    </row>
    <row r="4" spans="1:5" x14ac:dyDescent="0.25">
      <c r="A4" s="440">
        <v>45738</v>
      </c>
      <c r="B4" s="303" t="s">
        <v>15791</v>
      </c>
      <c r="C4" s="304">
        <v>35000</v>
      </c>
      <c r="D4" s="48">
        <f t="shared" ref="D4:D11" si="0">D3-C4</f>
        <v>705000</v>
      </c>
    </row>
    <row r="5" spans="1:5" ht="30" x14ac:dyDescent="0.25">
      <c r="A5" s="440">
        <v>45738</v>
      </c>
      <c r="B5" s="303" t="s">
        <v>15792</v>
      </c>
      <c r="C5" s="304">
        <v>50000</v>
      </c>
      <c r="D5" s="48">
        <f t="shared" si="0"/>
        <v>655000</v>
      </c>
    </row>
    <row r="6" spans="1:5" x14ac:dyDescent="0.25">
      <c r="A6" s="440">
        <v>45742</v>
      </c>
      <c r="B6" s="303" t="s">
        <v>15807</v>
      </c>
      <c r="C6" s="304">
        <v>187000</v>
      </c>
      <c r="D6" s="48">
        <f t="shared" si="0"/>
        <v>468000</v>
      </c>
    </row>
    <row r="7" spans="1:5" x14ac:dyDescent="0.25">
      <c r="A7" s="440">
        <v>45742</v>
      </c>
      <c r="B7" s="303" t="s">
        <v>15808</v>
      </c>
      <c r="C7" s="304">
        <v>120000</v>
      </c>
      <c r="D7" s="48">
        <f t="shared" si="0"/>
        <v>348000</v>
      </c>
    </row>
    <row r="8" spans="1:5" x14ac:dyDescent="0.25">
      <c r="A8" s="440">
        <v>45742</v>
      </c>
      <c r="B8" s="303" t="s">
        <v>15809</v>
      </c>
      <c r="C8" s="304">
        <v>90000</v>
      </c>
      <c r="D8" s="48">
        <f t="shared" si="0"/>
        <v>258000</v>
      </c>
    </row>
    <row r="9" spans="1:5" x14ac:dyDescent="0.25">
      <c r="A9" s="440">
        <v>45742</v>
      </c>
      <c r="B9" s="303" t="s">
        <v>15810</v>
      </c>
      <c r="C9" s="304">
        <v>50000</v>
      </c>
      <c r="D9" s="48">
        <f t="shared" si="0"/>
        <v>208000</v>
      </c>
    </row>
    <row r="10" spans="1:5" x14ac:dyDescent="0.25">
      <c r="A10" s="440">
        <v>45743</v>
      </c>
      <c r="B10" s="303" t="s">
        <v>15821</v>
      </c>
      <c r="C10" s="304">
        <v>184560</v>
      </c>
      <c r="D10" s="48">
        <f t="shared" si="0"/>
        <v>23440</v>
      </c>
    </row>
    <row r="11" spans="1:5" ht="30" x14ac:dyDescent="0.25">
      <c r="A11" s="440">
        <v>45745</v>
      </c>
      <c r="B11" s="303" t="s">
        <v>15792</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8" workbookViewId="0">
      <selection activeCell="D36" sqref="D36"/>
    </sheetView>
  </sheetViews>
  <sheetFormatPr defaultRowHeight="15" x14ac:dyDescent="0.25"/>
  <cols>
    <col min="1" max="1" width="41" customWidth="1"/>
    <col min="2" max="2" width="21.140625" customWidth="1"/>
    <col min="3" max="3" width="21.28515625" customWidth="1"/>
  </cols>
  <sheetData>
    <row r="1" spans="1:8" ht="36" x14ac:dyDescent="0.55000000000000004">
      <c r="A1" s="912" t="s">
        <v>12100</v>
      </c>
      <c r="B1" s="912"/>
      <c r="C1" s="912"/>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70"/>
      <c r="G4" s="870"/>
      <c r="H4" s="638"/>
    </row>
    <row r="5" spans="1:8" s="354" customFormat="1" ht="26.25" x14ac:dyDescent="0.25">
      <c r="A5" s="652" t="s">
        <v>12054</v>
      </c>
      <c r="B5" s="651" t="s">
        <v>55</v>
      </c>
      <c r="C5" s="654">
        <v>10000</v>
      </c>
      <c r="E5" s="637"/>
      <c r="F5" s="870"/>
      <c r="G5" s="870"/>
      <c r="H5" s="638"/>
    </row>
    <row r="6" spans="1:8" s="354" customFormat="1" ht="26.25" x14ac:dyDescent="0.25">
      <c r="A6" s="652" t="s">
        <v>13188</v>
      </c>
      <c r="B6" s="651" t="s">
        <v>55</v>
      </c>
      <c r="C6" s="654">
        <v>5000</v>
      </c>
      <c r="E6" s="637"/>
      <c r="F6" s="870"/>
      <c r="G6" s="870"/>
      <c r="H6" s="638"/>
    </row>
    <row r="7" spans="1:8" s="354" customFormat="1" ht="26.25" x14ac:dyDescent="0.25">
      <c r="A7" s="652" t="s">
        <v>13379</v>
      </c>
      <c r="B7" s="651" t="s">
        <v>55</v>
      </c>
      <c r="C7" s="654">
        <v>5000</v>
      </c>
      <c r="E7" s="637"/>
      <c r="F7" s="870"/>
      <c r="G7" s="870"/>
      <c r="H7" s="638"/>
    </row>
    <row r="8" spans="1:8" s="354" customFormat="1" ht="26.25" x14ac:dyDescent="0.25">
      <c r="A8" s="652" t="s">
        <v>13385</v>
      </c>
      <c r="B8" s="651" t="s">
        <v>55</v>
      </c>
      <c r="C8" s="654">
        <v>5000</v>
      </c>
      <c r="E8" s="637"/>
      <c r="F8" s="870"/>
      <c r="G8" s="870"/>
      <c r="H8" s="638"/>
    </row>
    <row r="9" spans="1:8" s="354" customFormat="1" ht="26.25" x14ac:dyDescent="0.25">
      <c r="A9" s="652" t="s">
        <v>13458</v>
      </c>
      <c r="B9" s="651" t="s">
        <v>55</v>
      </c>
      <c r="C9" s="654">
        <v>5000</v>
      </c>
      <c r="E9" s="637"/>
      <c r="F9" s="870"/>
      <c r="G9" s="870"/>
      <c r="H9" s="638"/>
    </row>
    <row r="10" spans="1:8" s="354" customFormat="1" ht="26.25" x14ac:dyDescent="0.25">
      <c r="A10" s="652" t="s">
        <v>13454</v>
      </c>
      <c r="B10" s="651" t="s">
        <v>55</v>
      </c>
      <c r="C10" s="654">
        <v>5000</v>
      </c>
      <c r="E10" s="637"/>
      <c r="F10" s="870"/>
      <c r="G10" s="870"/>
      <c r="H10" s="638"/>
    </row>
    <row r="11" spans="1:8" s="354" customFormat="1" ht="26.25" x14ac:dyDescent="0.25">
      <c r="A11" s="652" t="s">
        <v>13709</v>
      </c>
      <c r="B11" s="651" t="s">
        <v>55</v>
      </c>
      <c r="C11" s="654">
        <v>10000</v>
      </c>
      <c r="E11" s="637"/>
      <c r="F11" s="870"/>
      <c r="G11" s="870"/>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71"/>
      <c r="F13" s="871"/>
      <c r="G13" s="871"/>
      <c r="H13" s="639"/>
    </row>
    <row r="14" spans="1:8" s="354" customFormat="1" ht="26.25" x14ac:dyDescent="0.25">
      <c r="A14" s="652" t="s">
        <v>13819</v>
      </c>
      <c r="B14" s="651" t="s">
        <v>55</v>
      </c>
      <c r="C14" s="654">
        <v>10000</v>
      </c>
      <c r="E14" s="637"/>
      <c r="F14" s="870"/>
      <c r="G14" s="870"/>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15540</v>
      </c>
      <c r="B31" s="651" t="s">
        <v>55</v>
      </c>
      <c r="C31" s="654">
        <v>15000</v>
      </c>
    </row>
    <row r="32" spans="1:7" ht="52.5" x14ac:dyDescent="0.25">
      <c r="A32" s="652" t="s">
        <v>15583</v>
      </c>
      <c r="B32" s="651"/>
      <c r="C32" s="654">
        <v>10000</v>
      </c>
    </row>
    <row r="33" spans="1:3" ht="52.5" x14ac:dyDescent="0.25">
      <c r="A33" s="652" t="s">
        <v>15678</v>
      </c>
      <c r="B33" s="651"/>
      <c r="C33" s="654">
        <v>10000</v>
      </c>
    </row>
    <row r="34" spans="1:3" ht="26.25" x14ac:dyDescent="0.25">
      <c r="A34" s="652" t="s">
        <v>15938</v>
      </c>
      <c r="B34" s="651"/>
      <c r="C34" s="654">
        <v>10000</v>
      </c>
    </row>
    <row r="35" spans="1:3" ht="26.25" x14ac:dyDescent="0.25">
      <c r="A35" s="652" t="s">
        <v>15939</v>
      </c>
      <c r="B35" s="651"/>
      <c r="C35" s="654">
        <v>5000</v>
      </c>
    </row>
    <row r="36" spans="1:3" ht="26.25" x14ac:dyDescent="0.25">
      <c r="A36" s="652" t="s">
        <v>15940</v>
      </c>
      <c r="B36" s="651"/>
      <c r="C36" s="654">
        <v>10000</v>
      </c>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H13" sqref="H13"/>
    </sheetView>
  </sheetViews>
  <sheetFormatPr defaultRowHeight="15" x14ac:dyDescent="0.25"/>
  <cols>
    <col min="1" max="1" width="12.140625" customWidth="1"/>
    <col min="2" max="2" width="38.140625" customWidth="1"/>
    <col min="3" max="3" width="14.140625" customWidth="1"/>
  </cols>
  <sheetData>
    <row r="1" spans="1:6" ht="26.25" x14ac:dyDescent="0.4">
      <c r="A1" s="913" t="s">
        <v>15757</v>
      </c>
      <c r="B1" s="913"/>
      <c r="C1" s="913"/>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13" t="s">
        <v>15758</v>
      </c>
      <c r="B14" s="913"/>
      <c r="C14" s="913"/>
    </row>
    <row r="15" spans="1:6" ht="21" x14ac:dyDescent="0.25">
      <c r="A15" s="667" t="s">
        <v>1</v>
      </c>
      <c r="B15" s="667" t="s">
        <v>13594</v>
      </c>
      <c r="C15" s="667" t="s">
        <v>11311</v>
      </c>
    </row>
    <row r="16" spans="1:6" x14ac:dyDescent="0.25">
      <c r="A16" s="440">
        <v>45734</v>
      </c>
      <c r="B16" s="307" t="s">
        <v>15759</v>
      </c>
      <c r="C16" s="308">
        <v>2200000</v>
      </c>
    </row>
    <row r="17" spans="1:3" x14ac:dyDescent="0.25">
      <c r="A17" s="440">
        <v>45734</v>
      </c>
      <c r="B17" s="307" t="s">
        <v>15760</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15761</v>
      </c>
      <c r="C20" s="308">
        <v>800000</v>
      </c>
    </row>
    <row r="21" spans="1:3" x14ac:dyDescent="0.25">
      <c r="A21" s="440">
        <v>45735</v>
      </c>
      <c r="B21" s="307" t="s">
        <v>15761</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17" t="s">
        <v>15840</v>
      </c>
      <c r="B1" s="917"/>
      <c r="C1" s="917"/>
      <c r="D1" s="917"/>
      <c r="E1" s="917"/>
      <c r="F1" s="917"/>
      <c r="G1" s="917"/>
      <c r="H1" s="917"/>
      <c r="I1" s="917"/>
      <c r="J1" s="917"/>
      <c r="K1" s="917"/>
      <c r="L1" s="917"/>
      <c r="M1" s="917"/>
      <c r="N1" s="917"/>
      <c r="O1" s="917"/>
    </row>
    <row r="2" spans="1:15" ht="22.9" customHeight="1" x14ac:dyDescent="0.25">
      <c r="A2" s="916" t="s">
        <v>15038</v>
      </c>
      <c r="B2" s="916" t="s">
        <v>9551</v>
      </c>
      <c r="C2" s="916"/>
      <c r="D2" s="916" t="s">
        <v>354</v>
      </c>
      <c r="E2" s="916"/>
      <c r="F2" s="916" t="s">
        <v>11159</v>
      </c>
      <c r="G2" s="916"/>
      <c r="H2" s="916" t="s">
        <v>53</v>
      </c>
      <c r="I2" s="916"/>
      <c r="J2" s="916" t="s">
        <v>9552</v>
      </c>
      <c r="K2" s="916"/>
      <c r="L2" s="916" t="s">
        <v>15839</v>
      </c>
      <c r="M2" s="916"/>
      <c r="N2" s="916" t="s">
        <v>11879</v>
      </c>
      <c r="O2" s="916"/>
    </row>
    <row r="3" spans="1:15" ht="22.9" customHeight="1" x14ac:dyDescent="0.25">
      <c r="A3" s="916"/>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14" t="s">
        <v>15039</v>
      </c>
      <c r="C9" s="915"/>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14" t="s">
        <v>15039</v>
      </c>
      <c r="C16" s="915"/>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14" t="s">
        <v>15039</v>
      </c>
      <c r="C23" s="915"/>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14" t="s">
        <v>15039</v>
      </c>
      <c r="C30" s="915"/>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23" t="s">
        <v>7053</v>
      </c>
      <c r="B1" s="923"/>
      <c r="C1" s="30" t="s">
        <v>7054</v>
      </c>
      <c r="D1" s="3"/>
      <c r="E1" s="3"/>
      <c r="F1" s="3"/>
      <c r="G1" s="279" t="s">
        <v>7047</v>
      </c>
      <c r="H1" s="31">
        <f ca="1">TODAY()</f>
        <v>45766</v>
      </c>
    </row>
    <row r="2" spans="1:10" ht="21" x14ac:dyDescent="0.3">
      <c r="A2" s="924" t="s">
        <v>4329</v>
      </c>
      <c r="B2" s="925"/>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18" t="s">
        <v>6975</v>
      </c>
      <c r="F4" s="918"/>
      <c r="G4" s="918"/>
      <c r="H4" s="919"/>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7"/>
      <c r="G222" s="261"/>
      <c r="H222" s="8"/>
      <c r="J222" s="322"/>
    </row>
    <row r="223" spans="1:12" s="18" customFormat="1" ht="15.75" x14ac:dyDescent="0.25">
      <c r="A223" s="259"/>
      <c r="B223" s="284"/>
      <c r="C223" s="19"/>
      <c r="D223" s="34"/>
      <c r="E223" s="262"/>
      <c r="F223" s="707"/>
      <c r="G223" s="261"/>
      <c r="H223" s="8"/>
      <c r="J223" s="322"/>
    </row>
    <row r="224" spans="1:12" s="18" customFormat="1" ht="18.75" x14ac:dyDescent="0.3">
      <c r="A224" s="280" t="s">
        <v>7001</v>
      </c>
      <c r="B224" s="281"/>
      <c r="C224" s="26">
        <f>SUM(C6:C139)</f>
        <v>24348207</v>
      </c>
      <c r="D224" s="34"/>
      <c r="E224" s="920" t="s">
        <v>7001</v>
      </c>
      <c r="F224" s="921"/>
      <c r="G224" s="922"/>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0"/>
  <sheetViews>
    <sheetView workbookViewId="0">
      <pane ySplit="2" topLeftCell="A830" activePane="bottomLeft" state="frozen"/>
      <selection pane="bottomLeft" activeCell="H847" sqref="H84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23" t="s">
        <v>7053</v>
      </c>
      <c r="B1" s="923"/>
      <c r="C1" s="30" t="s">
        <v>7054</v>
      </c>
      <c r="D1" s="3"/>
      <c r="E1" s="3"/>
      <c r="F1" s="3"/>
      <c r="G1" s="279" t="s">
        <v>7047</v>
      </c>
      <c r="H1" s="31">
        <f ca="1">TODAY()</f>
        <v>45766</v>
      </c>
    </row>
    <row r="2" spans="1:8" ht="21" x14ac:dyDescent="0.25">
      <c r="A2" s="924" t="s">
        <v>861</v>
      </c>
      <c r="B2" s="925"/>
      <c r="C2" s="28">
        <v>3551000</v>
      </c>
      <c r="D2" s="3"/>
      <c r="E2" s="3"/>
      <c r="F2" s="3"/>
      <c r="G2" s="27" t="s">
        <v>861</v>
      </c>
      <c r="H2" s="288">
        <f>C2+C857-H856</f>
        <v>56758614.75120002</v>
      </c>
    </row>
    <row r="3" spans="1:8" ht="8.25" customHeight="1" thickBot="1" x14ac:dyDescent="0.3">
      <c r="B3" s="3"/>
      <c r="C3" s="3"/>
      <c r="D3" s="3"/>
      <c r="E3" s="3"/>
      <c r="F3" s="3"/>
      <c r="G3" s="3"/>
      <c r="H3" s="3"/>
    </row>
    <row r="4" spans="1:8" ht="26.25" x14ac:dyDescent="0.4">
      <c r="A4" s="928" t="s">
        <v>5057</v>
      </c>
      <c r="B4" s="918"/>
      <c r="C4" s="918"/>
      <c r="D4" s="20"/>
      <c r="E4" s="918" t="s">
        <v>6975</v>
      </c>
      <c r="F4" s="918"/>
      <c r="G4" s="918"/>
      <c r="H4" s="91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57238614.75120002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15477</v>
      </c>
      <c r="C691" s="19">
        <v>401676</v>
      </c>
      <c r="D691" s="34"/>
      <c r="E691" s="13">
        <v>45453</v>
      </c>
      <c r="F691" s="352">
        <v>1973738909</v>
      </c>
      <c r="G691" s="261" t="s">
        <v>13826</v>
      </c>
      <c r="H691" s="8">
        <v>288500</v>
      </c>
      <c r="J691" s="322"/>
    </row>
    <row r="692" spans="1:10" s="18" customFormat="1" ht="15.75" x14ac:dyDescent="0.25">
      <c r="A692" s="13">
        <v>45692</v>
      </c>
      <c r="B692" s="260" t="s">
        <v>15486</v>
      </c>
      <c r="C692" s="19">
        <v>1422198</v>
      </c>
      <c r="D692" s="34"/>
      <c r="E692" s="13">
        <v>45463</v>
      </c>
      <c r="F692" s="352">
        <v>1973738910</v>
      </c>
      <c r="G692" s="261" t="s">
        <v>13868</v>
      </c>
      <c r="H692" s="8">
        <v>178564</v>
      </c>
      <c r="J692" s="322"/>
    </row>
    <row r="693" spans="1:10" s="18" customFormat="1" ht="15.75" x14ac:dyDescent="0.25">
      <c r="A693" s="13">
        <v>45708</v>
      </c>
      <c r="B693" s="260" t="s">
        <v>15636</v>
      </c>
      <c r="C693" s="19">
        <v>280434</v>
      </c>
      <c r="D693" s="34"/>
      <c r="E693" s="13">
        <v>45463</v>
      </c>
      <c r="F693" s="352">
        <v>1973738911</v>
      </c>
      <c r="G693" s="261" t="s">
        <v>7090</v>
      </c>
      <c r="H693" s="8">
        <v>0</v>
      </c>
      <c r="J693" s="322"/>
    </row>
    <row r="694" spans="1:10" s="18" customFormat="1" ht="15.75" x14ac:dyDescent="0.25">
      <c r="A694" s="13">
        <v>45716</v>
      </c>
      <c r="B694" s="260" t="s">
        <v>15573</v>
      </c>
      <c r="C694" s="19">
        <v>280434</v>
      </c>
      <c r="D694" s="34"/>
      <c r="E694" s="13">
        <v>45467</v>
      </c>
      <c r="F694" s="352">
        <v>1973738912</v>
      </c>
      <c r="G694" s="261" t="s">
        <v>13624</v>
      </c>
      <c r="H694" s="8">
        <v>184956</v>
      </c>
      <c r="J694" s="322"/>
    </row>
    <row r="695" spans="1:10" s="18" customFormat="1" ht="15.75" x14ac:dyDescent="0.25">
      <c r="A695" s="13">
        <v>45716</v>
      </c>
      <c r="B695" s="260" t="s">
        <v>15641</v>
      </c>
      <c r="C695" s="19">
        <v>4669565</v>
      </c>
      <c r="D695" s="34"/>
      <c r="E695" s="13">
        <v>45467</v>
      </c>
      <c r="F695" s="352">
        <v>1973738913</v>
      </c>
      <c r="G695" s="261" t="s">
        <v>13913</v>
      </c>
      <c r="H695" s="8">
        <v>2497821</v>
      </c>
      <c r="J695" s="322"/>
    </row>
    <row r="696" spans="1:10" s="18" customFormat="1" ht="15.75" x14ac:dyDescent="0.25">
      <c r="A696" s="13">
        <v>45729</v>
      </c>
      <c r="B696" s="260" t="s">
        <v>15726</v>
      </c>
      <c r="C696" s="19">
        <v>280434</v>
      </c>
      <c r="D696" s="34"/>
      <c r="E696" s="13">
        <v>45469</v>
      </c>
      <c r="F696" s="352">
        <v>1973738914</v>
      </c>
      <c r="G696" s="261" t="s">
        <v>13919</v>
      </c>
      <c r="H696" s="8">
        <v>177832</v>
      </c>
      <c r="J696" s="322"/>
    </row>
    <row r="697" spans="1:10" s="18" customFormat="1" ht="15.75" x14ac:dyDescent="0.25">
      <c r="A697" s="13">
        <v>45734</v>
      </c>
      <c r="B697" s="260" t="s">
        <v>15741</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15822</v>
      </c>
      <c r="C699" s="19">
        <v>281462</v>
      </c>
      <c r="D699" s="34"/>
      <c r="E699" s="13">
        <v>45450</v>
      </c>
      <c r="F699" s="352">
        <v>1973738917</v>
      </c>
      <c r="G699" s="261" t="s">
        <v>13989</v>
      </c>
      <c r="H699" s="8">
        <v>683778</v>
      </c>
      <c r="J699" s="322"/>
    </row>
    <row r="700" spans="1:10" s="18" customFormat="1" ht="15.75" x14ac:dyDescent="0.25">
      <c r="A700" s="13">
        <v>45745</v>
      </c>
      <c r="B700" s="260" t="s">
        <v>15845</v>
      </c>
      <c r="C700" s="19">
        <v>737652</v>
      </c>
      <c r="D700" s="34"/>
      <c r="E700" s="13">
        <v>45451</v>
      </c>
      <c r="F700" s="352">
        <v>1973738918</v>
      </c>
      <c r="G700" s="261" t="s">
        <v>13990</v>
      </c>
      <c r="H700" s="8">
        <v>1793332</v>
      </c>
      <c r="J700" s="322"/>
    </row>
    <row r="701" spans="1:10" s="18" customFormat="1" ht="15.75" x14ac:dyDescent="0.25">
      <c r="A701" s="13">
        <v>45754</v>
      </c>
      <c r="B701" s="260" t="s">
        <v>15855</v>
      </c>
      <c r="C701" s="19">
        <v>401676</v>
      </c>
      <c r="D701" s="34"/>
      <c r="E701" s="13">
        <v>45451</v>
      </c>
      <c r="F701" s="352">
        <v>1973738919</v>
      </c>
      <c r="G701" s="261" t="s">
        <v>13991</v>
      </c>
      <c r="H701" s="8">
        <v>200000</v>
      </c>
      <c r="J701" s="322"/>
    </row>
    <row r="702" spans="1:10" s="18" customFormat="1" ht="15.75" x14ac:dyDescent="0.25">
      <c r="A702" s="13">
        <v>45754</v>
      </c>
      <c r="B702" s="260" t="s">
        <v>15856</v>
      </c>
      <c r="C702" s="19">
        <v>14415258</v>
      </c>
      <c r="D702" s="34"/>
      <c r="E702" s="13">
        <v>45458</v>
      </c>
      <c r="F702" s="352">
        <v>1973738920</v>
      </c>
      <c r="G702" s="261" t="s">
        <v>14016</v>
      </c>
      <c r="H702" s="8">
        <v>150000</v>
      </c>
      <c r="J702" s="322"/>
    </row>
    <row r="703" spans="1:10" s="18" customFormat="1" ht="15.75" x14ac:dyDescent="0.25">
      <c r="A703" s="13">
        <v>45757</v>
      </c>
      <c r="B703" s="260" t="s">
        <v>15878</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15445</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15451</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15512</v>
      </c>
      <c r="H822" s="8">
        <v>100000</v>
      </c>
      <c r="J822" s="322"/>
    </row>
    <row r="823" spans="1:10" s="18" customFormat="1" ht="15.75" x14ac:dyDescent="0.25">
      <c r="A823" s="259"/>
      <c r="B823" s="260"/>
      <c r="C823" s="19"/>
      <c r="D823" s="34"/>
      <c r="E823" s="13">
        <v>45707</v>
      </c>
      <c r="F823" s="352">
        <v>2007570447</v>
      </c>
      <c r="G823" s="261" t="s">
        <v>15566</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15707</v>
      </c>
      <c r="H832" s="8">
        <v>153332</v>
      </c>
      <c r="J832" s="322"/>
    </row>
    <row r="833" spans="1:10" s="18" customFormat="1" ht="15.75" x14ac:dyDescent="0.25">
      <c r="A833" s="259"/>
      <c r="B833" s="260"/>
      <c r="C833" s="19"/>
      <c r="D833" s="34"/>
      <c r="E833" s="13">
        <v>45727</v>
      </c>
      <c r="F833" s="352">
        <v>2031680113</v>
      </c>
      <c r="G833" s="261" t="s">
        <v>15708</v>
      </c>
      <c r="H833" s="8">
        <v>100000</v>
      </c>
      <c r="J833" s="322"/>
    </row>
    <row r="834" spans="1:10" s="18" customFormat="1" ht="15.75" x14ac:dyDescent="0.25">
      <c r="A834" s="259"/>
      <c r="B834" s="260"/>
      <c r="C834" s="19"/>
      <c r="D834" s="34"/>
      <c r="E834" s="13">
        <v>45727</v>
      </c>
      <c r="F834" s="352">
        <v>2031680114</v>
      </c>
      <c r="G834" s="261" t="s">
        <v>15709</v>
      </c>
      <c r="H834" s="8">
        <v>100000</v>
      </c>
      <c r="J834" s="322"/>
    </row>
    <row r="835" spans="1:10" s="18" customFormat="1" ht="15.75" x14ac:dyDescent="0.25">
      <c r="A835" s="259"/>
      <c r="B835" s="260"/>
      <c r="C835" s="19"/>
      <c r="D835" s="34"/>
      <c r="E835" s="13">
        <v>45727</v>
      </c>
      <c r="F835" s="352">
        <v>2031680115</v>
      </c>
      <c r="G835" s="261" t="s">
        <v>15710</v>
      </c>
      <c r="H835" s="8">
        <v>100000</v>
      </c>
      <c r="J835" s="322"/>
    </row>
    <row r="836" spans="1:10" s="18" customFormat="1" ht="15.75" x14ac:dyDescent="0.25">
      <c r="A836" s="259"/>
      <c r="B836" s="260"/>
      <c r="C836" s="19"/>
      <c r="D836" s="34"/>
      <c r="E836" s="13">
        <v>45729</v>
      </c>
      <c r="F836" s="352">
        <v>2031680116</v>
      </c>
      <c r="G836" s="261" t="s">
        <v>15762</v>
      </c>
      <c r="H836" s="8">
        <v>50000</v>
      </c>
      <c r="J836" s="322"/>
    </row>
    <row r="837" spans="1:10" s="18" customFormat="1" ht="15.75" x14ac:dyDescent="0.25">
      <c r="A837" s="259"/>
      <c r="B837" s="260"/>
      <c r="C837" s="19"/>
      <c r="D837" s="34"/>
      <c r="E837" s="13">
        <v>45729</v>
      </c>
      <c r="F837" s="352">
        <v>2031680117</v>
      </c>
      <c r="G837" s="261" t="s">
        <v>15763</v>
      </c>
      <c r="H837" s="8">
        <v>50000</v>
      </c>
      <c r="J837" s="322"/>
    </row>
    <row r="838" spans="1:10" s="18" customFormat="1" ht="15.75" x14ac:dyDescent="0.25">
      <c r="A838" s="259"/>
      <c r="B838" s="260"/>
      <c r="C838" s="19"/>
      <c r="D838" s="34"/>
      <c r="E838" s="13">
        <v>45729</v>
      </c>
      <c r="F838" s="352">
        <v>2031680118</v>
      </c>
      <c r="G838" s="261" t="s">
        <v>15764</v>
      </c>
      <c r="H838" s="8">
        <v>33915</v>
      </c>
      <c r="J838" s="322"/>
    </row>
    <row r="839" spans="1:10" s="18" customFormat="1" ht="15.75" x14ac:dyDescent="0.25">
      <c r="A839" s="259"/>
      <c r="B839" s="260"/>
      <c r="C839" s="19"/>
      <c r="D839" s="34"/>
      <c r="E839" s="13">
        <v>45729</v>
      </c>
      <c r="F839" s="352">
        <v>2031680119</v>
      </c>
      <c r="G839" s="261" t="s">
        <v>15767</v>
      </c>
      <c r="H839" s="8">
        <v>70000</v>
      </c>
      <c r="J839" s="322"/>
    </row>
    <row r="840" spans="1:10" s="18" customFormat="1" ht="15.75" x14ac:dyDescent="0.25">
      <c r="A840" s="259"/>
      <c r="B840" s="260"/>
      <c r="C840" s="19"/>
      <c r="D840" s="34"/>
      <c r="E840" s="13">
        <v>45729</v>
      </c>
      <c r="F840" s="352">
        <v>2031680120</v>
      </c>
      <c r="G840" s="261" t="s">
        <v>15768</v>
      </c>
      <c r="H840" s="8">
        <v>150000</v>
      </c>
      <c r="J840" s="322"/>
    </row>
    <row r="841" spans="1:10" s="18" customFormat="1" ht="15.75" x14ac:dyDescent="0.25">
      <c r="A841" s="259"/>
      <c r="B841" s="260"/>
      <c r="C841" s="19"/>
      <c r="D841" s="34"/>
      <c r="E841" s="13">
        <v>45740</v>
      </c>
      <c r="F841" s="352">
        <v>2031680121</v>
      </c>
      <c r="G841" s="261" t="s">
        <v>15833</v>
      </c>
      <c r="H841" s="8">
        <v>400000</v>
      </c>
      <c r="J841" s="322"/>
    </row>
    <row r="842" spans="1:10" s="18" customFormat="1" ht="15.75" x14ac:dyDescent="0.25">
      <c r="A842" s="259"/>
      <c r="B842" s="260"/>
      <c r="C842" s="19"/>
      <c r="D842" s="34"/>
      <c r="E842" s="13">
        <v>45740</v>
      </c>
      <c r="F842" s="352">
        <v>2031680122</v>
      </c>
      <c r="G842" s="261" t="s">
        <v>15834</v>
      </c>
      <c r="H842" s="8">
        <v>200000</v>
      </c>
      <c r="J842" s="322"/>
    </row>
    <row r="843" spans="1:10" s="18" customFormat="1" ht="15.75" x14ac:dyDescent="0.25">
      <c r="A843" s="259"/>
      <c r="B843" s="260"/>
      <c r="C843" s="19"/>
      <c r="D843" s="34"/>
      <c r="E843" s="13">
        <v>45754</v>
      </c>
      <c r="F843" s="352">
        <v>2031680123</v>
      </c>
      <c r="G843" s="261" t="s">
        <v>15889</v>
      </c>
      <c r="H843" s="8">
        <v>100000</v>
      </c>
      <c r="J843" s="322"/>
    </row>
    <row r="844" spans="1:10" s="18" customFormat="1" ht="15.75" x14ac:dyDescent="0.25">
      <c r="A844" s="259"/>
      <c r="B844" s="260"/>
      <c r="C844" s="19"/>
      <c r="D844" s="34"/>
      <c r="E844" s="13">
        <v>45754</v>
      </c>
      <c r="F844" s="352">
        <v>2031680124</v>
      </c>
      <c r="G844" s="261" t="s">
        <v>15918</v>
      </c>
      <c r="H844" s="8">
        <v>506735</v>
      </c>
      <c r="J844" s="322"/>
    </row>
    <row r="845" spans="1:10" s="18" customFormat="1" ht="15.75" x14ac:dyDescent="0.25">
      <c r="A845" s="259"/>
      <c r="B845" s="260"/>
      <c r="C845" s="19"/>
      <c r="D845" s="34"/>
      <c r="E845" s="13">
        <v>45761</v>
      </c>
      <c r="F845" s="352">
        <v>2031680125</v>
      </c>
      <c r="G845" s="261" t="s">
        <v>15905</v>
      </c>
      <c r="H845" s="8">
        <v>900360</v>
      </c>
      <c r="J845" s="322"/>
    </row>
    <row r="846" spans="1:10" s="18" customFormat="1" ht="15.75" x14ac:dyDescent="0.25">
      <c r="A846" s="259"/>
      <c r="B846" s="260"/>
      <c r="C846" s="19"/>
      <c r="D846" s="34"/>
      <c r="E846" s="13">
        <v>45761</v>
      </c>
      <c r="F846" s="352">
        <v>2031680126</v>
      </c>
      <c r="G846" s="261" t="s">
        <v>15906</v>
      </c>
      <c r="H846" s="8">
        <v>730002</v>
      </c>
      <c r="J846" s="322"/>
    </row>
    <row r="847" spans="1:10" s="18" customFormat="1" ht="15.75" x14ac:dyDescent="0.25">
      <c r="A847" s="259"/>
      <c r="B847" s="260"/>
      <c r="C847" s="19"/>
      <c r="D847" s="34"/>
      <c r="E847" s="13">
        <v>45761</v>
      </c>
      <c r="F847" s="352">
        <v>2031680127</v>
      </c>
      <c r="G847" s="261" t="s">
        <v>15907</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8161</v>
      </c>
      <c r="H849" s="8">
        <v>100000</v>
      </c>
      <c r="J849" s="322"/>
    </row>
    <row r="850" spans="1:10" s="18" customFormat="1" ht="15.75" x14ac:dyDescent="0.25">
      <c r="A850" s="259"/>
      <c r="B850" s="260"/>
      <c r="C850" s="19"/>
      <c r="D850" s="34"/>
      <c r="E850" s="13">
        <v>45761</v>
      </c>
      <c r="F850" s="352">
        <v>2031680130</v>
      </c>
      <c r="G850" s="261" t="s">
        <v>7090</v>
      </c>
      <c r="H850" s="8">
        <v>0</v>
      </c>
      <c r="J850" s="322"/>
    </row>
    <row r="851" spans="1:10" s="18" customFormat="1" ht="15.75" x14ac:dyDescent="0.25">
      <c r="A851" s="259"/>
      <c r="B851" s="260"/>
      <c r="C851" s="19"/>
      <c r="D851" s="34"/>
      <c r="E851" s="13">
        <v>45762</v>
      </c>
      <c r="F851" s="352">
        <v>2031680131</v>
      </c>
      <c r="G851" s="261" t="s">
        <v>15919</v>
      </c>
      <c r="H851" s="8">
        <v>215959</v>
      </c>
      <c r="J851" s="322"/>
    </row>
    <row r="852" spans="1:10" s="18" customFormat="1" ht="15.75" x14ac:dyDescent="0.25">
      <c r="A852" s="259"/>
      <c r="B852" s="260"/>
      <c r="C852" s="19"/>
      <c r="D852" s="34"/>
      <c r="E852" s="13"/>
      <c r="F852" s="352">
        <v>2031680132</v>
      </c>
      <c r="G852" s="261"/>
      <c r="H852" s="8"/>
      <c r="J852" s="322"/>
    </row>
    <row r="853" spans="1:10" s="18" customFormat="1" ht="15.75" x14ac:dyDescent="0.25">
      <c r="A853" s="259"/>
      <c r="B853" s="260"/>
      <c r="C853" s="19"/>
      <c r="D853" s="34"/>
      <c r="E853" s="13"/>
      <c r="F853" s="352">
        <v>2031680133</v>
      </c>
      <c r="G853" s="261"/>
      <c r="H853" s="8"/>
      <c r="J853" s="322"/>
    </row>
    <row r="854" spans="1:10" s="18" customFormat="1" ht="15.75" x14ac:dyDescent="0.25">
      <c r="A854" s="259"/>
      <c r="B854" s="260"/>
      <c r="C854" s="19"/>
      <c r="D854" s="34"/>
      <c r="E854" s="13"/>
      <c r="F854" s="352">
        <v>2031680134</v>
      </c>
      <c r="G854" s="261"/>
      <c r="H854" s="8"/>
      <c r="J854" s="322"/>
    </row>
    <row r="855" spans="1:10" s="18" customFormat="1" ht="15.75" x14ac:dyDescent="0.25">
      <c r="A855" s="259"/>
      <c r="B855" s="260"/>
      <c r="C855" s="19"/>
      <c r="D855" s="34"/>
      <c r="E855" s="13"/>
      <c r="F855" s="352">
        <v>2031680126</v>
      </c>
      <c r="G855" s="261"/>
      <c r="H855" s="8"/>
      <c r="J855" s="18">
        <v>1500000</v>
      </c>
    </row>
    <row r="856" spans="1:10" s="18" customFormat="1" ht="18.75" x14ac:dyDescent="0.3">
      <c r="A856" s="259"/>
      <c r="B856" s="260"/>
      <c r="C856" s="19"/>
      <c r="D856" s="34"/>
      <c r="E856" s="920" t="s">
        <v>7001</v>
      </c>
      <c r="F856" s="921"/>
      <c r="G856" s="922"/>
      <c r="H856" s="26">
        <f>SUM(H6:H855)</f>
        <v>222835955</v>
      </c>
      <c r="J856" s="322">
        <f>J855+J421</f>
        <v>58738614.75120002</v>
      </c>
    </row>
    <row r="857" spans="1:10" s="18" customFormat="1" ht="17.25" x14ac:dyDescent="0.3">
      <c r="A857" s="926" t="s">
        <v>7001</v>
      </c>
      <c r="B857" s="927"/>
      <c r="C857" s="26">
        <f>SUM(C6:C759)</f>
        <v>276043569.75120002</v>
      </c>
      <c r="D857" s="34"/>
      <c r="E857" s="2"/>
      <c r="F857" s="2"/>
      <c r="G857" s="2"/>
      <c r="H857" s="2"/>
    </row>
    <row r="858" spans="1:10" s="18" customFormat="1" ht="15.75" x14ac:dyDescent="0.25">
      <c r="A858"/>
      <c r="B858" s="2"/>
      <c r="C858" s="2"/>
      <c r="D858" s="34"/>
      <c r="E858" s="2"/>
      <c r="F858" s="2"/>
      <c r="G858" s="2"/>
      <c r="H858" s="2"/>
    </row>
    <row r="859" spans="1:10" s="18" customFormat="1" ht="15.75" x14ac:dyDescent="0.25">
      <c r="A859"/>
      <c r="B859" s="2"/>
      <c r="C859" s="2"/>
      <c r="D859" s="34"/>
      <c r="E859" s="2"/>
      <c r="F859" s="2"/>
      <c r="G859" s="2"/>
      <c r="H859" s="2"/>
    </row>
    <row r="860" spans="1:10" s="18" customFormat="1" ht="15.75" x14ac:dyDescent="0.25">
      <c r="A860"/>
      <c r="B860" s="2"/>
      <c r="C860" s="2"/>
      <c r="D860" s="25"/>
      <c r="E860" s="2"/>
      <c r="F860" s="2"/>
      <c r="G860" s="2"/>
      <c r="H860" s="2"/>
    </row>
  </sheetData>
  <mergeCells count="6">
    <mergeCell ref="A857:B857"/>
    <mergeCell ref="A4:C4"/>
    <mergeCell ref="E4:H4"/>
    <mergeCell ref="E856:G856"/>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23" t="s">
        <v>7053</v>
      </c>
      <c r="B1" s="923"/>
      <c r="C1" s="30" t="s">
        <v>8284</v>
      </c>
      <c r="D1" s="3"/>
      <c r="E1" s="3"/>
      <c r="F1" s="3"/>
      <c r="G1" s="279" t="s">
        <v>7047</v>
      </c>
      <c r="H1" s="31">
        <f ca="1">TODAY()</f>
        <v>45766</v>
      </c>
      <c r="J1" s="387" t="s">
        <v>15015</v>
      </c>
      <c r="K1" s="931" t="s">
        <v>15016</v>
      </c>
      <c r="L1" s="931"/>
      <c r="M1" s="931"/>
      <c r="N1" s="931"/>
      <c r="O1" s="931"/>
    </row>
    <row r="2" spans="1:15" ht="21" x14ac:dyDescent="0.3">
      <c r="A2" s="924" t="s">
        <v>15010</v>
      </c>
      <c r="B2" s="925"/>
      <c r="C2" s="28">
        <f>C6</f>
        <v>10000</v>
      </c>
      <c r="D2" s="3"/>
      <c r="E2" s="3"/>
      <c r="F2" s="3"/>
      <c r="G2" s="27" t="s">
        <v>15010</v>
      </c>
      <c r="H2" s="278">
        <f>C15-H15</f>
        <v>14043600</v>
      </c>
      <c r="J2" s="387" t="s">
        <v>15012</v>
      </c>
      <c r="K2" s="929" t="s">
        <v>15013</v>
      </c>
      <c r="L2" s="930"/>
    </row>
    <row r="3" spans="1:15" ht="8.25" customHeight="1" thickBot="1" x14ac:dyDescent="0.3">
      <c r="B3" s="3"/>
      <c r="C3" s="3"/>
      <c r="D3" s="3"/>
      <c r="E3" s="3"/>
      <c r="F3" s="3"/>
      <c r="G3" s="3"/>
      <c r="H3" s="3"/>
    </row>
    <row r="4" spans="1:15" ht="26.25" x14ac:dyDescent="0.4">
      <c r="A4" s="282" t="s">
        <v>5057</v>
      </c>
      <c r="B4" s="283"/>
      <c r="C4" s="283"/>
      <c r="D4" s="20"/>
      <c r="E4" s="918" t="s">
        <v>6975</v>
      </c>
      <c r="F4" s="918"/>
      <c r="G4" s="918"/>
      <c r="H4" s="919"/>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20" t="s">
        <v>7001</v>
      </c>
      <c r="F15" s="921"/>
      <c r="G15" s="922"/>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23" t="s">
        <v>7053</v>
      </c>
      <c r="B1" s="923"/>
      <c r="C1" s="30" t="s">
        <v>8284</v>
      </c>
      <c r="D1" s="3"/>
      <c r="E1" s="3"/>
      <c r="F1" s="3"/>
      <c r="G1" s="279" t="s">
        <v>7047</v>
      </c>
      <c r="H1" s="31">
        <f ca="1">TODAY()</f>
        <v>45766</v>
      </c>
    </row>
    <row r="2" spans="1:12" ht="21" x14ac:dyDescent="0.3">
      <c r="A2" s="924" t="s">
        <v>15011</v>
      </c>
      <c r="B2" s="925"/>
      <c r="C2" s="28">
        <f>C6</f>
        <v>369216</v>
      </c>
      <c r="D2" s="3"/>
      <c r="E2" s="3"/>
      <c r="F2" s="3"/>
      <c r="G2" s="27" t="s">
        <v>15011</v>
      </c>
      <c r="H2" s="278">
        <f>C15-H15</f>
        <v>2117343.9380000001</v>
      </c>
      <c r="J2" s="387" t="s">
        <v>15012</v>
      </c>
      <c r="K2" s="929" t="s">
        <v>15014</v>
      </c>
      <c r="L2" s="930"/>
    </row>
    <row r="3" spans="1:12" ht="8.25" customHeight="1" thickBot="1" x14ac:dyDescent="0.3">
      <c r="B3" s="3"/>
      <c r="C3" s="3"/>
      <c r="D3" s="3"/>
      <c r="E3" s="3"/>
      <c r="F3" s="3"/>
      <c r="G3" s="3"/>
      <c r="H3" s="3"/>
    </row>
    <row r="4" spans="1:12" ht="26.25" x14ac:dyDescent="0.4">
      <c r="A4" s="282" t="s">
        <v>5057</v>
      </c>
      <c r="B4" s="283"/>
      <c r="C4" s="283"/>
      <c r="D4" s="20"/>
      <c r="E4" s="918" t="s">
        <v>6975</v>
      </c>
      <c r="F4" s="918"/>
      <c r="G4" s="918"/>
      <c r="H4" s="919"/>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20" t="s">
        <v>7001</v>
      </c>
      <c r="F15" s="921"/>
      <c r="G15" s="922"/>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23" t="s">
        <v>7053</v>
      </c>
      <c r="B1" s="923"/>
      <c r="C1" s="30" t="s">
        <v>8284</v>
      </c>
      <c r="D1" s="3"/>
      <c r="E1" s="3"/>
      <c r="F1" s="3"/>
      <c r="G1" s="279" t="s">
        <v>7047</v>
      </c>
      <c r="H1" s="31">
        <f ca="1">TODAY()</f>
        <v>45766</v>
      </c>
    </row>
    <row r="2" spans="1:10" ht="21" x14ac:dyDescent="0.3">
      <c r="A2" s="924" t="s">
        <v>861</v>
      </c>
      <c r="B2" s="92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18" t="s">
        <v>6975</v>
      </c>
      <c r="F4" s="918"/>
      <c r="G4" s="918"/>
      <c r="H4" s="91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20" t="s">
        <v>7001</v>
      </c>
      <c r="F15" s="921"/>
      <c r="G15" s="92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36" t="s">
        <v>2</v>
      </c>
      <c r="B2" s="937"/>
      <c r="C2" s="937"/>
      <c r="D2" s="937"/>
      <c r="E2" s="93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39" t="s">
        <v>148</v>
      </c>
      <c r="C44" s="94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39" t="s">
        <v>339</v>
      </c>
      <c r="C169" s="940"/>
      <c r="D169" s="71"/>
      <c r="E169" s="72">
        <v>200000</v>
      </c>
      <c r="F169" s="43" t="e">
        <f t="shared" si="2"/>
        <v>#N/A</v>
      </c>
      <c r="G169" s="65"/>
    </row>
    <row r="170" spans="1:7" x14ac:dyDescent="0.3">
      <c r="A170" s="70">
        <v>42577</v>
      </c>
      <c r="B170" s="939" t="s">
        <v>237</v>
      </c>
      <c r="C170" s="94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39" t="s">
        <v>271</v>
      </c>
      <c r="C214" s="94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39" t="s">
        <v>271</v>
      </c>
      <c r="C280" s="94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32"/>
      <c r="J309" s="932"/>
      <c r="K309" s="932"/>
    </row>
    <row r="310" spans="1:11" x14ac:dyDescent="0.3">
      <c r="A310" s="79">
        <v>42593</v>
      </c>
      <c r="B310" s="5" t="s">
        <v>120</v>
      </c>
      <c r="C310" s="5" t="s">
        <v>377</v>
      </c>
      <c r="D310" s="43">
        <v>1000</v>
      </c>
      <c r="E310" s="43"/>
      <c r="F310" s="43" t="e">
        <f t="shared" si="4"/>
        <v>#N/A</v>
      </c>
      <c r="G310" s="43"/>
      <c r="I310" s="933"/>
      <c r="J310" s="934"/>
      <c r="K310" s="5"/>
    </row>
    <row r="311" spans="1:11" x14ac:dyDescent="0.3">
      <c r="A311" s="79">
        <v>42593</v>
      </c>
      <c r="B311" s="5" t="s">
        <v>53</v>
      </c>
      <c r="C311" s="5" t="s">
        <v>376</v>
      </c>
      <c r="D311" s="43">
        <v>2030</v>
      </c>
      <c r="E311" s="43"/>
      <c r="F311" s="43" t="e">
        <f t="shared" si="4"/>
        <v>#N/A</v>
      </c>
      <c r="G311" s="43"/>
      <c r="I311" s="933"/>
      <c r="J311" s="934"/>
      <c r="K311" s="43"/>
    </row>
    <row r="312" spans="1:11" ht="37.5" x14ac:dyDescent="0.3">
      <c r="A312" s="79">
        <v>42593</v>
      </c>
      <c r="B312" s="5" t="s">
        <v>120</v>
      </c>
      <c r="C312" s="92" t="s">
        <v>365</v>
      </c>
      <c r="D312" s="43">
        <v>1500</v>
      </c>
      <c r="E312" s="43"/>
      <c r="F312" s="43" t="e">
        <f t="shared" si="4"/>
        <v>#N/A</v>
      </c>
      <c r="G312" s="43"/>
      <c r="I312" s="935"/>
      <c r="J312" s="935"/>
      <c r="K312" s="43"/>
    </row>
    <row r="313" spans="1:11" x14ac:dyDescent="0.3">
      <c r="A313" s="79">
        <v>42593</v>
      </c>
      <c r="B313" s="5" t="s">
        <v>25</v>
      </c>
      <c r="C313" s="5" t="s">
        <v>366</v>
      </c>
      <c r="D313" s="43">
        <v>120</v>
      </c>
      <c r="E313" s="43"/>
      <c r="F313" s="43" t="e">
        <f t="shared" si="4"/>
        <v>#N/A</v>
      </c>
      <c r="G313" s="43"/>
      <c r="I313" s="935"/>
      <c r="J313" s="93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35"/>
      <c r="J319" s="93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39" t="s">
        <v>413</v>
      </c>
      <c r="C359" s="94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39" t="s">
        <v>448</v>
      </c>
      <c r="C386" s="94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39" t="s">
        <v>457</v>
      </c>
      <c r="C407" s="94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39" t="s">
        <v>464</v>
      </c>
      <c r="C431" s="94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39" t="s">
        <v>498</v>
      </c>
      <c r="C444" s="94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39" t="s">
        <v>503</v>
      </c>
      <c r="C476" s="94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39" t="s">
        <v>522</v>
      </c>
      <c r="C503" s="94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39" t="s">
        <v>503</v>
      </c>
      <c r="C509" s="94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39" t="s">
        <v>535</v>
      </c>
      <c r="C519" s="94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39" t="s">
        <v>545</v>
      </c>
      <c r="C539" s="94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39" t="s">
        <v>559</v>
      </c>
      <c r="C552" s="94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39" t="s">
        <v>570</v>
      </c>
      <c r="C566" s="94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39" t="s">
        <v>657</v>
      </c>
      <c r="C588" s="94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39" t="s">
        <v>597</v>
      </c>
      <c r="C602" s="94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39" t="s">
        <v>592</v>
      </c>
      <c r="C607" s="94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39" t="s">
        <v>630</v>
      </c>
      <c r="C662" s="94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39" t="s">
        <v>663</v>
      </c>
      <c r="C710" s="94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39" t="s">
        <v>687</v>
      </c>
      <c r="C727" s="94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39" t="s">
        <v>688</v>
      </c>
      <c r="C748" s="94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39" t="s">
        <v>724</v>
      </c>
      <c r="C760" s="94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39" t="s">
        <v>723</v>
      </c>
      <c r="C786" s="94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39" t="s">
        <v>752</v>
      </c>
      <c r="C818" s="94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39" t="s">
        <v>751</v>
      </c>
      <c r="C844" s="94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39" t="s">
        <v>755</v>
      </c>
      <c r="C851" s="94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39" t="s">
        <v>778</v>
      </c>
      <c r="C860" s="94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39" t="s">
        <v>779</v>
      </c>
      <c r="C880" s="94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39" t="s">
        <v>779</v>
      </c>
      <c r="C892" s="94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39" t="s">
        <v>788</v>
      </c>
      <c r="C912" s="94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39" t="s">
        <v>818</v>
      </c>
      <c r="C942" s="94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39" t="s">
        <v>820</v>
      </c>
      <c r="C944" s="94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39" t="s">
        <v>841</v>
      </c>
      <c r="C957" s="94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39" t="s">
        <v>830</v>
      </c>
      <c r="C964" s="94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39" t="s">
        <v>838</v>
      </c>
      <c r="C975" s="94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39" t="s">
        <v>841</v>
      </c>
      <c r="C984" s="94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39" t="s">
        <v>997</v>
      </c>
      <c r="C1001" s="94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39" t="s">
        <v>841</v>
      </c>
      <c r="C1009" s="940"/>
      <c r="D1009" s="71"/>
      <c r="E1009" s="72">
        <v>25000</v>
      </c>
      <c r="F1009" s="43" t="e">
        <f t="shared" si="15"/>
        <v>#N/A</v>
      </c>
      <c r="G1009" s="43"/>
      <c r="I1009" s="113"/>
    </row>
    <row r="1010" spans="1:10" x14ac:dyDescent="0.3">
      <c r="A1010" s="79">
        <v>42692</v>
      </c>
      <c r="B1010" s="939" t="s">
        <v>841</v>
      </c>
      <c r="C1010" s="94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39" t="s">
        <v>882</v>
      </c>
      <c r="C1021" s="94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39" t="s">
        <v>895</v>
      </c>
      <c r="C1060" s="94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39" t="s">
        <v>919</v>
      </c>
      <c r="C1075" s="94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39" t="s">
        <v>918</v>
      </c>
      <c r="C1090" s="94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39" t="s">
        <v>935</v>
      </c>
      <c r="C1121" s="94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39" t="s">
        <v>950</v>
      </c>
      <c r="C1131" s="94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39" t="s">
        <v>968</v>
      </c>
      <c r="C1158" s="94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39" t="s">
        <v>967</v>
      </c>
      <c r="C1169" s="94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39" t="s">
        <v>998</v>
      </c>
      <c r="C1195" s="94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39" t="s">
        <v>1021</v>
      </c>
      <c r="C1210" s="94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39" t="s">
        <v>1013</v>
      </c>
      <c r="C1218" s="94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39" t="s">
        <v>1139</v>
      </c>
      <c r="C1229" s="94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39" t="s">
        <v>1025</v>
      </c>
      <c r="C1234" s="94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39" t="s">
        <v>1025</v>
      </c>
      <c r="C1258" s="94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39" t="s">
        <v>1025</v>
      </c>
      <c r="C1273" s="94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39" t="s">
        <v>1025</v>
      </c>
      <c r="C1285" s="94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39" t="s">
        <v>1025</v>
      </c>
      <c r="C1297" s="94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39" t="s">
        <v>1025</v>
      </c>
      <c r="C1312" s="94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39" t="s">
        <v>1097</v>
      </c>
      <c r="C1321" s="94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39" t="s">
        <v>1098</v>
      </c>
      <c r="C1345" s="94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39" t="s">
        <v>1119</v>
      </c>
      <c r="C1366" s="94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39" t="s">
        <v>1127</v>
      </c>
      <c r="C1379" s="94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39" t="s">
        <v>1127</v>
      </c>
      <c r="C1389" s="94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39" t="s">
        <v>1143</v>
      </c>
      <c r="C1404" s="94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39" t="s">
        <v>1150</v>
      </c>
      <c r="C1414" s="94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39" t="s">
        <v>1179</v>
      </c>
      <c r="C1432" s="94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39" t="s">
        <v>1180</v>
      </c>
      <c r="C1453" s="94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41" t="s">
        <v>1194</v>
      </c>
      <c r="C1463" s="94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39" t="s">
        <v>1188</v>
      </c>
      <c r="C1467" s="94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39" t="s">
        <v>1188</v>
      </c>
      <c r="C1483" s="94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39" t="s">
        <v>1188</v>
      </c>
      <c r="C1492" s="94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39" t="s">
        <v>1188</v>
      </c>
      <c r="C1500" s="94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41" t="s">
        <v>1215</v>
      </c>
      <c r="C1510" s="94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39" t="s">
        <v>1188</v>
      </c>
      <c r="C1519" s="94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39" t="s">
        <v>1188</v>
      </c>
      <c r="C1534" s="94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39" t="s">
        <v>1188</v>
      </c>
      <c r="C1551" s="94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39" t="s">
        <v>1188</v>
      </c>
      <c r="C1570" s="94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39" t="s">
        <v>1188</v>
      </c>
      <c r="C1584" s="94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39" t="s">
        <v>1285</v>
      </c>
      <c r="C1598" s="94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39" t="s">
        <v>1289</v>
      </c>
      <c r="C1612" s="94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39" t="s">
        <v>1295</v>
      </c>
      <c r="C1618" s="94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39" t="s">
        <v>1295</v>
      </c>
      <c r="C1630" s="940"/>
      <c r="D1630" s="71"/>
      <c r="E1630" s="72">
        <v>25000</v>
      </c>
      <c r="F1630" s="43" t="e">
        <f t="shared" si="25"/>
        <v>#N/A</v>
      </c>
      <c r="G1630" s="43"/>
    </row>
    <row r="1631" spans="1:7" x14ac:dyDescent="0.3">
      <c r="A1631" s="79">
        <v>42783</v>
      </c>
      <c r="B1631" s="939" t="s">
        <v>1295</v>
      </c>
      <c r="C1631" s="94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39" t="s">
        <v>1295</v>
      </c>
      <c r="C1642" s="94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39" t="s">
        <v>1310</v>
      </c>
      <c r="C1650" s="94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39" t="s">
        <v>1295</v>
      </c>
      <c r="C1666" s="94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39" t="s">
        <v>1295</v>
      </c>
      <c r="C1675" s="94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39" t="s">
        <v>1295</v>
      </c>
      <c r="C1683" s="94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39" t="s">
        <v>1295</v>
      </c>
      <c r="C1695" s="94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39" t="s">
        <v>1295</v>
      </c>
      <c r="C1708" s="94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39" t="s">
        <v>1295</v>
      </c>
      <c r="C1718" s="94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39" t="s">
        <v>1295</v>
      </c>
      <c r="C1742" s="94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39" t="s">
        <v>1295</v>
      </c>
      <c r="C1746" s="94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39" t="s">
        <v>1295</v>
      </c>
      <c r="C1756" s="94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39" t="s">
        <v>1295</v>
      </c>
      <c r="C1766" s="94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39" t="s">
        <v>1295</v>
      </c>
      <c r="C1777" s="940"/>
      <c r="D1777" s="71"/>
      <c r="E1777" s="72">
        <v>50000</v>
      </c>
      <c r="F1777" s="43" t="e">
        <f t="shared" si="27"/>
        <v>#N/A</v>
      </c>
      <c r="G1777" s="43"/>
    </row>
    <row r="1778" spans="1:7" x14ac:dyDescent="0.3">
      <c r="A1778" s="45">
        <v>42802</v>
      </c>
      <c r="B1778" s="939" t="s">
        <v>1295</v>
      </c>
      <c r="C1778" s="94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39" t="s">
        <v>1295</v>
      </c>
      <c r="C1798" s="94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39" t="s">
        <v>1422</v>
      </c>
      <c r="C1807" s="94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39" t="s">
        <v>1295</v>
      </c>
      <c r="C1827" s="94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39" t="s">
        <v>1441</v>
      </c>
      <c r="C1836" s="94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39" t="s">
        <v>1446</v>
      </c>
      <c r="C1842" s="94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39" t="s">
        <v>1481</v>
      </c>
      <c r="C1871" s="94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39" t="s">
        <v>1482</v>
      </c>
      <c r="C1882" s="94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39" t="s">
        <v>1483</v>
      </c>
      <c r="C1891" s="94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39" t="s">
        <v>1484</v>
      </c>
      <c r="C1904" s="94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39" t="s">
        <v>1487</v>
      </c>
      <c r="C1912" s="94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39" t="s">
        <v>1500</v>
      </c>
      <c r="C1924" s="94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39" t="s">
        <v>1511</v>
      </c>
      <c r="C1932" s="94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39" t="s">
        <v>1516</v>
      </c>
      <c r="C1944" s="94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39" t="s">
        <v>1521</v>
      </c>
      <c r="C1953" s="94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39" t="s">
        <v>1534</v>
      </c>
      <c r="C1962" s="94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39" t="s">
        <v>1484</v>
      </c>
      <c r="C1965" s="94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39" t="s">
        <v>1536</v>
      </c>
      <c r="C1974" s="94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39" t="s">
        <v>1565</v>
      </c>
      <c r="C2005" s="94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39" t="s">
        <v>1565</v>
      </c>
      <c r="C2016" s="94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39" t="s">
        <v>1588</v>
      </c>
      <c r="C2019" s="94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39" t="s">
        <v>1577</v>
      </c>
      <c r="C2025" s="94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39" t="s">
        <v>1597</v>
      </c>
      <c r="C2043" s="94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39" t="s">
        <v>1601</v>
      </c>
      <c r="C2048" s="94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39" t="s">
        <v>1605</v>
      </c>
      <c r="C2053" s="94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39" t="s">
        <v>1597</v>
      </c>
      <c r="C2069" s="94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39" t="s">
        <v>1623</v>
      </c>
      <c r="C2084" s="94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39" t="s">
        <v>1640</v>
      </c>
      <c r="C2111" s="94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39" t="s">
        <v>1651</v>
      </c>
      <c r="C2120" s="94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39" t="s">
        <v>1670</v>
      </c>
      <c r="C2141" s="94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39" t="s">
        <v>1678</v>
      </c>
      <c r="C2155" s="94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39" t="s">
        <v>1696</v>
      </c>
      <c r="C2172" s="94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39" t="s">
        <v>1706</v>
      </c>
      <c r="C2192" s="94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39" t="s">
        <v>1696</v>
      </c>
      <c r="C2200" s="94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39" t="s">
        <v>1696</v>
      </c>
      <c r="C2220" s="94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39" t="s">
        <v>1696</v>
      </c>
      <c r="C2232" s="94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39" t="s">
        <v>1767</v>
      </c>
      <c r="C2286" s="94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39" t="s">
        <v>1818</v>
      </c>
      <c r="C2307" s="94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39" t="s">
        <v>1817</v>
      </c>
      <c r="C2322" s="94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39" t="s">
        <v>1800</v>
      </c>
      <c r="C2331" s="94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39" t="s">
        <v>1696</v>
      </c>
      <c r="C2361" s="94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39" t="s">
        <v>1696</v>
      </c>
      <c r="C2377" s="94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39" t="s">
        <v>1851</v>
      </c>
      <c r="C2396" s="94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39" t="s">
        <v>1851</v>
      </c>
      <c r="C2408" s="940"/>
      <c r="D2408" s="71"/>
      <c r="E2408" s="72">
        <v>50000</v>
      </c>
      <c r="F2408" s="43" t="e">
        <f t="shared" si="37"/>
        <v>#N/A</v>
      </c>
      <c r="G2408" s="43"/>
    </row>
    <row r="2409" spans="1:7" x14ac:dyDescent="0.3">
      <c r="A2409" s="45">
        <v>42886</v>
      </c>
      <c r="B2409" s="939" t="s">
        <v>1859</v>
      </c>
      <c r="C2409" s="94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39" t="s">
        <v>1851</v>
      </c>
      <c r="C2422" s="94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39" t="s">
        <v>1877</v>
      </c>
      <c r="C2426" s="94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39" t="s">
        <v>1899</v>
      </c>
      <c r="C2451" s="940"/>
      <c r="D2451" s="71"/>
      <c r="E2451" s="72">
        <v>27500</v>
      </c>
      <c r="F2451" s="43" t="e">
        <f t="shared" si="38"/>
        <v>#N/A</v>
      </c>
      <c r="G2451" s="65"/>
      <c r="H2451" s="102"/>
      <c r="I2451" s="102"/>
      <c r="J2451" s="102"/>
    </row>
    <row r="2452" spans="1:10" x14ac:dyDescent="0.3">
      <c r="A2452" s="45">
        <v>42892</v>
      </c>
      <c r="B2452" s="939" t="s">
        <v>1900</v>
      </c>
      <c r="C2452" s="94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43" t="s">
        <v>1859</v>
      </c>
      <c r="C2475" s="94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43" t="s">
        <v>1926</v>
      </c>
      <c r="C2495" s="94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45" t="s">
        <v>1961</v>
      </c>
      <c r="C2527" s="94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39" t="s">
        <v>1966</v>
      </c>
      <c r="C2560" s="94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41" t="s">
        <v>1979</v>
      </c>
      <c r="C2570" s="942"/>
      <c r="D2570" s="71"/>
      <c r="E2570" s="72">
        <v>14968</v>
      </c>
      <c r="F2570" s="43" t="e">
        <f t="shared" si="40"/>
        <v>#N/A</v>
      </c>
      <c r="G2570" s="43"/>
    </row>
    <row r="2571" spans="1:7" ht="24.75" customHeight="1" x14ac:dyDescent="0.3">
      <c r="A2571" s="45">
        <v>42908</v>
      </c>
      <c r="B2571" s="939" t="s">
        <v>1981</v>
      </c>
      <c r="C2571" s="94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39" t="s">
        <v>1998</v>
      </c>
      <c r="C2583" s="94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39" t="s">
        <v>1981</v>
      </c>
      <c r="C2593" s="94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44" t="s">
        <v>2015</v>
      </c>
      <c r="C2611" s="944"/>
      <c r="D2611" s="148"/>
      <c r="E2611" s="149">
        <v>200000</v>
      </c>
      <c r="F2611" s="77">
        <v>200000</v>
      </c>
      <c r="G2611" s="298"/>
    </row>
    <row r="2612" spans="1:9" x14ac:dyDescent="0.3">
      <c r="A2612" s="45">
        <v>42920</v>
      </c>
      <c r="B2612" s="943" t="s">
        <v>2016</v>
      </c>
      <c r="C2612" s="94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43" t="s">
        <v>94</v>
      </c>
      <c r="C2671" s="94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43" t="s">
        <v>2085</v>
      </c>
      <c r="C2703" s="94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43" t="s">
        <v>2101</v>
      </c>
      <c r="C2716" s="943"/>
      <c r="D2716" s="71"/>
      <c r="E2716" s="72">
        <v>8000</v>
      </c>
      <c r="F2716" s="43">
        <f t="shared" si="42"/>
        <v>13751</v>
      </c>
      <c r="G2716" s="43"/>
    </row>
    <row r="2717" spans="1:7" x14ac:dyDescent="0.3">
      <c r="A2717" s="45">
        <v>42933</v>
      </c>
      <c r="B2717" s="943" t="s">
        <v>2085</v>
      </c>
      <c r="C2717" s="94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43" t="s">
        <v>2085</v>
      </c>
      <c r="C2733" s="94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43" t="s">
        <v>2118</v>
      </c>
      <c r="C2747" s="94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43" t="s">
        <v>2123</v>
      </c>
      <c r="C2751" s="94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43" t="s">
        <v>2085</v>
      </c>
      <c r="C2768" s="94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43" t="s">
        <v>2085</v>
      </c>
      <c r="C2779" s="94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43" t="s">
        <v>2085</v>
      </c>
      <c r="C2798" s="94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43" t="s">
        <v>2162</v>
      </c>
      <c r="C2810" s="94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43" t="s">
        <v>2178</v>
      </c>
      <c r="C2827" s="94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43" t="s">
        <v>2192</v>
      </c>
      <c r="C2837" s="94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43" t="s">
        <v>2192</v>
      </c>
      <c r="C2855" s="94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43" t="s">
        <v>2216</v>
      </c>
      <c r="C2875" s="94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43" t="s">
        <v>2267</v>
      </c>
      <c r="C2879" s="94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43" t="s">
        <v>2192</v>
      </c>
      <c r="C2883" s="94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43" t="s">
        <v>2249</v>
      </c>
      <c r="C2917" s="94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43" t="s">
        <v>2192</v>
      </c>
      <c r="C2927" s="943"/>
      <c r="D2927" s="71"/>
      <c r="E2927" s="72">
        <v>200000</v>
      </c>
      <c r="F2927" s="28">
        <f t="shared" si="45"/>
        <v>207740</v>
      </c>
      <c r="G2927" s="43"/>
    </row>
    <row r="2928" spans="1:8" x14ac:dyDescent="0.3">
      <c r="A2928" s="45">
        <v>42965</v>
      </c>
      <c r="B2928" s="943" t="s">
        <v>2192</v>
      </c>
      <c r="C2928" s="94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43" t="s">
        <v>2192</v>
      </c>
      <c r="C2972" s="94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43" t="s">
        <v>2327</v>
      </c>
      <c r="C3027" s="94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43" t="s">
        <v>2085</v>
      </c>
      <c r="C3041" s="94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43" t="s">
        <v>2085</v>
      </c>
      <c r="C3050" s="94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43" t="s">
        <v>2354</v>
      </c>
      <c r="C3067" s="943"/>
      <c r="D3067" s="71"/>
      <c r="E3067" s="72">
        <v>10000</v>
      </c>
      <c r="F3067" s="28">
        <f t="shared" si="48"/>
        <v>24507</v>
      </c>
      <c r="G3067" s="43"/>
    </row>
    <row r="3068" spans="1:7" x14ac:dyDescent="0.3">
      <c r="A3068" s="45">
        <v>43005</v>
      </c>
      <c r="B3068" s="943" t="s">
        <v>2355</v>
      </c>
      <c r="C3068" s="94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43" t="s">
        <v>2085</v>
      </c>
      <c r="C3074" s="94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43" t="s">
        <v>2380</v>
      </c>
      <c r="C3092" s="94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43" t="s">
        <v>2085</v>
      </c>
      <c r="C3114" s="94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43" t="s">
        <v>2417</v>
      </c>
      <c r="C3128" s="94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43" t="s">
        <v>2418</v>
      </c>
      <c r="C3135" s="94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43" t="s">
        <v>2433</v>
      </c>
      <c r="C3145" s="94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43" t="s">
        <v>2432</v>
      </c>
      <c r="C3160" s="94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46" t="s">
        <v>2443</v>
      </c>
      <c r="C3170" s="94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43" t="s">
        <v>2445</v>
      </c>
      <c r="C3174" s="94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43" t="s">
        <v>2445</v>
      </c>
      <c r="C3186" s="94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43" t="s">
        <v>2432</v>
      </c>
      <c r="C3190" s="94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43" t="s">
        <v>2432</v>
      </c>
      <c r="C3201" s="94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43" t="s">
        <v>2471</v>
      </c>
      <c r="C3213" s="94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43" t="s">
        <v>2489</v>
      </c>
      <c r="C3233" s="94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43" t="s">
        <v>2494</v>
      </c>
      <c r="C3246" s="94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43" t="s">
        <v>32</v>
      </c>
      <c r="C3256" s="94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43" t="s">
        <v>2433</v>
      </c>
      <c r="C3261" s="94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43" t="s">
        <v>2512</v>
      </c>
      <c r="C3282" s="94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43" t="s">
        <v>2530</v>
      </c>
      <c r="C3289" s="94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43" t="s">
        <v>2546</v>
      </c>
      <c r="C3305" s="94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43" t="s">
        <v>2557</v>
      </c>
      <c r="C3322" s="94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43" t="s">
        <v>2583</v>
      </c>
      <c r="C3344" s="94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43" t="s">
        <v>2587</v>
      </c>
      <c r="C3347" s="94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43" t="s">
        <v>2617</v>
      </c>
      <c r="C3361" s="94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43" t="s">
        <v>2619</v>
      </c>
      <c r="C3377" s="94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43" t="s">
        <v>2641</v>
      </c>
      <c r="C3391" s="94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43" t="s">
        <v>2665</v>
      </c>
      <c r="C3420" s="94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43" t="s">
        <v>2713</v>
      </c>
      <c r="C3466" s="94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43" t="s">
        <v>2719</v>
      </c>
      <c r="C3484" s="94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43" t="s">
        <v>2733</v>
      </c>
      <c r="C3510" s="94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43" t="s">
        <v>2751</v>
      </c>
      <c r="C3521" s="94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43" t="s">
        <v>2760</v>
      </c>
      <c r="C3536" s="94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43" t="s">
        <v>2768</v>
      </c>
      <c r="C3545" s="94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43" t="s">
        <v>2779</v>
      </c>
      <c r="C3555" s="94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43" t="s">
        <v>2779</v>
      </c>
      <c r="C3567" s="94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43" t="s">
        <v>2665</v>
      </c>
      <c r="C3616" s="94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43" t="s">
        <v>2587</v>
      </c>
      <c r="C3635" s="94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43" t="s">
        <v>2857</v>
      </c>
      <c r="C3655" s="94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43" t="s">
        <v>2866</v>
      </c>
      <c r="C3669" s="94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43" t="s">
        <v>2665</v>
      </c>
      <c r="C3699" s="94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43" t="s">
        <v>2665</v>
      </c>
      <c r="C3717" s="94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43" t="s">
        <v>2433</v>
      </c>
      <c r="C3734" s="94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43" t="s">
        <v>2913</v>
      </c>
      <c r="C3743" s="94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43" t="s">
        <v>2433</v>
      </c>
      <c r="C3773" s="94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43" t="s">
        <v>2960</v>
      </c>
      <c r="C3784" s="94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43" t="s">
        <v>2960</v>
      </c>
      <c r="C3795" s="94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43" t="s">
        <v>2960</v>
      </c>
      <c r="C3811" s="94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43" t="s">
        <v>2665</v>
      </c>
      <c r="C3816" s="94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43" t="s">
        <v>2991</v>
      </c>
      <c r="C3825" s="94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43" t="s">
        <v>2960</v>
      </c>
      <c r="C3828" s="94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43" t="s">
        <v>2665</v>
      </c>
      <c r="C3842" s="94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43" t="s">
        <v>3010</v>
      </c>
      <c r="C3846" s="94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43" t="s">
        <v>3045</v>
      </c>
      <c r="C3879" s="94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43" t="s">
        <v>3046</v>
      </c>
      <c r="C3889" s="94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43" t="s">
        <v>94</v>
      </c>
      <c r="C3897" s="94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43" t="s">
        <v>1981</v>
      </c>
      <c r="C3918" s="94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43" t="s">
        <v>3084</v>
      </c>
      <c r="C3932" s="94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43" t="s">
        <v>3076</v>
      </c>
      <c r="C3942" s="94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43" t="s">
        <v>3084</v>
      </c>
      <c r="C3946" s="94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43" t="s">
        <v>2665</v>
      </c>
      <c r="C3955" s="94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43" t="s">
        <v>3101</v>
      </c>
      <c r="C3970" s="94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43" t="s">
        <v>2665</v>
      </c>
      <c r="C3972" s="94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43" t="s">
        <v>3103</v>
      </c>
      <c r="C3974" s="94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43" t="s">
        <v>1981</v>
      </c>
      <c r="C3991" s="94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43" t="s">
        <v>2665</v>
      </c>
      <c r="C3999" s="94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43" t="s">
        <v>2665</v>
      </c>
      <c r="C4012" s="94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43" t="s">
        <v>2665</v>
      </c>
      <c r="C4022" s="94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43" t="s">
        <v>2665</v>
      </c>
      <c r="C4036" s="94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43" t="s">
        <v>3159</v>
      </c>
      <c r="C4047" s="94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43" t="s">
        <v>2665</v>
      </c>
      <c r="C4064" s="94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43" t="s">
        <v>3185</v>
      </c>
      <c r="C4085" s="94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43" t="s">
        <v>3193</v>
      </c>
      <c r="C4090" s="94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43" t="s">
        <v>3206</v>
      </c>
      <c r="C4118" s="94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43" t="s">
        <v>2665</v>
      </c>
      <c r="C4132" s="94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43" t="s">
        <v>3228</v>
      </c>
      <c r="C4134" s="94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43" t="s">
        <v>3238</v>
      </c>
      <c r="C4154" s="943"/>
      <c r="D4154" s="71"/>
      <c r="E4154" s="72">
        <v>3648</v>
      </c>
      <c r="F4154" s="48">
        <v>3648</v>
      </c>
    </row>
    <row r="4155" spans="1:6" x14ac:dyDescent="0.3">
      <c r="A4155" s="171">
        <v>43143</v>
      </c>
      <c r="B4155" s="943" t="s">
        <v>3235</v>
      </c>
      <c r="C4155" s="94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43" t="s">
        <v>3239</v>
      </c>
      <c r="C4158" s="94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43" t="s">
        <v>1981</v>
      </c>
      <c r="C4160" s="94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43" t="s">
        <v>2665</v>
      </c>
      <c r="C4180" s="94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43" t="s">
        <v>3265</v>
      </c>
      <c r="C4199" s="94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43" t="s">
        <v>1981</v>
      </c>
      <c r="C4212" s="94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43" t="s">
        <v>1981</v>
      </c>
      <c r="C4225" s="94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43" t="s">
        <v>2665</v>
      </c>
      <c r="C4260" s="94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43" t="s">
        <v>2665</v>
      </c>
      <c r="C4270" s="94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43" t="s">
        <v>3321</v>
      </c>
      <c r="C4282" s="94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43" t="s">
        <v>1981</v>
      </c>
      <c r="C4294" s="94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43" t="s">
        <v>2665</v>
      </c>
      <c r="C4320" s="94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43" t="s">
        <v>94</v>
      </c>
      <c r="C4337" s="94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43" t="s">
        <v>3369</v>
      </c>
      <c r="C4340" s="94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43" t="s">
        <v>3368</v>
      </c>
      <c r="C4346" s="94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43" t="s">
        <v>3379</v>
      </c>
      <c r="C4359" s="94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43" t="s">
        <v>1981</v>
      </c>
      <c r="C4362" s="94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43" t="s">
        <v>3379</v>
      </c>
      <c r="C4381" s="94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43" t="s">
        <v>3404</v>
      </c>
      <c r="C4390" s="94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43" t="s">
        <v>2162</v>
      </c>
      <c r="C4396" s="94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43" t="s">
        <v>3421</v>
      </c>
      <c r="C4414" s="94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43" t="s">
        <v>3444</v>
      </c>
      <c r="C4447" s="94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43" t="s">
        <v>3444</v>
      </c>
      <c r="C4453" s="94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43" t="s">
        <v>3369</v>
      </c>
      <c r="C4456" s="94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43" t="s">
        <v>3450</v>
      </c>
      <c r="C4460" s="94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43" t="s">
        <v>3465</v>
      </c>
      <c r="C4474" s="94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43" t="s">
        <v>3444</v>
      </c>
      <c r="C4486" s="943"/>
      <c r="D4486" s="71"/>
      <c r="E4486" s="72">
        <v>50000</v>
      </c>
      <c r="F4486" s="48">
        <f t="shared" si="72"/>
        <v>50438</v>
      </c>
    </row>
    <row r="4487" spans="1:6" x14ac:dyDescent="0.3">
      <c r="A4487" s="171">
        <v>43204</v>
      </c>
      <c r="B4487" s="943" t="s">
        <v>3369</v>
      </c>
      <c r="C4487" s="94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43" t="s">
        <v>2162</v>
      </c>
      <c r="C4492" s="94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43" t="s">
        <v>3444</v>
      </c>
      <c r="C4499" s="94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43" t="s">
        <v>3444</v>
      </c>
      <c r="C4512" s="94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43" t="s">
        <v>3500</v>
      </c>
      <c r="C4519" s="94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43" t="s">
        <v>3502</v>
      </c>
      <c r="C4521" s="94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43" t="s">
        <v>3206</v>
      </c>
      <c r="C4525" s="94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43" t="s">
        <v>3516</v>
      </c>
      <c r="C4528" s="94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43" t="s">
        <v>3523</v>
      </c>
      <c r="C4530" s="943"/>
      <c r="D4530" s="71"/>
      <c r="E4530" s="72">
        <v>2000</v>
      </c>
      <c r="F4530" s="48">
        <f t="shared" si="73"/>
        <v>42193</v>
      </c>
    </row>
    <row r="4531" spans="1:8" x14ac:dyDescent="0.3">
      <c r="A4531" s="171">
        <v>43213</v>
      </c>
      <c r="B4531" s="943" t="s">
        <v>3524</v>
      </c>
      <c r="C4531" s="94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43" t="s">
        <v>3444</v>
      </c>
      <c r="C4533" s="94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43" t="s">
        <v>3533</v>
      </c>
      <c r="C4548" s="94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43" t="s">
        <v>3533</v>
      </c>
      <c r="C4570" s="94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39" t="s">
        <v>3569</v>
      </c>
      <c r="C4597" s="94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43" t="s">
        <v>3588</v>
      </c>
      <c r="C4619" s="94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43" t="s">
        <v>3590</v>
      </c>
      <c r="C4622" s="94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43" t="s">
        <v>3598</v>
      </c>
      <c r="C4630" s="94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43" t="s">
        <v>3444</v>
      </c>
      <c r="C4635" s="943"/>
      <c r="D4635" s="71"/>
      <c r="E4635" s="72">
        <v>50000</v>
      </c>
      <c r="F4635" s="48">
        <f t="shared" si="75"/>
        <v>50678</v>
      </c>
    </row>
    <row r="4636" spans="1:6" x14ac:dyDescent="0.3">
      <c r="A4636" s="171">
        <v>43227</v>
      </c>
      <c r="B4636" s="943" t="s">
        <v>3444</v>
      </c>
      <c r="C4636" s="94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43" t="s">
        <v>3614</v>
      </c>
      <c r="C4655" s="94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43" t="s">
        <v>3444</v>
      </c>
      <c r="C4664" s="94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43" t="s">
        <v>3628</v>
      </c>
      <c r="C4674" s="94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43" t="s">
        <v>3642</v>
      </c>
      <c r="C4691" s="94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43" t="s">
        <v>3444</v>
      </c>
      <c r="C4712" s="94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43" t="s">
        <v>3673</v>
      </c>
      <c r="C4723" s="94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43" t="s">
        <v>3685</v>
      </c>
      <c r="C4738" s="94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43" t="s">
        <v>3444</v>
      </c>
      <c r="C4745" s="94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43" t="s">
        <v>3698</v>
      </c>
      <c r="C4756" s="94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43" t="s">
        <v>3710</v>
      </c>
      <c r="C4770" s="94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43" t="s">
        <v>3717</v>
      </c>
      <c r="C4783" s="94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43" t="s">
        <v>3614</v>
      </c>
      <c r="C4789" s="94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43" t="s">
        <v>3717</v>
      </c>
      <c r="C4799" s="94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43" t="s">
        <v>3740</v>
      </c>
      <c r="C4812" s="943"/>
      <c r="D4812" s="71"/>
      <c r="E4812" s="72">
        <v>12500</v>
      </c>
      <c r="F4812" s="48">
        <f t="shared" si="78"/>
        <v>12853</v>
      </c>
    </row>
    <row r="4813" spans="1:6" x14ac:dyDescent="0.3">
      <c r="A4813" s="45">
        <v>43264</v>
      </c>
      <c r="B4813" s="943" t="s">
        <v>3741</v>
      </c>
      <c r="C4813" s="943"/>
      <c r="D4813" s="71"/>
      <c r="E4813" s="72">
        <v>3000</v>
      </c>
      <c r="F4813" s="48">
        <f t="shared" si="78"/>
        <v>15853</v>
      </c>
    </row>
    <row r="4814" spans="1:6" x14ac:dyDescent="0.3">
      <c r="A4814" s="45">
        <v>43264</v>
      </c>
      <c r="B4814" s="943" t="s">
        <v>3742</v>
      </c>
      <c r="C4814" s="943"/>
      <c r="D4814" s="71"/>
      <c r="E4814" s="72">
        <v>10000</v>
      </c>
      <c r="F4814" s="48">
        <f t="shared" si="78"/>
        <v>25853</v>
      </c>
    </row>
    <row r="4815" spans="1:6" x14ac:dyDescent="0.3">
      <c r="A4815" s="45">
        <v>43264</v>
      </c>
      <c r="B4815" s="943" t="s">
        <v>3743</v>
      </c>
      <c r="C4815" s="94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43" t="s">
        <v>3717</v>
      </c>
      <c r="C4822" s="94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43" t="s">
        <v>3590</v>
      </c>
      <c r="C4843" s="94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43" t="s">
        <v>3717</v>
      </c>
      <c r="C4859" s="94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43" t="s">
        <v>3803</v>
      </c>
      <c r="C4868" s="94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43" t="s">
        <v>3717</v>
      </c>
      <c r="C4876" s="94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43" t="s">
        <v>3717</v>
      </c>
      <c r="C4905" s="94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43" t="s">
        <v>2910</v>
      </c>
      <c r="C4919" s="94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43" t="s">
        <v>1981</v>
      </c>
      <c r="C4924" s="94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43" t="s">
        <v>3717</v>
      </c>
      <c r="C4930" s="94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43" t="s">
        <v>3717</v>
      </c>
      <c r="C4951" s="94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43" t="s">
        <v>3416</v>
      </c>
      <c r="C4955" s="94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43" t="s">
        <v>3717</v>
      </c>
      <c r="C4979" s="94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43" t="s">
        <v>3948</v>
      </c>
      <c r="C4990" s="94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43" t="s">
        <v>3909</v>
      </c>
      <c r="C4996" s="94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43" t="s">
        <v>3960</v>
      </c>
      <c r="C5070" s="94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43" t="s">
        <v>3969</v>
      </c>
      <c r="C5079" s="94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43" t="s">
        <v>3717</v>
      </c>
      <c r="C5087" s="94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43" t="s">
        <v>3717</v>
      </c>
      <c r="C5142" s="94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43" t="s">
        <v>4063</v>
      </c>
      <c r="C5155" s="94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43" t="s">
        <v>4063</v>
      </c>
      <c r="C5168" s="94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43" t="s">
        <v>4064</v>
      </c>
      <c r="C5182" s="94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43" t="s">
        <v>4106</v>
      </c>
      <c r="C5223" s="94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43" t="s">
        <v>4106</v>
      </c>
      <c r="C5233" s="94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43" t="s">
        <v>3444</v>
      </c>
      <c r="C5249" s="94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43" t="s">
        <v>4294</v>
      </c>
      <c r="C5256" s="94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43" t="s">
        <v>4150</v>
      </c>
      <c r="C5266" s="94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43" t="s">
        <v>4163</v>
      </c>
      <c r="C5287" s="94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43" t="s">
        <v>3444</v>
      </c>
      <c r="C5316" s="94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43" t="s">
        <v>3444</v>
      </c>
      <c r="C5323" s="94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43" t="s">
        <v>3444</v>
      </c>
      <c r="C5332" s="94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43" t="s">
        <v>3444</v>
      </c>
      <c r="C5344" s="94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43" t="s">
        <v>4215</v>
      </c>
      <c r="C5360" s="94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39" t="s">
        <v>4223</v>
      </c>
      <c r="C5363" s="94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39" t="s">
        <v>3444</v>
      </c>
      <c r="C5384" s="94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39" t="s">
        <v>3444</v>
      </c>
      <c r="C5392" s="94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39" t="s">
        <v>3444</v>
      </c>
      <c r="C5403" s="94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43" t="s">
        <v>4267</v>
      </c>
      <c r="C5419" s="94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43" t="s">
        <v>4106</v>
      </c>
      <c r="C5421" s="94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43" t="s">
        <v>3590</v>
      </c>
      <c r="C5437" s="94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43" t="s">
        <v>4286</v>
      </c>
      <c r="C5446" s="94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43" t="s">
        <v>4286</v>
      </c>
      <c r="C5451" s="94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43" t="s">
        <v>4299</v>
      </c>
      <c r="C5460" s="943"/>
      <c r="D5460" s="71"/>
      <c r="E5460" s="72">
        <f>76800</f>
        <v>76800</v>
      </c>
      <c r="F5460" s="48">
        <f t="shared" si="88"/>
        <v>77390</v>
      </c>
    </row>
    <row r="5461" spans="1:9" x14ac:dyDescent="0.3">
      <c r="A5461" s="45">
        <v>43370</v>
      </c>
      <c r="B5461" s="943" t="s">
        <v>4300</v>
      </c>
      <c r="C5461" s="94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43" t="s">
        <v>4294</v>
      </c>
      <c r="C5481" s="94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43" t="s">
        <v>4267</v>
      </c>
      <c r="C5485" s="94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43" t="s">
        <v>17</v>
      </c>
      <c r="C5489" s="94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43" t="s">
        <v>4322</v>
      </c>
      <c r="C5496" s="94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43" t="s">
        <v>4329</v>
      </c>
      <c r="C5506" s="943"/>
      <c r="D5506" s="71"/>
      <c r="E5506" s="72">
        <v>40000</v>
      </c>
      <c r="F5506" s="48">
        <f t="shared" si="88"/>
        <v>40001</v>
      </c>
    </row>
    <row r="5507" spans="1:6" x14ac:dyDescent="0.3">
      <c r="A5507" s="45">
        <v>43390</v>
      </c>
      <c r="B5507" s="943" t="s">
        <v>4106</v>
      </c>
      <c r="C5507" s="94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43" t="s">
        <v>4329</v>
      </c>
      <c r="C5526" s="94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43" t="s">
        <v>4329</v>
      </c>
      <c r="C5545" s="94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43" t="s">
        <v>4353</v>
      </c>
      <c r="C5550" s="94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43" t="s">
        <v>3444</v>
      </c>
      <c r="C5554" s="94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43" t="s">
        <v>3444</v>
      </c>
      <c r="C5562" s="94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43" t="s">
        <v>2960</v>
      </c>
      <c r="C5578" s="94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43" t="s">
        <v>4106</v>
      </c>
      <c r="C5581" s="94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43" t="s">
        <v>3444</v>
      </c>
      <c r="C5593" s="94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43" t="s">
        <v>3444</v>
      </c>
      <c r="C5600" s="94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43" t="s">
        <v>3444</v>
      </c>
      <c r="C5609" s="94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43" t="s">
        <v>4415</v>
      </c>
      <c r="C5614" s="94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43" t="s">
        <v>4455</v>
      </c>
      <c r="C5651" s="943"/>
      <c r="D5651" s="71"/>
      <c r="E5651" s="72">
        <v>194</v>
      </c>
      <c r="F5651" s="48">
        <f t="shared" si="91"/>
        <v>842</v>
      </c>
    </row>
    <row r="5652" spans="1:6" x14ac:dyDescent="0.3">
      <c r="A5652" s="45">
        <v>43448</v>
      </c>
      <c r="B5652" s="943" t="s">
        <v>4329</v>
      </c>
      <c r="C5652" s="94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43" t="s">
        <v>4329</v>
      </c>
      <c r="C5657" s="94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43" t="s">
        <v>4329</v>
      </c>
      <c r="C5665" s="94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43" t="s">
        <v>4329</v>
      </c>
      <c r="C5677" s="94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43" t="s">
        <v>4472</v>
      </c>
      <c r="C5684" s="94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43" t="s">
        <v>3444</v>
      </c>
      <c r="C5706" s="94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43" t="s">
        <v>3444</v>
      </c>
      <c r="C5716" s="94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43" t="s">
        <v>4447</v>
      </c>
      <c r="C5729" s="94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43" t="s">
        <v>4106</v>
      </c>
      <c r="C5732" s="94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43" t="s">
        <v>4106</v>
      </c>
      <c r="C5744" s="94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43" t="s">
        <v>4406</v>
      </c>
      <c r="C5754" s="94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43" t="s">
        <v>4406</v>
      </c>
      <c r="C5765" s="94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43" t="s">
        <v>4406</v>
      </c>
      <c r="C5772" s="94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43" t="s">
        <v>4406</v>
      </c>
      <c r="C5780" s="94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43" t="s">
        <v>4406</v>
      </c>
      <c r="C5789" s="94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43" t="s">
        <v>4406</v>
      </c>
      <c r="C5794" s="94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43" t="s">
        <v>4406</v>
      </c>
      <c r="C5810" s="94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43" t="s">
        <v>4574</v>
      </c>
      <c r="C5815" s="94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43" t="s">
        <v>4406</v>
      </c>
      <c r="C5818" s="94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43" t="s">
        <v>2960</v>
      </c>
      <c r="C5827" s="94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43" t="s">
        <v>4406</v>
      </c>
      <c r="C5831" s="94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43" t="s">
        <v>4406</v>
      </c>
      <c r="C5834" s="94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43" t="s">
        <v>4406</v>
      </c>
      <c r="C5841" s="94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43" t="s">
        <v>4406</v>
      </c>
      <c r="C5848" s="94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43" t="s">
        <v>4406</v>
      </c>
      <c r="C5859" s="94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43" t="s">
        <v>4406</v>
      </c>
      <c r="C5865" s="94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43" t="s">
        <v>4627</v>
      </c>
      <c r="C5876" s="94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43" t="s">
        <v>4631</v>
      </c>
      <c r="C5883" s="94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43" t="s">
        <v>4406</v>
      </c>
      <c r="C5886" s="94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43" t="s">
        <v>4632</v>
      </c>
      <c r="C5899" s="94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43" t="s">
        <v>4811</v>
      </c>
      <c r="C5933" s="94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43" t="s">
        <v>2960</v>
      </c>
      <c r="C5948" s="94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43" t="s">
        <v>4675</v>
      </c>
      <c r="C5950" s="94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43" t="s">
        <v>4810</v>
      </c>
      <c r="C5955" s="94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43" t="s">
        <v>4809</v>
      </c>
      <c r="C5965" s="94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43" t="s">
        <v>3444</v>
      </c>
      <c r="C5973" s="94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43" t="s">
        <v>3444</v>
      </c>
      <c r="C5982" s="94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43" t="s">
        <v>3444</v>
      </c>
      <c r="C5988" s="94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43" t="s">
        <v>4809</v>
      </c>
      <c r="C5997" s="94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43" t="s">
        <v>3444</v>
      </c>
      <c r="C6001" s="94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43" t="s">
        <v>4455</v>
      </c>
      <c r="C6026" s="94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43" t="s">
        <v>3444</v>
      </c>
      <c r="C6029" s="94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43" t="s">
        <v>3444</v>
      </c>
      <c r="C6032" s="94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43" t="s">
        <v>4753</v>
      </c>
      <c r="C6045" s="94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43" t="s">
        <v>3444</v>
      </c>
      <c r="C6050" s="94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43" t="s">
        <v>3444</v>
      </c>
      <c r="C6058" s="94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43" t="s">
        <v>3444</v>
      </c>
      <c r="C6072" s="94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43" t="s">
        <v>4808</v>
      </c>
      <c r="C6089" s="94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43" t="s">
        <v>4364</v>
      </c>
      <c r="C6112" s="94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43" t="s">
        <v>4809</v>
      </c>
      <c r="C6123" s="94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43" t="s">
        <v>4846</v>
      </c>
      <c r="C6160" s="94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43" t="s">
        <v>4364</v>
      </c>
      <c r="C6169" s="94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47" t="s">
        <v>5335</v>
      </c>
      <c r="C6795" s="94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49" t="s">
        <v>5229</v>
      </c>
      <c r="C6827" s="949"/>
      <c r="D6827" s="950"/>
      <c r="E6827" s="199">
        <v>500000</v>
      </c>
      <c r="F6827" s="48">
        <f t="shared" si="111"/>
        <v>675437</v>
      </c>
    </row>
    <row r="6828" spans="1:6" x14ac:dyDescent="0.3">
      <c r="A6828" s="45">
        <v>43720</v>
      </c>
      <c r="B6828" s="954" t="s">
        <v>5368</v>
      </c>
      <c r="C6828" s="954"/>
      <c r="D6828" s="955"/>
      <c r="E6828" s="200">
        <v>500000</v>
      </c>
      <c r="F6828" s="48">
        <f t="shared" si="111"/>
        <v>1175437</v>
      </c>
    </row>
    <row r="6829" spans="1:6" x14ac:dyDescent="0.3">
      <c r="A6829" s="45">
        <v>43720</v>
      </c>
      <c r="B6829" s="956" t="s">
        <v>5367</v>
      </c>
      <c r="C6829" s="956"/>
      <c r="D6829" s="95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51" t="s">
        <v>5371</v>
      </c>
      <c r="C6834" s="952"/>
      <c r="D6834" s="95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51" t="s">
        <v>5379</v>
      </c>
      <c r="C6854" s="952"/>
      <c r="D6854" s="953"/>
      <c r="E6854" s="141">
        <v>100000</v>
      </c>
      <c r="F6854" s="48">
        <f t="shared" si="112"/>
        <v>114779</v>
      </c>
    </row>
    <row r="6855" spans="1:6" x14ac:dyDescent="0.3">
      <c r="A6855" s="45">
        <v>43724</v>
      </c>
      <c r="B6855" s="951" t="s">
        <v>5379</v>
      </c>
      <c r="C6855" s="952"/>
      <c r="D6855" s="95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51" t="s">
        <v>5379</v>
      </c>
      <c r="C6860" s="952"/>
      <c r="D6860" s="95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51" t="s">
        <v>5385</v>
      </c>
      <c r="C6862" s="952"/>
      <c r="D6862" s="95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51" t="s">
        <v>5379</v>
      </c>
      <c r="C6868" s="952"/>
      <c r="D6868" s="95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51" t="s">
        <v>5399</v>
      </c>
      <c r="C6875" s="952"/>
      <c r="D6875" s="95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51" t="s">
        <v>3717</v>
      </c>
      <c r="C6877" s="952"/>
      <c r="D6877" s="95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51" t="s">
        <v>3717</v>
      </c>
      <c r="C6886" s="952"/>
      <c r="D6886" s="95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51" t="s">
        <v>861</v>
      </c>
      <c r="C6907" s="952"/>
      <c r="D6907" s="95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51" t="s">
        <v>4329</v>
      </c>
      <c r="C6911" s="952"/>
      <c r="D6911" s="95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51" t="s">
        <v>4329</v>
      </c>
      <c r="C6919" s="952"/>
      <c r="D6919" s="95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59" t="s">
        <v>4329</v>
      </c>
      <c r="C6932" s="959"/>
      <c r="D6932" s="959"/>
      <c r="E6932" s="141">
        <v>75000</v>
      </c>
      <c r="F6932" s="48">
        <f>F6930-D6932+E6932</f>
        <v>94826</v>
      </c>
    </row>
    <row r="6933" spans="1:6" x14ac:dyDescent="0.3">
      <c r="A6933" s="45">
        <v>43739</v>
      </c>
      <c r="B6933" s="959" t="s">
        <v>861</v>
      </c>
      <c r="C6933" s="959"/>
      <c r="D6933" s="95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59" t="s">
        <v>4329</v>
      </c>
      <c r="C6946" s="959"/>
      <c r="D6946" s="95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58" t="s">
        <v>5431</v>
      </c>
      <c r="C6951" s="958"/>
      <c r="D6951" s="95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58" t="s">
        <v>5444</v>
      </c>
      <c r="C6965" s="958"/>
      <c r="D6965" s="95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58" t="s">
        <v>5448</v>
      </c>
      <c r="C6967" s="958"/>
      <c r="D6967" s="95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59" t="s">
        <v>5462</v>
      </c>
      <c r="C6974" s="959"/>
      <c r="D6974" s="95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59" t="s">
        <v>861</v>
      </c>
      <c r="C6977" s="959"/>
      <c r="D6977" s="95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59" t="s">
        <v>861</v>
      </c>
      <c r="C6982" s="959"/>
      <c r="D6982" s="95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59" t="s">
        <v>861</v>
      </c>
      <c r="C6988" s="959"/>
      <c r="D6988" s="95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59" t="s">
        <v>4362</v>
      </c>
      <c r="C6997" s="959"/>
      <c r="D6997" s="95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59" t="s">
        <v>861</v>
      </c>
      <c r="C7000" s="959"/>
      <c r="D7000" s="95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59" t="s">
        <v>4329</v>
      </c>
      <c r="C7004" s="959"/>
      <c r="D7004" s="95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59" t="s">
        <v>4329</v>
      </c>
      <c r="C7015" s="959"/>
      <c r="D7015" s="95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59"/>
      <c r="C7021" s="959"/>
      <c r="D7021" s="95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59" t="s">
        <v>861</v>
      </c>
      <c r="C7024" s="959"/>
      <c r="D7024" s="95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59" t="s">
        <v>861</v>
      </c>
      <c r="C7030" s="959"/>
      <c r="D7030" s="95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59" t="s">
        <v>4329</v>
      </c>
      <c r="C7033" s="959"/>
      <c r="D7033" s="95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59" t="s">
        <v>5499</v>
      </c>
      <c r="C7044" s="959"/>
      <c r="D7044" s="95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59" t="s">
        <v>5511</v>
      </c>
      <c r="C7058" s="959"/>
      <c r="D7058" s="95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59" t="s">
        <v>5527</v>
      </c>
      <c r="C7077" s="959"/>
      <c r="D7077" s="95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59" t="s">
        <v>5527</v>
      </c>
      <c r="C7103" s="959"/>
      <c r="D7103" s="95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59" t="s">
        <v>5559</v>
      </c>
      <c r="C7111" s="959"/>
      <c r="D7111" s="95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59" t="s">
        <v>4329</v>
      </c>
      <c r="C7124" s="959"/>
      <c r="D7124" s="959"/>
      <c r="E7124" s="141">
        <v>30000</v>
      </c>
      <c r="F7124" s="48">
        <f t="shared" si="116"/>
        <v>34780</v>
      </c>
    </row>
    <row r="7125" spans="1:6" x14ac:dyDescent="0.3">
      <c r="A7125" s="45">
        <v>43773</v>
      </c>
      <c r="B7125" s="959" t="s">
        <v>4329</v>
      </c>
      <c r="C7125" s="959"/>
      <c r="D7125" s="95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59" t="s">
        <v>5579</v>
      </c>
      <c r="C7129" s="959"/>
      <c r="D7129" s="959"/>
      <c r="E7129" s="141">
        <v>800000</v>
      </c>
      <c r="F7129" s="48">
        <f t="shared" si="116"/>
        <v>804270</v>
      </c>
    </row>
    <row r="7130" spans="1:6" x14ac:dyDescent="0.3">
      <c r="A7130" s="45">
        <v>43774</v>
      </c>
      <c r="B7130" s="959" t="s">
        <v>5579</v>
      </c>
      <c r="C7130" s="959"/>
      <c r="D7130" s="959"/>
      <c r="E7130" s="141">
        <v>300000</v>
      </c>
      <c r="F7130" s="48">
        <f t="shared" si="116"/>
        <v>1104270</v>
      </c>
    </row>
    <row r="7131" spans="1:6" x14ac:dyDescent="0.3">
      <c r="A7131" s="45">
        <v>43774</v>
      </c>
      <c r="B7131" s="959" t="s">
        <v>5579</v>
      </c>
      <c r="C7131" s="959"/>
      <c r="D7131" s="95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51" t="s">
        <v>5592</v>
      </c>
      <c r="C7137" s="952"/>
      <c r="D7137" s="95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51" t="s">
        <v>5602</v>
      </c>
      <c r="C7168" s="952"/>
      <c r="D7168" s="95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59" t="s">
        <v>5602</v>
      </c>
      <c r="C7187" s="959"/>
      <c r="D7187" s="95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59" t="s">
        <v>5632</v>
      </c>
      <c r="C7200" s="959"/>
      <c r="D7200" s="959"/>
      <c r="E7200" s="43"/>
      <c r="F7200" s="48">
        <v>0</v>
      </c>
    </row>
    <row r="7201" spans="1:11" x14ac:dyDescent="0.3">
      <c r="A7201" s="45">
        <v>43788</v>
      </c>
      <c r="B7201" s="959" t="s">
        <v>5633</v>
      </c>
      <c r="C7201" s="959"/>
      <c r="D7201" s="959"/>
      <c r="E7201" s="43">
        <v>1000000</v>
      </c>
      <c r="F7201" s="48">
        <f>E7201</f>
        <v>1000000</v>
      </c>
    </row>
    <row r="7202" spans="1:11" x14ac:dyDescent="0.3">
      <c r="A7202" s="45">
        <v>43788</v>
      </c>
      <c r="B7202" s="959" t="s">
        <v>5634</v>
      </c>
      <c r="C7202" s="959"/>
      <c r="D7202" s="95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59" t="s">
        <v>5636</v>
      </c>
      <c r="C7209" s="959"/>
      <c r="D7209" s="95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59" t="s">
        <v>5634</v>
      </c>
      <c r="C7219" s="959"/>
      <c r="D7219" s="95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59" t="s">
        <v>5774</v>
      </c>
      <c r="C7229" s="959"/>
      <c r="D7229" s="959"/>
      <c r="E7229" s="43">
        <v>45000</v>
      </c>
      <c r="F7229" s="48">
        <f t="shared" si="118"/>
        <v>51516</v>
      </c>
    </row>
    <row r="7230" spans="1:6" x14ac:dyDescent="0.3">
      <c r="A7230" s="45">
        <v>43810</v>
      </c>
      <c r="B7230" s="959" t="s">
        <v>5653</v>
      </c>
      <c r="C7230" s="959"/>
      <c r="D7230" s="95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59" t="s">
        <v>3717</v>
      </c>
      <c r="C7243" s="959"/>
      <c r="D7243" s="95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59" t="s">
        <v>3717</v>
      </c>
      <c r="C7245" s="959"/>
      <c r="D7245" s="95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59" t="s">
        <v>3717</v>
      </c>
      <c r="C7248" s="959"/>
      <c r="D7248" s="95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59" t="s">
        <v>5672</v>
      </c>
      <c r="C7260" s="959"/>
      <c r="D7260" s="95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59" t="s">
        <v>5672</v>
      </c>
      <c r="C7265" s="959"/>
      <c r="D7265" s="95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59" t="s">
        <v>4329</v>
      </c>
      <c r="C7268" s="959"/>
      <c r="D7268" s="95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59" t="s">
        <v>4329</v>
      </c>
      <c r="C7272" s="959"/>
      <c r="D7272" s="95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59" t="s">
        <v>4329</v>
      </c>
      <c r="C7292" s="959"/>
      <c r="D7292" s="95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59" t="s">
        <v>5672</v>
      </c>
      <c r="C7308" s="959"/>
      <c r="D7308" s="959"/>
      <c r="E7308" s="43">
        <v>750000</v>
      </c>
      <c r="F7308" s="48">
        <f t="shared" si="119"/>
        <v>750678</v>
      </c>
      <c r="K7308" s="52"/>
      <c r="L7308" s="52"/>
    </row>
    <row r="7309" spans="1:12" x14ac:dyDescent="0.3">
      <c r="A7309" s="45">
        <v>43837</v>
      </c>
      <c r="B7309" s="959" t="s">
        <v>5672</v>
      </c>
      <c r="C7309" s="959"/>
      <c r="D7309" s="959"/>
      <c r="E7309" s="43">
        <v>200000</v>
      </c>
      <c r="F7309" s="48">
        <f t="shared" ref="F7309:F7372" si="120">F7308+E7309-D7309</f>
        <v>950678</v>
      </c>
      <c r="K7309" s="52"/>
      <c r="L7309" s="52"/>
    </row>
    <row r="7310" spans="1:12" x14ac:dyDescent="0.3">
      <c r="A7310" s="45">
        <v>43837</v>
      </c>
      <c r="B7310" s="959" t="s">
        <v>5672</v>
      </c>
      <c r="C7310" s="959"/>
      <c r="D7310" s="959"/>
      <c r="E7310" s="43">
        <v>496000</v>
      </c>
      <c r="F7310" s="48">
        <f t="shared" si="120"/>
        <v>1446678</v>
      </c>
      <c r="K7310" s="52"/>
      <c r="L7310" s="52"/>
    </row>
    <row r="7311" spans="1:12" x14ac:dyDescent="0.3">
      <c r="A7311" s="45">
        <v>43837</v>
      </c>
      <c r="B7311" s="959" t="s">
        <v>4329</v>
      </c>
      <c r="C7311" s="959"/>
      <c r="D7311" s="95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59" t="s">
        <v>5717</v>
      </c>
      <c r="C7327" s="959"/>
      <c r="D7327" s="95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59" t="s">
        <v>5672</v>
      </c>
      <c r="C7331" s="959"/>
      <c r="D7331" s="95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59" t="s">
        <v>5672</v>
      </c>
      <c r="C7336" s="959"/>
      <c r="D7336" s="95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59" t="s">
        <v>2960</v>
      </c>
      <c r="C7354" s="959"/>
      <c r="D7354" s="95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59" t="s">
        <v>2960</v>
      </c>
      <c r="C7357" s="959"/>
      <c r="D7357" s="95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59" t="s">
        <v>5745</v>
      </c>
      <c r="C7360" s="959"/>
      <c r="D7360" s="95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59" t="s">
        <v>2960</v>
      </c>
      <c r="C7367" s="959"/>
      <c r="D7367" s="95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59" t="s">
        <v>4329</v>
      </c>
      <c r="C7374" s="959"/>
      <c r="D7374" s="95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59" t="s">
        <v>5755</v>
      </c>
      <c r="C7386" s="959"/>
      <c r="D7386" s="95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59" t="s">
        <v>2960</v>
      </c>
      <c r="C7416" s="959"/>
      <c r="D7416" s="95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59" t="s">
        <v>5786</v>
      </c>
      <c r="C7419" s="959"/>
      <c r="D7419" s="95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59" t="s">
        <v>5786</v>
      </c>
      <c r="C7422" s="959"/>
      <c r="D7422" s="95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59" t="s">
        <v>5809</v>
      </c>
      <c r="C7453" s="959"/>
      <c r="D7453" s="959"/>
      <c r="E7453" s="43">
        <v>500000</v>
      </c>
      <c r="F7453" s="48">
        <f t="shared" si="122"/>
        <v>1425522</v>
      </c>
    </row>
    <row r="7454" spans="1:6" x14ac:dyDescent="0.3">
      <c r="A7454" s="45">
        <v>43875</v>
      </c>
      <c r="B7454" s="959" t="s">
        <v>5836</v>
      </c>
      <c r="C7454" s="959"/>
      <c r="D7454" s="95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59" t="s">
        <v>5818</v>
      </c>
      <c r="C7462" s="959"/>
      <c r="D7462" s="95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59" t="s">
        <v>5809</v>
      </c>
      <c r="C7485" s="959"/>
      <c r="D7485" s="95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59" t="s">
        <v>5809</v>
      </c>
      <c r="C7498" s="959"/>
      <c r="D7498" s="95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59" t="s">
        <v>5809</v>
      </c>
      <c r="C7508" s="959"/>
      <c r="D7508" s="95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59" t="s">
        <v>5809</v>
      </c>
      <c r="C7514" s="959"/>
      <c r="D7514" s="95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59" t="s">
        <v>5809</v>
      </c>
      <c r="C7519" s="959"/>
      <c r="D7519" s="95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59" t="s">
        <v>5809</v>
      </c>
      <c r="C7524" s="959"/>
      <c r="D7524" s="95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59" t="s">
        <v>5809</v>
      </c>
      <c r="C7533" s="959"/>
      <c r="D7533" s="959"/>
      <c r="E7533" s="43">
        <v>35000</v>
      </c>
      <c r="F7533" s="48">
        <f t="shared" si="123"/>
        <v>45802</v>
      </c>
    </row>
    <row r="7534" spans="1:6" ht="15" customHeight="1" x14ac:dyDescent="0.3">
      <c r="A7534" s="45">
        <v>43888</v>
      </c>
      <c r="B7534" s="959" t="s">
        <v>5809</v>
      </c>
      <c r="C7534" s="959"/>
      <c r="D7534" s="95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59" t="s">
        <v>5809</v>
      </c>
      <c r="C7536" s="959"/>
      <c r="D7536" s="95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59" t="s">
        <v>5906</v>
      </c>
      <c r="C7548" s="959"/>
      <c r="D7548" s="95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59" t="s">
        <v>5921</v>
      </c>
      <c r="C7595" s="959"/>
      <c r="D7595" s="95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59" t="s">
        <v>5926</v>
      </c>
      <c r="C7599" s="959"/>
      <c r="D7599" s="95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59" t="s">
        <v>5952</v>
      </c>
      <c r="C7624" s="959"/>
      <c r="D7624" s="95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59" t="s">
        <v>5980</v>
      </c>
      <c r="C7642" s="959"/>
      <c r="D7642" s="95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59" t="s">
        <v>5986</v>
      </c>
      <c r="C7658" s="959"/>
      <c r="D7658" s="95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59" t="s">
        <v>2960</v>
      </c>
      <c r="C7661" s="959"/>
      <c r="D7661" s="95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59" t="s">
        <v>3444</v>
      </c>
      <c r="C7664" s="959"/>
      <c r="D7664" s="95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59" t="s">
        <v>2960</v>
      </c>
      <c r="C7667" s="959"/>
      <c r="D7667" s="95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59" t="s">
        <v>2960</v>
      </c>
      <c r="C7671" s="959"/>
      <c r="D7671" s="95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59" t="s">
        <v>2960</v>
      </c>
      <c r="C7678" s="959"/>
      <c r="D7678" s="95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59" t="s">
        <v>6000</v>
      </c>
      <c r="C7682" s="959"/>
      <c r="D7682" s="95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59" t="s">
        <v>2960</v>
      </c>
      <c r="C7684" s="959"/>
      <c r="D7684" s="95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59" t="s">
        <v>2960</v>
      </c>
      <c r="C7688" s="959"/>
      <c r="D7688" s="95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59" t="s">
        <v>2960</v>
      </c>
      <c r="C7691" s="959"/>
      <c r="D7691" s="95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59" t="s">
        <v>2960</v>
      </c>
      <c r="C7701" s="959"/>
      <c r="D7701" s="95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59" t="s">
        <v>2960</v>
      </c>
      <c r="C7712" s="959"/>
      <c r="D7712" s="95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59" t="s">
        <v>2960</v>
      </c>
      <c r="C7717" s="959"/>
      <c r="D7717" s="95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59" t="s">
        <v>2960</v>
      </c>
      <c r="C7720" s="959"/>
      <c r="D7720" s="95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59" t="s">
        <v>6039</v>
      </c>
      <c r="C7730" s="959"/>
      <c r="D7730" s="95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59" t="s">
        <v>6000</v>
      </c>
      <c r="C7741" s="959"/>
      <c r="D7741" s="95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59" t="s">
        <v>6055</v>
      </c>
      <c r="C7745" s="959"/>
      <c r="D7745" s="95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59" t="s">
        <v>6000</v>
      </c>
      <c r="C7754" s="959"/>
      <c r="D7754" s="95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59" t="s">
        <v>6055</v>
      </c>
      <c r="C7759" s="959"/>
      <c r="D7759" s="95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59" t="s">
        <v>6069</v>
      </c>
      <c r="C7766" s="959"/>
      <c r="D7766" s="95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59" t="s">
        <v>6079</v>
      </c>
      <c r="C7772" s="959"/>
      <c r="D7772" s="95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59" t="s">
        <v>6055</v>
      </c>
      <c r="C7774" s="959"/>
      <c r="D7774" s="95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59" t="s">
        <v>6000</v>
      </c>
      <c r="C7776" s="959"/>
      <c r="D7776" s="95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59" t="s">
        <v>6090</v>
      </c>
      <c r="C7780" s="959"/>
      <c r="D7780" s="95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59" t="s">
        <v>6095</v>
      </c>
      <c r="C7784" s="959"/>
      <c r="D7784" s="95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59" t="s">
        <v>6098</v>
      </c>
      <c r="C7789" s="959"/>
      <c r="D7789" s="95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59" t="s">
        <v>6055</v>
      </c>
      <c r="C7804" s="959"/>
      <c r="D7804" s="95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59" t="s">
        <v>6055</v>
      </c>
      <c r="C7809" s="959"/>
      <c r="D7809" s="95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59" t="s">
        <v>6162</v>
      </c>
      <c r="C7820" s="959"/>
      <c r="D7820" s="95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59" t="s">
        <v>6055</v>
      </c>
      <c r="C7823" s="959"/>
      <c r="D7823" s="95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59" t="s">
        <v>6137</v>
      </c>
      <c r="C7833" s="959"/>
      <c r="D7833" s="95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59" t="s">
        <v>6166</v>
      </c>
      <c r="C7836" s="959"/>
      <c r="D7836" s="95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59" t="s">
        <v>6166</v>
      </c>
      <c r="C7839" s="959"/>
      <c r="D7839" s="95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59" t="s">
        <v>6157</v>
      </c>
      <c r="C7853" s="959"/>
      <c r="D7853" s="95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59" t="s">
        <v>6187</v>
      </c>
      <c r="C7874" s="959"/>
      <c r="D7874" s="95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59" t="s">
        <v>6196</v>
      </c>
      <c r="C7886" s="959"/>
      <c r="D7886" s="95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59" t="s">
        <v>6204</v>
      </c>
      <c r="C7896" s="959"/>
      <c r="D7896" s="95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59" t="s">
        <v>6207</v>
      </c>
      <c r="C7898" s="959"/>
      <c r="D7898" s="95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59" t="s">
        <v>6210</v>
      </c>
      <c r="C7905" s="959"/>
      <c r="D7905" s="95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59" t="s">
        <v>6210</v>
      </c>
      <c r="C7923" s="959"/>
      <c r="D7923" s="95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59" t="s">
        <v>6210</v>
      </c>
      <c r="C7925" s="959"/>
      <c r="D7925" s="95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59" t="s">
        <v>6210</v>
      </c>
      <c r="C7935" s="959"/>
      <c r="D7935" s="95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59" t="s">
        <v>6210</v>
      </c>
      <c r="C7941" s="959"/>
      <c r="D7941" s="95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59" t="s">
        <v>6241</v>
      </c>
      <c r="C7950" s="959"/>
      <c r="D7950" s="95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59" t="s">
        <v>6249</v>
      </c>
      <c r="C7961" s="959"/>
      <c r="D7961" s="95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59" t="s">
        <v>6260</v>
      </c>
      <c r="C7968" s="959"/>
      <c r="D7968" s="95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59" t="s">
        <v>6257</v>
      </c>
      <c r="C7976" s="959"/>
      <c r="D7976" s="95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59" t="s">
        <v>6276</v>
      </c>
      <c r="C7985" s="959"/>
      <c r="D7985" s="95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59" t="s">
        <v>6257</v>
      </c>
      <c r="C8001" s="959"/>
      <c r="D8001" s="95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59" t="s">
        <v>6257</v>
      </c>
      <c r="C8020" s="959"/>
      <c r="D8020" s="95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59" t="s">
        <v>6257</v>
      </c>
      <c r="C8037" s="959"/>
      <c r="D8037" s="95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59" t="s">
        <v>6276</v>
      </c>
      <c r="C8054" s="959"/>
      <c r="D8054" s="95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59" t="s">
        <v>6339</v>
      </c>
      <c r="C8068" s="959"/>
      <c r="D8068" s="959"/>
      <c r="E8068" s="43">
        <v>288750</v>
      </c>
      <c r="F8068" s="48">
        <f t="shared" si="132"/>
        <v>317325</v>
      </c>
    </row>
    <row r="8069" spans="1:6" x14ac:dyDescent="0.3">
      <c r="A8069" s="45">
        <v>44053</v>
      </c>
      <c r="B8069" s="959" t="s">
        <v>6340</v>
      </c>
      <c r="C8069" s="959"/>
      <c r="D8069" s="95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59" t="s">
        <v>6257</v>
      </c>
      <c r="C8074" s="959"/>
      <c r="D8074" s="95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59" t="s">
        <v>6357</v>
      </c>
      <c r="C8097" s="959"/>
      <c r="D8097" s="95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59" t="s">
        <v>6257</v>
      </c>
      <c r="C8122" s="959"/>
      <c r="D8122" s="95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59" t="s">
        <v>6249</v>
      </c>
      <c r="C8132" s="959"/>
      <c r="D8132" s="95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59" t="s">
        <v>6409</v>
      </c>
      <c r="C8140" s="959"/>
      <c r="D8140" s="95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59" t="s">
        <v>6408</v>
      </c>
      <c r="C8144" s="959"/>
      <c r="D8144" s="95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59" t="s">
        <v>6407</v>
      </c>
      <c r="C8176" s="959"/>
      <c r="D8176" s="95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59" t="s">
        <v>6423</v>
      </c>
      <c r="C8182" s="959"/>
      <c r="D8182" s="95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59" t="s">
        <v>6438</v>
      </c>
      <c r="C8203" s="959"/>
      <c r="D8203" s="95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59" t="s">
        <v>5653</v>
      </c>
      <c r="C8206" s="959"/>
      <c r="D8206" s="95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59" t="s">
        <v>6438</v>
      </c>
      <c r="C8215" s="959"/>
      <c r="D8215" s="95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59" t="s">
        <v>6407</v>
      </c>
      <c r="C8219" s="959"/>
      <c r="D8219" s="95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59" t="s">
        <v>5653</v>
      </c>
      <c r="C8244" s="959"/>
      <c r="D8244" s="959"/>
      <c r="E8244" s="43">
        <v>50000</v>
      </c>
      <c r="F8244" s="48">
        <f t="shared" si="135"/>
        <v>66921.870967742056</v>
      </c>
    </row>
    <row r="8245" spans="1:10" x14ac:dyDescent="0.3">
      <c r="A8245" s="45">
        <v>44095</v>
      </c>
      <c r="B8245" s="959" t="s">
        <v>5653</v>
      </c>
      <c r="C8245" s="959"/>
      <c r="D8245" s="959"/>
      <c r="E8245" s="43">
        <v>25000</v>
      </c>
      <c r="F8245" s="48">
        <f t="shared" si="135"/>
        <v>91921.870967742056</v>
      </c>
    </row>
    <row r="8246" spans="1:10" x14ac:dyDescent="0.3">
      <c r="A8246" s="45">
        <v>44095</v>
      </c>
      <c r="B8246" s="959" t="s">
        <v>5653</v>
      </c>
      <c r="C8246" s="959"/>
      <c r="D8246" s="95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59" t="s">
        <v>5653</v>
      </c>
      <c r="C8253" s="959"/>
      <c r="D8253" s="95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59" t="s">
        <v>6490</v>
      </c>
      <c r="C8267" s="959"/>
      <c r="D8267" s="95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59" t="s">
        <v>5653</v>
      </c>
      <c r="C8269" s="959"/>
      <c r="D8269" s="95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59" t="s">
        <v>3444</v>
      </c>
      <c r="C8277" s="959"/>
      <c r="D8277" s="95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59" t="s">
        <v>6503</v>
      </c>
      <c r="C8289" s="959"/>
      <c r="D8289" s="959"/>
      <c r="E8289" s="43">
        <v>20000</v>
      </c>
      <c r="F8289" s="48">
        <f t="shared" ref="F8289:F8352" si="136">F8288+E8289-D8289</f>
        <v>30278.870967742056</v>
      </c>
    </row>
    <row r="8290" spans="1:8" x14ac:dyDescent="0.3">
      <c r="A8290" s="45">
        <v>44102</v>
      </c>
      <c r="B8290" s="959" t="s">
        <v>6503</v>
      </c>
      <c r="C8290" s="959"/>
      <c r="D8290" s="95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59" t="s">
        <v>5653</v>
      </c>
      <c r="C8293" s="959"/>
      <c r="D8293" s="95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59" t="s">
        <v>5653</v>
      </c>
      <c r="C8306" s="959"/>
      <c r="D8306" s="95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59" t="s">
        <v>5653</v>
      </c>
      <c r="C8321" s="959"/>
      <c r="D8321" s="95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59" t="s">
        <v>5653</v>
      </c>
      <c r="C8348" s="959"/>
      <c r="D8348" s="959"/>
      <c r="E8348" s="43">
        <v>299000</v>
      </c>
      <c r="F8348" s="48">
        <f t="shared" si="136"/>
        <v>308262.87096774206</v>
      </c>
    </row>
    <row r="8349" spans="1:6" x14ac:dyDescent="0.3">
      <c r="A8349" s="45">
        <v>44112</v>
      </c>
      <c r="B8349" s="959" t="s">
        <v>5653</v>
      </c>
      <c r="C8349" s="959"/>
      <c r="D8349" s="95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59" t="s">
        <v>5653</v>
      </c>
      <c r="C8371" s="959"/>
      <c r="D8371" s="95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51" t="s">
        <v>6566</v>
      </c>
      <c r="C8374" s="952"/>
      <c r="D8374" s="95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59" t="s">
        <v>6575</v>
      </c>
      <c r="C8381" s="959"/>
      <c r="D8381" s="95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59" t="s">
        <v>6582</v>
      </c>
      <c r="C8391" s="959"/>
      <c r="D8391" s="95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59" t="s">
        <v>3444</v>
      </c>
      <c r="C8437" s="959"/>
      <c r="D8437" s="95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59" t="s">
        <v>5653</v>
      </c>
      <c r="C8452" s="959"/>
      <c r="D8452" s="95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59" t="s">
        <v>5653</v>
      </c>
      <c r="C8476" s="959"/>
      <c r="D8476" s="95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59" t="s">
        <v>6672</v>
      </c>
      <c r="C8494" s="959"/>
      <c r="D8494" s="95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59" t="s">
        <v>2960</v>
      </c>
      <c r="C8501" s="959"/>
      <c r="D8501" s="95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59" t="s">
        <v>2960</v>
      </c>
      <c r="C8510" s="959"/>
      <c r="D8510" s="95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59" t="s">
        <v>2960</v>
      </c>
      <c r="C8513" s="959"/>
      <c r="D8513" s="95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59" t="s">
        <v>6688</v>
      </c>
      <c r="C8519" s="959"/>
      <c r="D8519" s="95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59" t="s">
        <v>6688</v>
      </c>
      <c r="C8529" s="959"/>
      <c r="D8529" s="95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59" t="s">
        <v>2960</v>
      </c>
      <c r="C8540" s="959"/>
      <c r="D8540" s="95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59" t="s">
        <v>6688</v>
      </c>
      <c r="C8558" s="959"/>
      <c r="D8558" s="95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59" t="s">
        <v>6688</v>
      </c>
      <c r="C8570" s="959"/>
      <c r="D8570" s="95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59" t="s">
        <v>5653</v>
      </c>
      <c r="C8587" s="959"/>
      <c r="D8587" s="95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59" t="s">
        <v>5653</v>
      </c>
      <c r="C8596" s="959"/>
      <c r="D8596" s="95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59" t="s">
        <v>4106</v>
      </c>
      <c r="C8612" s="959"/>
      <c r="D8612" s="95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59" t="s">
        <v>5653</v>
      </c>
      <c r="C8630" s="959"/>
      <c r="D8630" s="95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59" t="s">
        <v>5653</v>
      </c>
      <c r="C8634" s="959"/>
      <c r="D8634" s="95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59" t="s">
        <v>4106</v>
      </c>
      <c r="C8636" s="959"/>
      <c r="D8636" s="95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59" t="s">
        <v>6786</v>
      </c>
      <c r="C8651" s="959"/>
      <c r="D8651" s="95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59" t="s">
        <v>6800</v>
      </c>
      <c r="C8663" s="959"/>
      <c r="D8663" s="95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59" t="s">
        <v>6802</v>
      </c>
      <c r="C8673" s="959"/>
      <c r="D8673" s="95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59" t="s">
        <v>4106</v>
      </c>
      <c r="C8687" s="959"/>
      <c r="D8687" s="95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59" t="s">
        <v>6823</v>
      </c>
      <c r="C8698" s="959"/>
      <c r="D8698" s="95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59" t="s">
        <v>4415</v>
      </c>
      <c r="C8705" s="959"/>
      <c r="D8705" s="95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59" t="s">
        <v>4415</v>
      </c>
      <c r="C8721" s="959"/>
      <c r="D8721" s="95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59" t="s">
        <v>4415</v>
      </c>
      <c r="C8736" s="959"/>
      <c r="D8736" s="95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59" t="s">
        <v>4415</v>
      </c>
      <c r="C8742" s="959"/>
      <c r="D8742" s="95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59" t="s">
        <v>6858</v>
      </c>
      <c r="C8749" s="959"/>
      <c r="D8749" s="95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59" t="s">
        <v>4415</v>
      </c>
      <c r="C8798" s="959"/>
      <c r="D8798" s="95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59" t="s">
        <v>4415</v>
      </c>
      <c r="C8805" s="959"/>
      <c r="D8805" s="95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59" t="s">
        <v>4415</v>
      </c>
      <c r="C8830" s="959"/>
      <c r="D8830" s="95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60"/>
      <c r="J8832" s="96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59" t="s">
        <v>4415</v>
      </c>
      <c r="C8836" s="959"/>
      <c r="D8836" s="95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59" t="s">
        <v>4415</v>
      </c>
      <c r="C8840" s="959"/>
      <c r="D8840" s="95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59" t="s">
        <v>4415</v>
      </c>
      <c r="C8859" s="959"/>
      <c r="D8859" s="95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59" t="s">
        <v>3444</v>
      </c>
      <c r="C8866" s="959"/>
      <c r="D8866" s="959"/>
      <c r="E8866" s="43">
        <v>100000</v>
      </c>
      <c r="F8866" s="48">
        <f t="shared" si="145"/>
        <v>102511</v>
      </c>
    </row>
    <row r="8867" spans="1:6" x14ac:dyDescent="0.3">
      <c r="A8867" s="45">
        <v>43839</v>
      </c>
      <c r="B8867" s="959" t="s">
        <v>3444</v>
      </c>
      <c r="C8867" s="959"/>
      <c r="D8867" s="959"/>
      <c r="E8867" s="43">
        <v>35000</v>
      </c>
      <c r="F8867" s="48">
        <f t="shared" si="145"/>
        <v>137511</v>
      </c>
    </row>
    <row r="8868" spans="1:6" x14ac:dyDescent="0.3">
      <c r="A8868" s="45">
        <v>43839</v>
      </c>
      <c r="B8868" s="959" t="s">
        <v>4415</v>
      </c>
      <c r="C8868" s="959"/>
      <c r="D8868" s="95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59" t="s">
        <v>3444</v>
      </c>
      <c r="C8884" s="959"/>
      <c r="D8884" s="95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59" t="s">
        <v>3444</v>
      </c>
      <c r="C8894" s="959"/>
      <c r="D8894" s="95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59" t="s">
        <v>3444</v>
      </c>
      <c r="C8901" s="959"/>
      <c r="D8901" s="95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59" t="s">
        <v>3444</v>
      </c>
      <c r="C8907" s="959"/>
      <c r="D8907" s="95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59" t="s">
        <v>5379</v>
      </c>
      <c r="C8930" s="959"/>
      <c r="D8930" s="95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51" t="s">
        <v>5431</v>
      </c>
      <c r="C8940" s="952"/>
      <c r="D8940" s="95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51" t="s">
        <v>5379</v>
      </c>
      <c r="C8947" s="952"/>
      <c r="D8947" s="95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51" t="s">
        <v>7048</v>
      </c>
      <c r="C8975" s="952"/>
      <c r="D8975" s="953"/>
      <c r="E8975" s="43">
        <v>100000</v>
      </c>
      <c r="F8975" s="48">
        <f t="shared" si="146"/>
        <v>109464</v>
      </c>
    </row>
    <row r="8976" spans="1:6" x14ac:dyDescent="0.3">
      <c r="A8976" s="45">
        <v>44256</v>
      </c>
      <c r="B8976" s="951" t="s">
        <v>7048</v>
      </c>
      <c r="C8976" s="952"/>
      <c r="D8976" s="95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51" t="s">
        <v>7088</v>
      </c>
      <c r="C8992" s="952"/>
      <c r="D8992" s="953"/>
      <c r="E8992" s="43">
        <v>100000</v>
      </c>
      <c r="F8992" s="48">
        <f>F8991+E8992-D8992</f>
        <v>108416</v>
      </c>
    </row>
    <row r="8993" spans="1:6" x14ac:dyDescent="0.3">
      <c r="A8993" s="45">
        <v>44258</v>
      </c>
      <c r="B8993" s="951" t="s">
        <v>7088</v>
      </c>
      <c r="C8993" s="952"/>
      <c r="D8993" s="95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51" t="s">
        <v>7100</v>
      </c>
      <c r="C9003" s="952"/>
      <c r="D9003" s="95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51" t="s">
        <v>4415</v>
      </c>
      <c r="C9013" s="952"/>
      <c r="D9013" s="95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51" t="s">
        <v>7048</v>
      </c>
      <c r="C9019" s="952"/>
      <c r="D9019" s="95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51" t="s">
        <v>7106</v>
      </c>
      <c r="C9021" s="952"/>
      <c r="D9021" s="95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51" t="s">
        <v>7048</v>
      </c>
      <c r="C9036" s="952"/>
      <c r="D9036" s="95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51" t="s">
        <v>4415</v>
      </c>
      <c r="C9044" s="952"/>
      <c r="D9044" s="95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51" t="s">
        <v>7048</v>
      </c>
      <c r="C9061" s="952"/>
      <c r="D9061" s="95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51" t="s">
        <v>7048</v>
      </c>
      <c r="C9063" s="952"/>
      <c r="D9063" s="95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51" t="s">
        <v>4415</v>
      </c>
      <c r="C9065" s="952"/>
      <c r="D9065" s="95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51" t="s">
        <v>4415</v>
      </c>
      <c r="C9073" s="952"/>
      <c r="D9073" s="95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51" t="s">
        <v>7161</v>
      </c>
      <c r="C9080" s="952"/>
      <c r="D9080" s="95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51" t="s">
        <v>861</v>
      </c>
      <c r="C9094" s="952"/>
      <c r="D9094" s="95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51" t="s">
        <v>7195</v>
      </c>
      <c r="C9102" s="952"/>
      <c r="D9102" s="95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51" t="s">
        <v>7196</v>
      </c>
      <c r="C9109" s="952"/>
      <c r="D9109" s="95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51" t="s">
        <v>7088</v>
      </c>
      <c r="C9119" s="952"/>
      <c r="D9119" s="95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51" t="s">
        <v>3444</v>
      </c>
      <c r="C9135" s="952"/>
      <c r="D9135" s="95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51" t="s">
        <v>3444</v>
      </c>
      <c r="C9148" s="952"/>
      <c r="D9148" s="95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51" t="s">
        <v>861</v>
      </c>
      <c r="C9166" s="952"/>
      <c r="D9166" s="95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51" t="s">
        <v>5431</v>
      </c>
      <c r="C9179" s="952"/>
      <c r="D9179" s="95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51" t="s">
        <v>5431</v>
      </c>
      <c r="C9183" s="952"/>
      <c r="D9183" s="95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51" t="s">
        <v>7261</v>
      </c>
      <c r="C9197" s="952"/>
      <c r="D9197" s="95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51" t="s">
        <v>4415</v>
      </c>
      <c r="C9204" s="952"/>
      <c r="D9204" s="95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51" t="s">
        <v>4415</v>
      </c>
      <c r="C9211" s="952"/>
      <c r="D9211" s="95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51" t="s">
        <v>4329</v>
      </c>
      <c r="C9226" s="952"/>
      <c r="D9226" s="95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51" t="s">
        <v>5431</v>
      </c>
      <c r="C9235" s="952"/>
      <c r="D9235" s="953"/>
      <c r="E9235" s="43">
        <v>70000</v>
      </c>
      <c r="F9235" s="48">
        <f t="shared" si="151"/>
        <v>76563</v>
      </c>
    </row>
    <row r="9236" spans="1:6" x14ac:dyDescent="0.3">
      <c r="A9236" s="45">
        <v>44298</v>
      </c>
      <c r="B9236" s="951" t="s">
        <v>5431</v>
      </c>
      <c r="C9236" s="952"/>
      <c r="D9236" s="953"/>
      <c r="E9236" s="43">
        <v>45000</v>
      </c>
      <c r="F9236" s="48">
        <f t="shared" si="151"/>
        <v>121563</v>
      </c>
    </row>
    <row r="9237" spans="1:6" x14ac:dyDescent="0.3">
      <c r="A9237" s="45">
        <v>44298</v>
      </c>
      <c r="B9237" s="951" t="s">
        <v>5431</v>
      </c>
      <c r="C9237" s="952"/>
      <c r="D9237" s="95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51" t="s">
        <v>7310</v>
      </c>
      <c r="C9242" s="952"/>
      <c r="D9242" s="95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51" t="s">
        <v>5431</v>
      </c>
      <c r="C9249" s="952"/>
      <c r="D9249" s="95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51" t="s">
        <v>3444</v>
      </c>
      <c r="C9258" s="952"/>
      <c r="D9258" s="95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59" t="s">
        <v>5431</v>
      </c>
      <c r="C9263" s="959"/>
      <c r="D9263" s="95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59" t="s">
        <v>5431</v>
      </c>
      <c r="C9274" s="959"/>
      <c r="D9274" s="95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59" t="s">
        <v>7343</v>
      </c>
      <c r="C9283" s="959"/>
      <c r="D9283" s="95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59" t="s">
        <v>7348</v>
      </c>
      <c r="C9287" s="959"/>
      <c r="D9287" s="95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59" t="s">
        <v>5431</v>
      </c>
      <c r="C9289" s="959"/>
      <c r="D9289" s="95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59" t="s">
        <v>5431</v>
      </c>
      <c r="C9300" s="959"/>
      <c r="D9300" s="95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59" t="s">
        <v>5431</v>
      </c>
      <c r="C9306" s="959"/>
      <c r="D9306" s="95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59" t="s">
        <v>5431</v>
      </c>
      <c r="C9310" s="959"/>
      <c r="D9310" s="95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59" t="s">
        <v>7374</v>
      </c>
      <c r="C9314" s="959"/>
      <c r="D9314" s="95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59" t="s">
        <v>4329</v>
      </c>
      <c r="C9340" s="959"/>
      <c r="D9340" s="959"/>
      <c r="E9340" s="43">
        <v>500000</v>
      </c>
      <c r="F9340" s="48">
        <f>F9339+E9340-D9340</f>
        <v>503165</v>
      </c>
    </row>
    <row r="9341" spans="1:13" x14ac:dyDescent="0.3">
      <c r="A9341" s="45">
        <v>44321</v>
      </c>
      <c r="B9341" s="959" t="s">
        <v>861</v>
      </c>
      <c r="C9341" s="959"/>
      <c r="D9341" s="95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59" t="s">
        <v>7422</v>
      </c>
      <c r="C9353" s="959"/>
      <c r="D9353" s="95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59" t="s">
        <v>4415</v>
      </c>
      <c r="C9365" s="959"/>
      <c r="D9365" s="95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59" t="s">
        <v>4415</v>
      </c>
      <c r="C9368" s="959"/>
      <c r="D9368" s="95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59" t="s">
        <v>861</v>
      </c>
      <c r="C9380" s="959"/>
      <c r="D9380" s="95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59" t="s">
        <v>7440</v>
      </c>
      <c r="C9387" s="959"/>
      <c r="D9387" s="95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61" t="s">
        <v>7448</v>
      </c>
      <c r="I9396" s="961"/>
      <c r="J9396" s="961"/>
    </row>
    <row r="9397" spans="1:12" x14ac:dyDescent="0.3">
      <c r="A9397" s="45">
        <v>44336</v>
      </c>
      <c r="B9397" s="959" t="s">
        <v>7440</v>
      </c>
      <c r="C9397" s="959"/>
      <c r="D9397" s="959"/>
      <c r="E9397" s="43">
        <v>50000</v>
      </c>
      <c r="F9397" s="48">
        <f t="shared" si="153"/>
        <v>68195</v>
      </c>
      <c r="H9397" s="962" t="s">
        <v>7527</v>
      </c>
      <c r="I9397" s="962"/>
      <c r="J9397" s="43">
        <v>25000</v>
      </c>
    </row>
    <row r="9398" spans="1:12" x14ac:dyDescent="0.3">
      <c r="A9398" s="45">
        <v>44336</v>
      </c>
      <c r="B9398" s="5" t="s">
        <v>4055</v>
      </c>
      <c r="C9398" s="5" t="s">
        <v>7456</v>
      </c>
      <c r="D9398" s="43">
        <v>40000</v>
      </c>
      <c r="E9398" s="43"/>
      <c r="F9398" s="48">
        <f t="shared" si="153"/>
        <v>28195</v>
      </c>
      <c r="H9398" s="962" t="s">
        <v>7449</v>
      </c>
      <c r="I9398" s="962"/>
      <c r="J9398" s="43">
        <v>201000</v>
      </c>
    </row>
    <row r="9399" spans="1:12" x14ac:dyDescent="0.3">
      <c r="A9399" s="45">
        <v>44336</v>
      </c>
      <c r="B9399" s="5" t="s">
        <v>7457</v>
      </c>
      <c r="C9399" s="5" t="s">
        <v>7458</v>
      </c>
      <c r="D9399" s="43">
        <v>16000</v>
      </c>
      <c r="E9399" s="43"/>
      <c r="F9399" s="48">
        <f t="shared" si="153"/>
        <v>12195</v>
      </c>
      <c r="H9399" s="962" t="s">
        <v>7450</v>
      </c>
      <c r="I9399" s="962"/>
      <c r="J9399" s="43">
        <v>201000</v>
      </c>
    </row>
    <row r="9400" spans="1:12" x14ac:dyDescent="0.3">
      <c r="A9400" s="45">
        <v>44336</v>
      </c>
      <c r="B9400" s="5" t="s">
        <v>7214</v>
      </c>
      <c r="C9400" s="5" t="s">
        <v>7460</v>
      </c>
      <c r="D9400" s="43">
        <v>2500</v>
      </c>
      <c r="E9400" s="43"/>
      <c r="F9400" s="48">
        <f t="shared" si="153"/>
        <v>9695</v>
      </c>
      <c r="H9400" s="962" t="s">
        <v>7452</v>
      </c>
      <c r="I9400" s="962"/>
      <c r="J9400" s="43">
        <v>4000</v>
      </c>
    </row>
    <row r="9401" spans="1:12" x14ac:dyDescent="0.3">
      <c r="A9401" s="45">
        <v>44336</v>
      </c>
      <c r="B9401" s="959" t="s">
        <v>7440</v>
      </c>
      <c r="C9401" s="959"/>
      <c r="D9401" s="959"/>
      <c r="E9401" s="43">
        <v>50000</v>
      </c>
      <c r="F9401" s="48">
        <f t="shared" si="153"/>
        <v>59695</v>
      </c>
      <c r="H9401" s="962" t="s">
        <v>7464</v>
      </c>
      <c r="I9401" s="962"/>
      <c r="J9401" s="43">
        <f>SUM(J9397:J9400)</f>
        <v>431000</v>
      </c>
    </row>
    <row r="9402" spans="1:12" x14ac:dyDescent="0.3">
      <c r="A9402" s="45">
        <v>44336</v>
      </c>
      <c r="B9402" s="5" t="s">
        <v>4550</v>
      </c>
      <c r="C9402" s="5" t="s">
        <v>7462</v>
      </c>
      <c r="D9402" s="43">
        <v>20000</v>
      </c>
      <c r="E9402" s="43"/>
      <c r="F9402" s="48">
        <f t="shared" si="153"/>
        <v>39695</v>
      </c>
      <c r="H9402" s="962" t="s">
        <v>7463</v>
      </c>
      <c r="I9402" s="962"/>
      <c r="J9402" s="43">
        <v>67000</v>
      </c>
    </row>
    <row r="9403" spans="1:12" x14ac:dyDescent="0.3">
      <c r="A9403" s="45">
        <v>44337</v>
      </c>
      <c r="B9403" s="5" t="s">
        <v>5156</v>
      </c>
      <c r="C9403" s="5" t="s">
        <v>7466</v>
      </c>
      <c r="D9403" s="43">
        <v>7260</v>
      </c>
      <c r="E9403" s="43"/>
      <c r="F9403" s="48">
        <f t="shared" si="153"/>
        <v>32435</v>
      </c>
      <c r="H9403" s="962" t="s">
        <v>7465</v>
      </c>
      <c r="I9403" s="96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59" t="s">
        <v>7440</v>
      </c>
      <c r="C9405" s="959"/>
      <c r="D9405" s="95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59" t="s">
        <v>7440</v>
      </c>
      <c r="C9410" s="959"/>
      <c r="D9410" s="95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59" t="s">
        <v>7440</v>
      </c>
      <c r="C9419" s="959"/>
      <c r="D9419" s="95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59" t="s">
        <v>7440</v>
      </c>
      <c r="C9439" s="959"/>
      <c r="D9439" s="95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59" t="s">
        <v>7440</v>
      </c>
      <c r="C9448" s="959"/>
      <c r="D9448" s="959"/>
      <c r="E9448" s="43">
        <v>720000</v>
      </c>
      <c r="F9448" s="48">
        <f t="shared" si="154"/>
        <v>743869</v>
      </c>
    </row>
    <row r="9449" spans="1:10" x14ac:dyDescent="0.3">
      <c r="A9449" s="45">
        <v>44349</v>
      </c>
      <c r="B9449" s="959" t="s">
        <v>7048</v>
      </c>
      <c r="C9449" s="959"/>
      <c r="D9449" s="95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59" t="s">
        <v>7088</v>
      </c>
      <c r="C9469" s="959"/>
      <c r="D9469" s="95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59" t="s">
        <v>7088</v>
      </c>
      <c r="C9475" s="959"/>
      <c r="D9475" s="959"/>
      <c r="E9475" s="43">
        <v>250000</v>
      </c>
      <c r="F9475" s="48">
        <f t="shared" si="155"/>
        <v>373893</v>
      </c>
      <c r="H9475" s="254"/>
    </row>
    <row r="9476" spans="1:12" x14ac:dyDescent="0.3">
      <c r="A9476" s="45">
        <v>44356</v>
      </c>
      <c r="B9476" s="959" t="s">
        <v>7088</v>
      </c>
      <c r="C9476" s="959"/>
      <c r="D9476" s="95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59" t="s">
        <v>7536</v>
      </c>
      <c r="C9483" s="959"/>
      <c r="D9483" s="95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59" t="s">
        <v>861</v>
      </c>
      <c r="C9486" s="959"/>
      <c r="D9486" s="95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59" t="s">
        <v>861</v>
      </c>
      <c r="C9496" s="959"/>
      <c r="D9496" s="95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59" t="s">
        <v>4362</v>
      </c>
      <c r="C9520" s="959"/>
      <c r="D9520" s="95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59" t="s">
        <v>7348</v>
      </c>
      <c r="C9523" s="959"/>
      <c r="D9523" s="95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59" t="s">
        <v>861</v>
      </c>
      <c r="C9525" s="959"/>
      <c r="D9525" s="95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59" t="s">
        <v>7577</v>
      </c>
      <c r="C9534" s="959"/>
      <c r="D9534" s="959"/>
      <c r="E9534" s="43">
        <v>700</v>
      </c>
      <c r="F9534" s="48">
        <f t="shared" si="156"/>
        <v>14488</v>
      </c>
      <c r="L9534" s="93"/>
    </row>
    <row r="9535" spans="1:12" x14ac:dyDescent="0.3">
      <c r="A9535" s="45">
        <v>44364</v>
      </c>
      <c r="B9535" s="5" t="s">
        <v>6341</v>
      </c>
      <c r="C9535" s="5" t="s">
        <v>6555</v>
      </c>
      <c r="D9535" s="43">
        <v>2500</v>
      </c>
      <c r="E9535" s="43"/>
      <c r="F9535" s="48">
        <f t="shared" si="156"/>
        <v>11988</v>
      </c>
      <c r="H9535" s="963"/>
      <c r="I9535" s="96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59" t="s">
        <v>7440</v>
      </c>
      <c r="C9538" s="959"/>
      <c r="D9538" s="95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59" t="s">
        <v>7048</v>
      </c>
      <c r="C9544" s="959"/>
      <c r="D9544" s="95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59" t="s">
        <v>4106</v>
      </c>
      <c r="C9556" s="959"/>
      <c r="D9556" s="95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59" t="s">
        <v>4106</v>
      </c>
      <c r="C9566" s="959"/>
      <c r="D9566" s="95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59" t="s">
        <v>7048</v>
      </c>
      <c r="C9579" s="959"/>
      <c r="D9579" s="95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59" t="s">
        <v>7617</v>
      </c>
      <c r="C9587" s="959"/>
      <c r="D9587" s="95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59" t="s">
        <v>7048</v>
      </c>
      <c r="C9591" s="959"/>
      <c r="D9591" s="95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59" t="s">
        <v>7440</v>
      </c>
      <c r="C9598" s="959"/>
      <c r="D9598" s="95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59" t="s">
        <v>7440</v>
      </c>
      <c r="C9606" s="959"/>
      <c r="D9606" s="95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59" t="s">
        <v>7650</v>
      </c>
      <c r="C9609" s="959"/>
      <c r="D9609" s="95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59" t="s">
        <v>861</v>
      </c>
      <c r="C9620" s="959"/>
      <c r="D9620" s="95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59" t="s">
        <v>7440</v>
      </c>
      <c r="C9657" s="959"/>
      <c r="D9657" s="95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59" t="s">
        <v>7440</v>
      </c>
      <c r="C9670" s="959"/>
      <c r="D9670" s="95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59" t="s">
        <v>7440</v>
      </c>
      <c r="C9680" s="959"/>
      <c r="D9680" s="95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59" t="s">
        <v>7440</v>
      </c>
      <c r="C9690" s="959"/>
      <c r="D9690" s="959"/>
      <c r="E9690" s="43">
        <v>10100</v>
      </c>
      <c r="F9690" s="48">
        <f t="shared" si="159"/>
        <v>33807</v>
      </c>
      <c r="J9690" s="52">
        <v>45249</v>
      </c>
      <c r="L9690" s="93"/>
    </row>
    <row r="9691" spans="1:12" x14ac:dyDescent="0.3">
      <c r="A9691" s="45">
        <v>44385</v>
      </c>
      <c r="B9691" s="959" t="s">
        <v>7440</v>
      </c>
      <c r="C9691" s="959"/>
      <c r="D9691" s="95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59" t="s">
        <v>7734</v>
      </c>
      <c r="C9709" s="959"/>
      <c r="D9709" s="95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59" t="s">
        <v>4106</v>
      </c>
      <c r="C9713" s="959"/>
      <c r="D9713" s="95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59" t="s">
        <v>7440</v>
      </c>
      <c r="C9725" s="959"/>
      <c r="D9725" s="95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59" t="s">
        <v>7793</v>
      </c>
      <c r="C9756" s="959"/>
      <c r="D9756" s="95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59" t="s">
        <v>4106</v>
      </c>
      <c r="C9778" s="959"/>
      <c r="D9778" s="95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59" t="s">
        <v>4106</v>
      </c>
      <c r="C9792" s="959"/>
      <c r="D9792" s="95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59" t="s">
        <v>7440</v>
      </c>
      <c r="C9811" s="959"/>
      <c r="D9811" s="95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59" t="s">
        <v>7440</v>
      </c>
      <c r="C9834" s="959"/>
      <c r="D9834" s="95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59" t="s">
        <v>7440</v>
      </c>
      <c r="C9837" s="959"/>
      <c r="D9837" s="95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59" t="s">
        <v>4106</v>
      </c>
      <c r="C9841" s="959"/>
      <c r="D9841" s="95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59" t="s">
        <v>7877</v>
      </c>
      <c r="C9850" s="959"/>
      <c r="D9850" s="95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59" t="s">
        <v>4406</v>
      </c>
      <c r="C9855" s="959"/>
      <c r="D9855" s="95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59" t="s">
        <v>7734</v>
      </c>
      <c r="C9866" s="959"/>
      <c r="D9866" s="959"/>
      <c r="E9866" s="43">
        <v>46210</v>
      </c>
      <c r="F9866" s="48">
        <f t="shared" si="162"/>
        <v>157181.66129032261</v>
      </c>
      <c r="H9866" s="52">
        <f>SUM(H9862:H9862)</f>
        <v>0</v>
      </c>
      <c r="J9866" s="52">
        <v>45249</v>
      </c>
      <c r="L9866" s="93"/>
    </row>
    <row r="9867" spans="1:12" x14ac:dyDescent="0.3">
      <c r="A9867" s="45">
        <v>44418</v>
      </c>
      <c r="B9867" s="959" t="s">
        <v>7891</v>
      </c>
      <c r="C9867" s="959"/>
      <c r="D9867" s="95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59" t="s">
        <v>7734</v>
      </c>
      <c r="C9874" s="959"/>
      <c r="D9874" s="95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59" t="s">
        <v>7891</v>
      </c>
      <c r="C9881" s="959"/>
      <c r="D9881" s="95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59" t="s">
        <v>7891</v>
      </c>
      <c r="C9896" s="959"/>
      <c r="D9896" s="959"/>
      <c r="E9896" s="43">
        <v>100000</v>
      </c>
      <c r="F9896" s="48">
        <f>F9895+E9896-D9896</f>
        <v>107262.66129032261</v>
      </c>
      <c r="I9896" s="52">
        <f>SUM(I9894:I9895)</f>
        <v>1160</v>
      </c>
      <c r="L9896" s="93"/>
    </row>
    <row r="9897" spans="1:12" x14ac:dyDescent="0.3">
      <c r="A9897" s="45">
        <v>44425</v>
      </c>
      <c r="B9897" s="959" t="s">
        <v>7891</v>
      </c>
      <c r="C9897" s="959"/>
      <c r="D9897" s="95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59" t="s">
        <v>7891</v>
      </c>
      <c r="C9904" s="959"/>
      <c r="D9904" s="959"/>
      <c r="E9904" s="43">
        <v>100000</v>
      </c>
      <c r="F9904" s="48">
        <f t="shared" si="163"/>
        <v>116924.66129032261</v>
      </c>
      <c r="I9904" s="52">
        <f>SUM(I9902:I9903)</f>
        <v>0</v>
      </c>
      <c r="L9904" s="93"/>
    </row>
    <row r="9905" spans="1:12" x14ac:dyDescent="0.3">
      <c r="A9905" s="45">
        <v>44428</v>
      </c>
      <c r="B9905" s="959" t="s">
        <v>7891</v>
      </c>
      <c r="C9905" s="959"/>
      <c r="D9905" s="95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59" t="s">
        <v>7891</v>
      </c>
      <c r="C9916" s="959"/>
      <c r="D9916" s="95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59" t="s">
        <v>7951</v>
      </c>
      <c r="C9940" s="959"/>
      <c r="D9940" s="95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59" t="s">
        <v>7953</v>
      </c>
      <c r="C9942" s="959"/>
      <c r="D9942" s="95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59" t="s">
        <v>4106</v>
      </c>
      <c r="C9944" s="959"/>
      <c r="D9944" s="95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59" t="s">
        <v>5431</v>
      </c>
      <c r="C9952" s="959"/>
      <c r="D9952" s="95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59" t="s">
        <v>7977</v>
      </c>
      <c r="C9973" s="959"/>
      <c r="D9973" s="95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59" t="s">
        <v>861</v>
      </c>
      <c r="C9984" s="959"/>
      <c r="D9984" s="95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59" t="s">
        <v>4329</v>
      </c>
      <c r="C9999" s="959"/>
      <c r="D9999" s="95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59" t="s">
        <v>8034</v>
      </c>
      <c r="C10015" s="959"/>
      <c r="D10015" s="95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59" t="s">
        <v>8035</v>
      </c>
      <c r="C10017" s="959"/>
      <c r="D10017" s="95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59" t="s">
        <v>4415</v>
      </c>
      <c r="C10024" s="959"/>
      <c r="D10024" s="95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59" t="s">
        <v>8049</v>
      </c>
      <c r="C10029" s="959"/>
      <c r="D10029" s="95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59" t="s">
        <v>861</v>
      </c>
      <c r="C10037" s="959"/>
      <c r="D10037" s="95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59" t="s">
        <v>4415</v>
      </c>
      <c r="C10049" s="959"/>
      <c r="D10049" s="95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59" t="s">
        <v>4106</v>
      </c>
      <c r="C10061" s="959"/>
      <c r="D10061" s="959"/>
      <c r="E10061" s="43">
        <v>100000</v>
      </c>
      <c r="F10061" s="48">
        <f t="shared" si="166"/>
        <v>111049.66129032266</v>
      </c>
      <c r="L10061" s="93"/>
    </row>
    <row r="10062" spans="1:12" x14ac:dyDescent="0.3">
      <c r="A10062" s="45">
        <v>44473</v>
      </c>
      <c r="B10062" s="959" t="s">
        <v>4106</v>
      </c>
      <c r="C10062" s="959"/>
      <c r="D10062" s="959"/>
      <c r="E10062" s="43">
        <v>100000</v>
      </c>
      <c r="F10062" s="48">
        <f t="shared" si="166"/>
        <v>211049.66129032266</v>
      </c>
      <c r="L10062" s="93"/>
    </row>
    <row r="10063" spans="1:12" x14ac:dyDescent="0.3">
      <c r="A10063" s="45">
        <v>44473</v>
      </c>
      <c r="B10063" s="959" t="s">
        <v>4106</v>
      </c>
      <c r="C10063" s="959"/>
      <c r="D10063" s="95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59" t="s">
        <v>8072</v>
      </c>
      <c r="C10066" s="959"/>
      <c r="D10066" s="95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59" t="s">
        <v>4106</v>
      </c>
      <c r="C10085" s="959"/>
      <c r="D10085" s="959"/>
      <c r="E10085" s="43">
        <v>150000</v>
      </c>
      <c r="F10085" s="48">
        <f t="shared" ref="F10085:F10148" si="167">F10084+E10085-D10085</f>
        <v>156347.66129032266</v>
      </c>
      <c r="L10085" s="93"/>
    </row>
    <row r="10086" spans="1:12" x14ac:dyDescent="0.3">
      <c r="A10086" s="45">
        <v>44474</v>
      </c>
      <c r="B10086" s="959" t="s">
        <v>4415</v>
      </c>
      <c r="C10086" s="959"/>
      <c r="D10086" s="959"/>
      <c r="E10086" s="43">
        <v>350000</v>
      </c>
      <c r="F10086" s="48">
        <f t="shared" si="167"/>
        <v>506347.66129032266</v>
      </c>
      <c r="L10086" s="93"/>
    </row>
    <row r="10087" spans="1:12" x14ac:dyDescent="0.3">
      <c r="A10087" s="45">
        <v>44474</v>
      </c>
      <c r="B10087" s="959" t="s">
        <v>4415</v>
      </c>
      <c r="C10087" s="959"/>
      <c r="D10087" s="959"/>
      <c r="E10087" s="43">
        <v>300000</v>
      </c>
      <c r="F10087" s="48">
        <f t="shared" si="167"/>
        <v>806347.66129032266</v>
      </c>
      <c r="L10087" s="93"/>
    </row>
    <row r="10088" spans="1:12" x14ac:dyDescent="0.3">
      <c r="A10088" s="45">
        <v>44474</v>
      </c>
      <c r="B10088" s="959" t="s">
        <v>4415</v>
      </c>
      <c r="C10088" s="959"/>
      <c r="D10088" s="95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59" t="s">
        <v>8093</v>
      </c>
      <c r="C10100" s="959"/>
      <c r="D10100" s="959"/>
      <c r="E10100" s="43">
        <v>62000</v>
      </c>
      <c r="F10100" s="48">
        <f t="shared" si="167"/>
        <v>93572.661290322663</v>
      </c>
    </row>
    <row r="10101" spans="1:6" x14ac:dyDescent="0.3">
      <c r="A10101" s="45">
        <v>44474</v>
      </c>
      <c r="B10101" s="959" t="s">
        <v>8094</v>
      </c>
      <c r="C10101" s="959"/>
      <c r="D10101" s="95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59" t="s">
        <v>4415</v>
      </c>
      <c r="C10114" s="959"/>
      <c r="D10114" s="95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59" t="s">
        <v>8112</v>
      </c>
      <c r="C10121" s="959"/>
      <c r="D10121" s="95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59" t="s">
        <v>4106</v>
      </c>
      <c r="C10127" s="959"/>
      <c r="D10127" s="95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59" t="s">
        <v>4106</v>
      </c>
      <c r="C10135" s="959"/>
      <c r="D10135" s="95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59" t="s">
        <v>8134</v>
      </c>
      <c r="C10150" s="959"/>
      <c r="D10150" s="95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59" t="s">
        <v>8034</v>
      </c>
      <c r="C10161" s="959"/>
      <c r="D10161" s="95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59" t="s">
        <v>3444</v>
      </c>
      <c r="C10169" s="959"/>
      <c r="D10169" s="95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59" t="s">
        <v>4106</v>
      </c>
      <c r="C10178" s="959"/>
      <c r="D10178" s="95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59" t="s">
        <v>4364</v>
      </c>
      <c r="C10186" s="959"/>
      <c r="D10186" s="95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59" t="s">
        <v>4364</v>
      </c>
      <c r="C10194" s="959"/>
      <c r="D10194" s="95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59" t="s">
        <v>4106</v>
      </c>
      <c r="C10201" s="959"/>
      <c r="D10201" s="95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59" t="s">
        <v>4106</v>
      </c>
      <c r="C10211" s="959"/>
      <c r="D10211" s="95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59" t="s">
        <v>7440</v>
      </c>
      <c r="C10237" s="959"/>
      <c r="D10237" s="95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59" t="s">
        <v>4106</v>
      </c>
      <c r="C10245" s="959"/>
      <c r="D10245" s="95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59" t="s">
        <v>3444</v>
      </c>
      <c r="C10247" s="959"/>
      <c r="D10247" s="95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59" t="s">
        <v>4106</v>
      </c>
      <c r="C10262" s="959"/>
      <c r="D10262" s="959"/>
      <c r="E10262" s="43">
        <v>250000</v>
      </c>
      <c r="F10262" s="48">
        <f t="shared" si="169"/>
        <v>250502.66129032266</v>
      </c>
      <c r="I10262" s="52">
        <v>24000</v>
      </c>
      <c r="L10262" s="93"/>
    </row>
    <row r="10263" spans="1:12" x14ac:dyDescent="0.3">
      <c r="A10263" s="45">
        <v>44508</v>
      </c>
      <c r="B10263" s="959" t="s">
        <v>4106</v>
      </c>
      <c r="C10263" s="959"/>
      <c r="D10263" s="95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59" t="s">
        <v>7440</v>
      </c>
      <c r="C10275" s="959"/>
      <c r="D10275" s="95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59" t="s">
        <v>7440</v>
      </c>
      <c r="C10277" s="959"/>
      <c r="D10277" s="95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59" t="s">
        <v>7440</v>
      </c>
      <c r="C10287" s="959"/>
      <c r="D10287" s="95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59" t="s">
        <v>8272</v>
      </c>
      <c r="C10293" s="959"/>
      <c r="D10293" s="959"/>
      <c r="E10293" s="43">
        <v>4000</v>
      </c>
      <c r="F10293" s="48">
        <f t="shared" si="170"/>
        <v>121667.66129032266</v>
      </c>
      <c r="I10293" s="52">
        <v>24000</v>
      </c>
      <c r="L10293" s="93"/>
    </row>
    <row r="10294" spans="1:12" x14ac:dyDescent="0.3">
      <c r="A10294" s="45">
        <v>44513</v>
      </c>
      <c r="B10294" s="959" t="s">
        <v>8260</v>
      </c>
      <c r="C10294" s="959"/>
      <c r="D10294" s="95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59" t="s">
        <v>7440</v>
      </c>
      <c r="C10307" s="959"/>
      <c r="D10307" s="95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59" t="s">
        <v>8290</v>
      </c>
      <c r="C10312" s="959"/>
      <c r="D10312" s="95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59" t="s">
        <v>7440</v>
      </c>
      <c r="C10317" s="959"/>
      <c r="D10317" s="95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59" t="s">
        <v>7440</v>
      </c>
      <c r="C10327" s="959"/>
      <c r="D10327" s="95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59" t="s">
        <v>7440</v>
      </c>
      <c r="C10339" s="959"/>
      <c r="D10339" s="95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59" t="s">
        <v>8290</v>
      </c>
      <c r="C10341" s="959"/>
      <c r="D10341" s="95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59" t="s">
        <v>4106</v>
      </c>
      <c r="C10344" s="959"/>
      <c r="D10344" s="95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59" t="s">
        <v>7440</v>
      </c>
      <c r="C10369" s="959"/>
      <c r="D10369" s="95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59" t="s">
        <v>4406</v>
      </c>
      <c r="C10378" s="959"/>
      <c r="D10378" s="95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59" t="s">
        <v>8290</v>
      </c>
      <c r="C10392" s="959"/>
      <c r="D10392" s="95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59" t="s">
        <v>7440</v>
      </c>
      <c r="C10404" s="959"/>
      <c r="D10404" s="95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59" t="s">
        <v>8626</v>
      </c>
      <c r="C10412" s="959"/>
      <c r="D10412" s="95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59" t="s">
        <v>4106</v>
      </c>
      <c r="C10416" s="959"/>
      <c r="D10416" s="95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59" t="s">
        <v>4106</v>
      </c>
      <c r="C10433" s="959"/>
      <c r="D10433" s="95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59" t="s">
        <v>7440</v>
      </c>
      <c r="C10443" s="959"/>
      <c r="D10443" s="95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59" t="s">
        <v>8290</v>
      </c>
      <c r="C10461" s="959"/>
      <c r="D10461" s="95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59" t="s">
        <v>4106</v>
      </c>
      <c r="C10467" s="959"/>
      <c r="D10467" s="95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59" t="s">
        <v>4106</v>
      </c>
      <c r="C10485" s="959"/>
      <c r="D10485" s="95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59" t="s">
        <v>4106</v>
      </c>
      <c r="C10515" s="959"/>
      <c r="D10515" s="95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59" t="s">
        <v>8290</v>
      </c>
      <c r="C10528" s="959"/>
      <c r="D10528" s="95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59" t="s">
        <v>4106</v>
      </c>
      <c r="C10540" s="959"/>
      <c r="D10540" s="95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59" t="s">
        <v>4106</v>
      </c>
      <c r="C10561" s="959"/>
      <c r="D10561" s="95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59" t="s">
        <v>4106</v>
      </c>
      <c r="C10586" s="959"/>
      <c r="D10586" s="95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59" t="s">
        <v>8801</v>
      </c>
      <c r="C10601" s="959"/>
      <c r="D10601" s="95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59" t="s">
        <v>7440</v>
      </c>
      <c r="C10609" s="959"/>
      <c r="D10609" s="95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59" t="s">
        <v>7440</v>
      </c>
      <c r="C10620" s="959"/>
      <c r="D10620" s="95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64" t="s">
        <v>4106</v>
      </c>
      <c r="C10637" s="954"/>
      <c r="D10637" s="955"/>
      <c r="E10637" s="249">
        <v>250000</v>
      </c>
      <c r="F10637" s="48">
        <f t="shared" si="175"/>
        <v>265979.66129032266</v>
      </c>
      <c r="I10637" s="52">
        <v>24000</v>
      </c>
      <c r="L10637" s="93"/>
    </row>
    <row r="10638" spans="1:12" x14ac:dyDescent="0.3">
      <c r="A10638" s="330">
        <v>44599</v>
      </c>
      <c r="B10638" s="964" t="s">
        <v>4106</v>
      </c>
      <c r="C10638" s="954"/>
      <c r="D10638" s="95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64" t="s">
        <v>8837</v>
      </c>
      <c r="C10647" s="954"/>
      <c r="D10647" s="95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64" t="s">
        <v>8839</v>
      </c>
      <c r="C10650" s="954"/>
      <c r="D10650" s="95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64" t="s">
        <v>4106</v>
      </c>
      <c r="C10653" s="954"/>
      <c r="D10653" s="95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64" t="s">
        <v>7440</v>
      </c>
      <c r="C10664" s="954"/>
      <c r="D10664" s="95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64" t="s">
        <v>8856</v>
      </c>
      <c r="C10672" s="954"/>
      <c r="D10672" s="95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64" t="s">
        <v>8290</v>
      </c>
      <c r="C10677" s="954"/>
      <c r="D10677" s="95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64" t="s">
        <v>7440</v>
      </c>
      <c r="C10679" s="954"/>
      <c r="D10679" s="95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64" t="s">
        <v>8290</v>
      </c>
      <c r="C10684" s="954"/>
      <c r="D10684" s="95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64" t="s">
        <v>3444</v>
      </c>
      <c r="C10687" s="954"/>
      <c r="D10687" s="95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64" t="s">
        <v>8290</v>
      </c>
      <c r="C10703" s="954"/>
      <c r="D10703" s="95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64" t="s">
        <v>4106</v>
      </c>
      <c r="C10709" s="954"/>
      <c r="D10709" s="955"/>
      <c r="E10709" s="249">
        <v>300000</v>
      </c>
      <c r="F10709" s="48">
        <f t="shared" si="176"/>
        <v>301863.66129032266</v>
      </c>
      <c r="G10709" s="4"/>
    </row>
    <row r="10710" spans="1:8" x14ac:dyDescent="0.3">
      <c r="A10710" s="45">
        <v>44620</v>
      </c>
      <c r="B10710" s="964" t="s">
        <v>4106</v>
      </c>
      <c r="C10710" s="954"/>
      <c r="D10710" s="95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65" t="s">
        <v>7440</v>
      </c>
      <c r="C10744" s="966"/>
      <c r="D10744" s="96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64" t="s">
        <v>4106</v>
      </c>
      <c r="C10754" s="954"/>
      <c r="D10754" s="955"/>
      <c r="E10754" s="43">
        <v>250000</v>
      </c>
      <c r="F10754" s="48">
        <f t="shared" si="177"/>
        <v>263832.66129032266</v>
      </c>
      <c r="G10754" s="4"/>
    </row>
    <row r="10755" spans="1:8" x14ac:dyDescent="0.3">
      <c r="A10755" s="45">
        <v>44628</v>
      </c>
      <c r="B10755" s="964" t="s">
        <v>4106</v>
      </c>
      <c r="C10755" s="954"/>
      <c r="D10755" s="955"/>
      <c r="E10755" s="43">
        <v>250000</v>
      </c>
      <c r="F10755" s="48">
        <f t="shared" si="177"/>
        <v>513832.66129032266</v>
      </c>
      <c r="G10755" s="4"/>
    </row>
    <row r="10756" spans="1:8" x14ac:dyDescent="0.3">
      <c r="A10756" s="45">
        <v>44628</v>
      </c>
      <c r="B10756" s="965" t="s">
        <v>7440</v>
      </c>
      <c r="C10756" s="966"/>
      <c r="D10756" s="96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65" t="s">
        <v>8938</v>
      </c>
      <c r="C10769" s="966"/>
      <c r="D10769" s="96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65" t="s">
        <v>8941</v>
      </c>
      <c r="C10771" s="966"/>
      <c r="D10771" s="967"/>
      <c r="E10771" s="335">
        <v>500</v>
      </c>
      <c r="F10771" s="48">
        <f t="shared" si="177"/>
        <v>28826.661290322663</v>
      </c>
      <c r="G10771" s="4"/>
    </row>
    <row r="10772" spans="1:8" x14ac:dyDescent="0.3">
      <c r="A10772" s="45">
        <v>44630</v>
      </c>
      <c r="B10772" s="964" t="s">
        <v>4106</v>
      </c>
      <c r="C10772" s="954"/>
      <c r="D10772" s="955"/>
      <c r="E10772" s="43">
        <v>250000</v>
      </c>
      <c r="F10772" s="48">
        <f t="shared" si="177"/>
        <v>278826.66129032266</v>
      </c>
      <c r="G10772" s="4"/>
    </row>
    <row r="10773" spans="1:8" x14ac:dyDescent="0.3">
      <c r="A10773" s="45">
        <v>44630</v>
      </c>
      <c r="B10773" s="964" t="s">
        <v>4106</v>
      </c>
      <c r="C10773" s="954"/>
      <c r="D10773" s="95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65" t="s">
        <v>8974</v>
      </c>
      <c r="C10794" s="966"/>
      <c r="D10794" s="967"/>
      <c r="E10794" s="335">
        <v>10000</v>
      </c>
      <c r="F10794" s="48">
        <f t="shared" si="178"/>
        <v>10247.661290322663</v>
      </c>
      <c r="G10794" s="4"/>
    </row>
    <row r="10795" spans="1:9" x14ac:dyDescent="0.3">
      <c r="A10795" s="45">
        <v>44638</v>
      </c>
      <c r="B10795" s="965" t="s">
        <v>8974</v>
      </c>
      <c r="C10795" s="966"/>
      <c r="D10795" s="96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65" t="s">
        <v>7440</v>
      </c>
      <c r="C10806" s="966"/>
      <c r="D10806" s="96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65" t="s">
        <v>7440</v>
      </c>
      <c r="C10811" s="966"/>
      <c r="D10811" s="96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59" t="s">
        <v>8974</v>
      </c>
      <c r="C10821" s="959"/>
      <c r="D10821" s="95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59" t="s">
        <v>7440</v>
      </c>
      <c r="C10825" s="959"/>
      <c r="D10825" s="95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59" t="s">
        <v>7440</v>
      </c>
      <c r="C10835" s="959"/>
      <c r="D10835" s="95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59" t="s">
        <v>7440</v>
      </c>
      <c r="C10847" s="959"/>
      <c r="D10847" s="95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59" t="s">
        <v>4106</v>
      </c>
      <c r="C10861" s="959"/>
      <c r="D10861" s="95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59" t="s">
        <v>7440</v>
      </c>
      <c r="C10875" s="959"/>
      <c r="D10875" s="95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59" t="s">
        <v>7440</v>
      </c>
      <c r="C10880" s="959"/>
      <c r="D10880" s="95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59" t="s">
        <v>7440</v>
      </c>
      <c r="C10888" s="959"/>
      <c r="D10888" s="95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RA</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2025-04-19T13:41:12Z</dcterms:modified>
  <cp:contentStatus/>
</cp:coreProperties>
</file>