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924B545F-D888-4F1C-BA28-85F1EA348CA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29" i="12" l="1"/>
  <c r="K227" i="12"/>
  <c r="K228" i="12" s="1"/>
  <c r="K213" i="12" l="1"/>
  <c r="K214" i="12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333" i="3" l="1"/>
  <c r="K332" i="3"/>
  <c r="K331" i="3"/>
  <c r="F351" i="3"/>
  <c r="E351" i="3"/>
  <c r="E350" i="3"/>
  <c r="F350" i="3" s="1"/>
  <c r="E349" i="3" l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267" i="12"/>
  <c r="K268" i="12" s="1"/>
  <c r="K269" i="12" s="1"/>
  <c r="K270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E314" i="3"/>
  <c r="F314" i="3" s="1"/>
  <c r="E356" i="3" l="1"/>
  <c r="F356" i="3" s="1"/>
  <c r="E320" i="3" l="1"/>
  <c r="F320" i="3" s="1"/>
  <c r="E313" i="3" l="1"/>
  <c r="F313" i="3" s="1"/>
  <c r="E354" i="3"/>
  <c r="F354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61" i="3"/>
  <c r="F361" i="3" s="1"/>
  <c r="E19" i="11" l="1"/>
  <c r="E28" i="11" s="1"/>
  <c r="F283" i="3" l="1"/>
  <c r="E345" i="3"/>
  <c r="F345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<sst xmlns="http://schemas.openxmlformats.org/spreadsheetml/2006/main" count="10158" uniqueCount="7914">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</sst>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21" workbookViewId="0">
      <selection activeCell="A1133" sqref="A113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9"/>
      <c r="B1" s="729"/>
      <c r="C1" s="729"/>
      <c r="D1" s="729"/>
      <c r="E1" s="73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3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3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3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3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3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34" t="s">
        <v>3255</v>
      </c>
      <c r="F1120" s="734"/>
      <c r="G1120" s="73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35" t="s">
        <v>4176</v>
      </c>
      <c r="B1490" s="737"/>
      <c r="C1490" s="739" t="s">
        <v>4177</v>
      </c>
      <c r="D1490" s="741"/>
      <c r="E1490" s="741"/>
    </row>
    <row r="1491" spans="1:5" ht="26.45" customHeight="1" x14ac:dyDescent="0.25">
      <c r="A1491" s="736"/>
      <c r="B1491" s="738"/>
      <c r="C1491" s="740"/>
      <c r="D1491" s="742"/>
      <c r="E1491" s="74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43" t="s">
        <v>4984</v>
      </c>
      <c r="D1803" s="74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44" t="s">
        <v>5223</v>
      </c>
      <c r="I1893" s="74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4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4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6" t="s">
        <v>5540</v>
      </c>
      <c r="E2010" s="74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8" t="s">
        <v>5632</v>
      </c>
      <c r="G2048" s="74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8" t="s">
        <v>5963</v>
      </c>
      <c r="D2183" s="728"/>
      <c r="E2183" s="72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2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2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2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2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2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24"/>
      <c r="B2303" s="72" t="s">
        <v>6252</v>
      </c>
      <c r="C2303" s="250"/>
      <c r="D2303" s="298"/>
      <c r="E2303" s="209"/>
    </row>
    <row r="2304" spans="1:5" ht="20.25" customHeight="1" x14ac:dyDescent="0.3">
      <c r="A2304" s="72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2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2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6" t="s">
        <v>6575</v>
      </c>
      <c r="E2443" s="72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7" t="s">
        <v>6583</v>
      </c>
      <c r="C2446" s="72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9" t="s">
        <v>7617</v>
      </c>
      <c r="B1" s="750"/>
      <c r="C1" s="624"/>
      <c r="D1" s="749" t="s">
        <v>7616</v>
      </c>
      <c r="E1" s="750"/>
      <c r="F1" s="624"/>
      <c r="G1" s="749" t="s">
        <v>7607</v>
      </c>
      <c r="H1" s="750"/>
      <c r="I1" s="624"/>
      <c r="J1" s="749" t="s">
        <v>7601</v>
      </c>
      <c r="K1" s="750"/>
      <c r="L1" s="624"/>
      <c r="M1" s="749" t="s">
        <v>7588</v>
      </c>
      <c r="N1" s="750"/>
      <c r="O1" s="624"/>
      <c r="P1" s="749" t="s">
        <v>7585</v>
      </c>
      <c r="Q1" s="750"/>
      <c r="R1" s="624"/>
      <c r="S1" s="749" t="s">
        <v>7569</v>
      </c>
      <c r="T1" s="750"/>
      <c r="U1" s="624"/>
      <c r="V1" s="749" t="s">
        <v>7535</v>
      </c>
      <c r="W1" s="750"/>
      <c r="X1" s="624"/>
      <c r="Y1" s="749" t="s">
        <v>7518</v>
      </c>
      <c r="Z1" s="750"/>
      <c r="AA1" s="624"/>
      <c r="AB1" s="749" t="s">
        <v>7509</v>
      </c>
      <c r="AC1" s="750"/>
      <c r="AD1" s="624"/>
      <c r="AE1" s="749" t="s">
        <v>7506</v>
      </c>
      <c r="AF1" s="750"/>
      <c r="AG1" s="624"/>
      <c r="AH1" s="749" t="s">
        <v>7470</v>
      </c>
      <c r="AI1" s="750"/>
      <c r="AJ1" s="624"/>
      <c r="AK1" s="749" t="s">
        <v>7433</v>
      </c>
      <c r="AL1" s="750"/>
      <c r="AM1" s="624"/>
      <c r="AN1" s="749" t="s">
        <v>7429</v>
      </c>
      <c r="AO1" s="750"/>
      <c r="AP1" s="624"/>
      <c r="AQ1" s="749" t="s">
        <v>7410</v>
      </c>
      <c r="AR1" s="750"/>
      <c r="AS1" s="624"/>
      <c r="AT1" s="749" t="s">
        <v>7340</v>
      </c>
      <c r="AU1" s="750"/>
      <c r="AV1" s="624"/>
      <c r="AW1" s="749" t="s">
        <v>7341</v>
      </c>
      <c r="AX1" s="750"/>
      <c r="AY1" s="625"/>
      <c r="AZ1" s="749" t="s">
        <v>7342</v>
      </c>
      <c r="BA1" s="750"/>
      <c r="BC1" s="749" t="s">
        <v>7343</v>
      </c>
      <c r="BD1" s="750"/>
      <c r="BE1" s="625"/>
      <c r="BF1" s="749" t="s">
        <v>7344</v>
      </c>
      <c r="BG1" s="750"/>
      <c r="BI1" s="749" t="s">
        <v>7345</v>
      </c>
      <c r="BJ1" s="750"/>
      <c r="BK1" s="626"/>
      <c r="BL1" s="753" t="s">
        <v>7346</v>
      </c>
      <c r="BM1" s="754"/>
      <c r="BN1" s="626"/>
      <c r="BO1" s="626"/>
      <c r="BP1" s="753" t="s">
        <v>7346</v>
      </c>
      <c r="BQ1" s="754"/>
      <c r="BS1" s="753" t="s">
        <v>7347</v>
      </c>
      <c r="BT1" s="754"/>
      <c r="BV1" s="753" t="s">
        <v>7347</v>
      </c>
      <c r="BW1" s="754"/>
      <c r="BY1" s="753" t="s">
        <v>7347</v>
      </c>
      <c r="BZ1" s="754"/>
    </row>
    <row r="2" spans="1:78" s="493" customFormat="1" ht="18" customHeight="1" x14ac:dyDescent="0.35">
      <c r="A2" s="751"/>
      <c r="B2" s="752"/>
      <c r="C2" s="627"/>
      <c r="D2" s="751"/>
      <c r="E2" s="752"/>
      <c r="F2" s="627"/>
      <c r="G2" s="751"/>
      <c r="H2" s="752"/>
      <c r="I2" s="627"/>
      <c r="J2" s="751"/>
      <c r="K2" s="752"/>
      <c r="L2" s="627"/>
      <c r="M2" s="751"/>
      <c r="N2" s="752"/>
      <c r="O2" s="627"/>
      <c r="P2" s="751"/>
      <c r="Q2" s="752"/>
      <c r="R2" s="627"/>
      <c r="S2" s="751"/>
      <c r="T2" s="752"/>
      <c r="U2" s="627"/>
      <c r="V2" s="751"/>
      <c r="W2" s="752"/>
      <c r="X2" s="627"/>
      <c r="Y2" s="751"/>
      <c r="Z2" s="752"/>
      <c r="AA2" s="627"/>
      <c r="AB2" s="751"/>
      <c r="AC2" s="752"/>
      <c r="AD2" s="627"/>
      <c r="AE2" s="751"/>
      <c r="AF2" s="752"/>
      <c r="AG2" s="627"/>
      <c r="AH2" s="751"/>
      <c r="AI2" s="752"/>
      <c r="AJ2" s="627"/>
      <c r="AK2" s="751"/>
      <c r="AL2" s="752"/>
      <c r="AM2" s="627"/>
      <c r="AN2" s="751"/>
      <c r="AO2" s="752"/>
      <c r="AP2" s="627"/>
      <c r="AQ2" s="751"/>
      <c r="AR2" s="752"/>
      <c r="AS2" s="627"/>
      <c r="AT2" s="751"/>
      <c r="AU2" s="752"/>
      <c r="AV2" s="627"/>
      <c r="AW2" s="751"/>
      <c r="AX2" s="752"/>
      <c r="AY2" s="628"/>
      <c r="AZ2" s="751"/>
      <c r="BA2" s="752"/>
      <c r="BC2" s="751"/>
      <c r="BD2" s="752"/>
      <c r="BE2" s="628"/>
      <c r="BF2" s="751"/>
      <c r="BG2" s="752"/>
      <c r="BI2" s="751"/>
      <c r="BJ2" s="752"/>
      <c r="BK2" s="629"/>
      <c r="BL2" s="755"/>
      <c r="BM2" s="756"/>
      <c r="BN2" s="629"/>
      <c r="BO2" s="629"/>
      <c r="BP2" s="755"/>
      <c r="BQ2" s="756"/>
      <c r="BS2" s="755"/>
      <c r="BT2" s="756"/>
      <c r="BV2" s="755"/>
      <c r="BW2" s="756"/>
      <c r="BY2" s="755"/>
      <c r="BZ2" s="75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7" t="s">
        <v>7782</v>
      </c>
      <c r="B1" s="757"/>
      <c r="C1" s="757"/>
      <c r="D1" s="757"/>
      <c r="E1" s="757"/>
      <c r="G1" s="757" t="s">
        <v>7788</v>
      </c>
      <c r="H1" s="757"/>
      <c r="I1" s="757"/>
      <c r="J1" s="757"/>
      <c r="K1" s="757"/>
      <c r="M1" s="757" t="s">
        <v>7790</v>
      </c>
      <c r="N1" s="757"/>
      <c r="O1" s="757"/>
      <c r="P1" s="757"/>
      <c r="Q1" s="757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153" activePane="bottomLeft" state="frozen"/>
      <selection pane="bottomLeft" activeCell="C166" sqref="C166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8" t="s">
        <v>7624</v>
      </c>
      <c r="B1" s="758"/>
      <c r="C1" s="758"/>
      <c r="D1" s="758"/>
      <c r="E1" s="758"/>
      <c r="G1" s="759" t="s">
        <v>7726</v>
      </c>
      <c r="H1" s="759"/>
      <c r="I1" s="759"/>
      <c r="J1" s="759"/>
      <c r="K1" s="759"/>
      <c r="N1" s="760" t="s">
        <v>7768</v>
      </c>
      <c r="O1" s="760"/>
      <c r="P1" s="760"/>
      <c r="Q1" s="760"/>
      <c r="R1" s="760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6821680</v>
      </c>
      <c r="M4" s="382">
        <f>L4+L5+L6</f>
        <v>14202480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SUM(I205:I1001)</f>
        <v>5130800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7893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7893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7893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7896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7897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5">
        <v>45324</v>
      </c>
      <c r="B160" s="337" t="s">
        <v>7898</v>
      </c>
      <c r="C160" s="348">
        <v>2000000</v>
      </c>
      <c r="D160" s="349"/>
      <c r="E160" s="349">
        <f t="shared" si="7"/>
        <v>5048821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5">
        <v>45328</v>
      </c>
      <c r="B161" s="656" t="s">
        <v>7898</v>
      </c>
      <c r="C161" s="348">
        <v>1500000</v>
      </c>
      <c r="D161" s="349"/>
      <c r="E161" s="349">
        <f t="shared" si="7"/>
        <v>3548821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5">
        <v>45329</v>
      </c>
      <c r="B162" s="337" t="s">
        <v>7908</v>
      </c>
      <c r="C162" s="348">
        <v>208000</v>
      </c>
      <c r="D162" s="349"/>
      <c r="E162" s="349">
        <f t="shared" si="7"/>
        <v>3340821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5">
        <v>45329</v>
      </c>
      <c r="B163" s="337" t="s">
        <v>7909</v>
      </c>
      <c r="C163" s="348">
        <v>23680</v>
      </c>
      <c r="D163" s="348"/>
      <c r="E163" s="349">
        <f t="shared" si="7"/>
        <v>3317141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5">
        <v>45334</v>
      </c>
      <c r="B164" s="656" t="s">
        <v>7913</v>
      </c>
      <c r="C164" s="348">
        <v>500000</v>
      </c>
      <c r="D164" s="348"/>
      <c r="E164" s="349">
        <f t="shared" si="7"/>
        <v>2817141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2817141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2817141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2817141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2817141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2817141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2817141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29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7894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45317</v>
      </c>
      <c r="H213" s="696" t="s">
        <v>7352</v>
      </c>
      <c r="I213" s="690">
        <v>78000</v>
      </c>
      <c r="J213" s="349"/>
      <c r="K213" s="420">
        <f t="shared" si="9"/>
        <v>11994436.67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7892</v>
      </c>
      <c r="I214" s="349">
        <v>48000</v>
      </c>
      <c r="J214" s="349"/>
      <c r="K214" s="420">
        <f t="shared" si="9"/>
        <v>11946436.67</v>
      </c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>
        <v>45318</v>
      </c>
      <c r="H215" s="656" t="s">
        <v>7856</v>
      </c>
      <c r="I215" s="349">
        <v>50000</v>
      </c>
      <c r="J215" s="349"/>
      <c r="K215" s="420">
        <f t="shared" si="9"/>
        <v>11896436.67</v>
      </c>
      <c r="N215" s="16"/>
      <c r="O215" s="656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70">
        <v>45322</v>
      </c>
      <c r="H216" s="656" t="s">
        <v>7895</v>
      </c>
      <c r="I216" s="349">
        <v>25000</v>
      </c>
      <c r="J216" s="349"/>
      <c r="K216" s="420">
        <f t="shared" si="9"/>
        <v>11871436.67</v>
      </c>
      <c r="N216" s="16"/>
      <c r="O216" s="656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70">
        <v>45323</v>
      </c>
      <c r="H217" s="719" t="s">
        <v>7899</v>
      </c>
      <c r="I217" s="720">
        <v>500000</v>
      </c>
      <c r="J217" s="349"/>
      <c r="K217" s="420">
        <f t="shared" si="9"/>
        <v>11371436.67</v>
      </c>
      <c r="N217" s="16"/>
      <c r="O217" s="656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70">
        <v>45324</v>
      </c>
      <c r="H218" s="656" t="s">
        <v>7895</v>
      </c>
      <c r="I218" s="349">
        <v>25000</v>
      </c>
      <c r="J218" s="349"/>
      <c r="K218" s="420">
        <f t="shared" si="9"/>
        <v>11346436.67</v>
      </c>
      <c r="N218" s="16"/>
      <c r="O218" s="656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70">
        <v>45325</v>
      </c>
      <c r="H219" s="656" t="s">
        <v>7900</v>
      </c>
      <c r="I219" s="348">
        <v>50000</v>
      </c>
      <c r="J219" s="349"/>
      <c r="K219" s="420">
        <f t="shared" si="9"/>
        <v>11296436.67</v>
      </c>
      <c r="N219" s="16"/>
      <c r="O219" s="656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70">
        <v>45325</v>
      </c>
      <c r="H220" s="656" t="s">
        <v>7901</v>
      </c>
      <c r="I220" s="348">
        <v>50000</v>
      </c>
      <c r="J220" s="349"/>
      <c r="K220" s="420">
        <f t="shared" si="9"/>
        <v>11246436.67</v>
      </c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70">
        <v>45328</v>
      </c>
      <c r="H221" s="656" t="s">
        <v>7902</v>
      </c>
      <c r="I221" s="348">
        <v>100000</v>
      </c>
      <c r="J221" s="349"/>
      <c r="K221" s="420">
        <f t="shared" si="9"/>
        <v>11146436.67</v>
      </c>
      <c r="N221" s="16"/>
      <c r="O221" s="656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70">
        <v>45329</v>
      </c>
      <c r="H222" s="656" t="s">
        <v>7903</v>
      </c>
      <c r="I222" s="17">
        <v>162500</v>
      </c>
      <c r="J222" s="349"/>
      <c r="K222" s="420">
        <f t="shared" si="9"/>
        <v>10983936.67</v>
      </c>
      <c r="N222" s="16"/>
      <c r="O222" s="656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70">
        <v>45329</v>
      </c>
      <c r="H223" s="656" t="s">
        <v>7904</v>
      </c>
      <c r="I223" s="17">
        <v>153500</v>
      </c>
      <c r="J223" s="349"/>
      <c r="K223" s="420">
        <f t="shared" si="9"/>
        <v>10830436.67</v>
      </c>
      <c r="N223" s="16"/>
      <c r="O223" s="656"/>
      <c r="P223" s="348"/>
      <c r="Q223" s="348"/>
      <c r="R223" s="563"/>
    </row>
    <row r="224" spans="1:18" ht="30" x14ac:dyDescent="0.25">
      <c r="A224" s="16"/>
      <c r="B224" s="337"/>
      <c r="C224" s="348"/>
      <c r="D224" s="348"/>
      <c r="E224" s="349"/>
      <c r="G224" s="670">
        <v>45329</v>
      </c>
      <c r="H224" s="656" t="s">
        <v>7905</v>
      </c>
      <c r="I224" s="17">
        <v>88800</v>
      </c>
      <c r="J224" s="349"/>
      <c r="K224" s="420">
        <f t="shared" si="9"/>
        <v>10741636.67</v>
      </c>
      <c r="N224" s="16"/>
      <c r="O224" s="656"/>
      <c r="P224" s="348"/>
      <c r="Q224" s="348"/>
      <c r="R224" s="563"/>
    </row>
    <row r="225" spans="1:18" ht="30" x14ac:dyDescent="0.25">
      <c r="A225" s="16"/>
      <c r="B225" s="337"/>
      <c r="C225" s="348"/>
      <c r="D225" s="348"/>
      <c r="E225" s="349"/>
      <c r="G225" s="670">
        <v>45329</v>
      </c>
      <c r="H225" s="656" t="s">
        <v>7907</v>
      </c>
      <c r="I225" s="17">
        <v>164000</v>
      </c>
      <c r="J225" s="349"/>
      <c r="K225" s="420">
        <f t="shared" si="9"/>
        <v>10577636.67</v>
      </c>
      <c r="N225" s="16"/>
      <c r="O225" s="656"/>
      <c r="P225" s="348"/>
      <c r="Q225" s="348"/>
      <c r="R225" s="563"/>
    </row>
    <row r="226" spans="1:18" ht="30" x14ac:dyDescent="0.25">
      <c r="A226" s="16"/>
      <c r="B226" s="337"/>
      <c r="C226" s="348"/>
      <c r="D226" s="348"/>
      <c r="E226" s="349"/>
      <c r="G226" s="670">
        <v>45329</v>
      </c>
      <c r="H226" s="656" t="s">
        <v>7906</v>
      </c>
      <c r="I226" s="17">
        <v>140000</v>
      </c>
      <c r="J226" s="349"/>
      <c r="K226" s="420">
        <f t="shared" si="9"/>
        <v>10437636.67</v>
      </c>
      <c r="N226" s="16"/>
      <c r="O226" s="656"/>
      <c r="P226" s="348"/>
      <c r="Q226" s="348"/>
      <c r="R226" s="563"/>
    </row>
    <row r="227" spans="1:18" ht="30" x14ac:dyDescent="0.25">
      <c r="A227" s="16"/>
      <c r="B227" s="337"/>
      <c r="C227" s="348"/>
      <c r="D227" s="348"/>
      <c r="E227" s="349"/>
      <c r="G227" s="670">
        <v>45332</v>
      </c>
      <c r="H227" s="656" t="s">
        <v>7911</v>
      </c>
      <c r="I227" s="17">
        <v>85000</v>
      </c>
      <c r="J227" s="349"/>
      <c r="K227" s="420">
        <f t="shared" si="9"/>
        <v>10352636.67</v>
      </c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70">
        <v>45332</v>
      </c>
      <c r="H228" s="656" t="s">
        <v>7910</v>
      </c>
      <c r="I228" s="17">
        <v>500000</v>
      </c>
      <c r="J228" s="349"/>
      <c r="K228" s="420">
        <f t="shared" si="9"/>
        <v>9852636.6699999999</v>
      </c>
      <c r="N228" s="16"/>
      <c r="O228" s="656"/>
      <c r="P228" s="348"/>
      <c r="Q228" s="348"/>
      <c r="R228" s="563"/>
    </row>
    <row r="229" spans="1:18" ht="30" x14ac:dyDescent="0.25">
      <c r="A229" s="16"/>
      <c r="B229" s="337"/>
      <c r="C229" s="348"/>
      <c r="D229" s="348"/>
      <c r="E229" s="349"/>
      <c r="G229" s="670">
        <v>45334</v>
      </c>
      <c r="H229" s="656" t="s">
        <v>7912</v>
      </c>
      <c r="I229" s="348">
        <v>60000</v>
      </c>
      <c r="J229" s="349"/>
      <c r="K229" s="420">
        <f t="shared" si="9"/>
        <v>9792636.6699999999</v>
      </c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337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656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348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17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337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656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337"/>
      <c r="I245" s="348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656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337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656"/>
      <c r="I250" s="17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337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656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349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337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5"/>
      <c r="H256" s="656"/>
      <c r="I256" s="348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660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659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9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/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337"/>
      <c r="I270" s="348"/>
      <c r="J270" s="348"/>
      <c r="K270" s="563">
        <f>K269+J270-I272</f>
        <v>0</v>
      </c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656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658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61" t="s">
        <v>7442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3" t="s">
        <v>7413</v>
      </c>
      <c r="C5" s="763"/>
      <c r="D5" s="763"/>
      <c r="E5" s="76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6" t="s">
        <v>94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28"/>
      <c r="N1" s="29"/>
    </row>
    <row r="2" spans="1:14" ht="30.75" customHeight="1" x14ac:dyDescent="0.25">
      <c r="A2" s="768" t="s">
        <v>95</v>
      </c>
      <c r="B2" s="769"/>
      <c r="C2" s="769"/>
      <c r="D2" s="769"/>
      <c r="E2" s="769"/>
      <c r="F2" s="769"/>
      <c r="G2" s="769"/>
      <c r="H2" s="769"/>
      <c r="I2" s="769"/>
      <c r="J2" s="769"/>
      <c r="K2" s="769"/>
      <c r="L2" s="76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4" t="s">
        <v>7116</v>
      </c>
      <c r="B62" s="765"/>
      <c r="C62" s="76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70" t="s">
        <v>94</v>
      </c>
      <c r="B1" s="771"/>
      <c r="C1" s="771"/>
      <c r="D1" s="771"/>
      <c r="E1" s="771"/>
      <c r="F1" s="771"/>
      <c r="G1" s="771"/>
    </row>
    <row r="2" spans="1:9" ht="30.75" customHeight="1" x14ac:dyDescent="0.25">
      <c r="A2" s="770" t="s">
        <v>95</v>
      </c>
      <c r="B2" s="771"/>
      <c r="C2" s="771"/>
      <c r="D2" s="771"/>
      <c r="E2" s="771"/>
      <c r="F2" s="771"/>
      <c r="G2" s="771"/>
    </row>
    <row r="3" spans="1:9" ht="18.75" customHeight="1" x14ac:dyDescent="0.25">
      <c r="A3" s="775" t="s">
        <v>103</v>
      </c>
      <c r="B3" s="775" t="s">
        <v>7126</v>
      </c>
      <c r="C3" s="777" t="s">
        <v>7140</v>
      </c>
      <c r="D3" s="773" t="s">
        <v>7124</v>
      </c>
      <c r="E3" s="773" t="s">
        <v>7141</v>
      </c>
      <c r="F3" s="773" t="s">
        <v>7277</v>
      </c>
      <c r="G3" s="773" t="s">
        <v>7142</v>
      </c>
    </row>
    <row r="4" spans="1:9" ht="59.25" customHeight="1" x14ac:dyDescent="0.25">
      <c r="A4" s="776"/>
      <c r="B4" s="776"/>
      <c r="C4" s="778"/>
      <c r="D4" s="774"/>
      <c r="E4" s="774"/>
      <c r="F4" s="774"/>
      <c r="G4" s="77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9" t="s">
        <v>7276</v>
      </c>
      <c r="B26" s="780"/>
      <c r="C26" s="780"/>
      <c r="D26" s="780"/>
      <c r="E26" s="780"/>
      <c r="F26" s="781"/>
      <c r="G26" s="492">
        <f>SUM(G7:G25)</f>
        <v>45222819.086999997</v>
      </c>
    </row>
    <row r="27" spans="1:9" s="15" customFormat="1" ht="23.25" x14ac:dyDescent="0.35">
      <c r="A27" s="772"/>
      <c r="B27" s="772"/>
      <c r="C27" s="772"/>
      <c r="D27" s="772"/>
      <c r="E27" s="772"/>
      <c r="F27" s="772"/>
      <c r="G27" s="77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6" t="s">
        <v>7486</v>
      </c>
      <c r="B1" s="786"/>
      <c r="D1" s="782" t="s">
        <v>7473</v>
      </c>
      <c r="E1" s="782"/>
      <c r="G1" s="782" t="s">
        <v>7439</v>
      </c>
      <c r="H1" s="782"/>
      <c r="J1" s="782" t="s">
        <v>7434</v>
      </c>
      <c r="K1" s="782"/>
      <c r="M1" s="782" t="s">
        <v>7335</v>
      </c>
      <c r="N1" s="782"/>
      <c r="P1" s="782" t="s">
        <v>7336</v>
      </c>
      <c r="Q1" s="782"/>
      <c r="S1" s="782" t="s">
        <v>7332</v>
      </c>
      <c r="T1" s="782"/>
      <c r="V1" s="782" t="s">
        <v>7313</v>
      </c>
      <c r="W1" s="782"/>
      <c r="Y1" s="782" t="s">
        <v>7468</v>
      </c>
      <c r="Z1" s="782"/>
      <c r="AB1" s="782" t="s">
        <v>7314</v>
      </c>
      <c r="AC1" s="782"/>
      <c r="AE1" s="782" t="s">
        <v>7147</v>
      </c>
      <c r="AF1" s="782"/>
      <c r="AH1" s="782" t="s">
        <v>7121</v>
      </c>
      <c r="AI1" s="782"/>
      <c r="AK1" s="786" t="s">
        <v>7218</v>
      </c>
      <c r="AL1" s="786"/>
      <c r="AN1" s="787" t="s">
        <v>7220</v>
      </c>
      <c r="AO1" s="787"/>
      <c r="AP1" s="787"/>
      <c r="AR1" s="782" t="s">
        <v>7235</v>
      </c>
      <c r="AS1" s="782"/>
      <c r="AU1" s="782" t="s">
        <v>7230</v>
      </c>
      <c r="AV1" s="782"/>
      <c r="AX1" s="782" t="s">
        <v>7238</v>
      </c>
      <c r="AY1" s="782"/>
      <c r="BA1" s="782" t="s">
        <v>7252</v>
      </c>
      <c r="BB1" s="782"/>
      <c r="BD1" s="787" t="s">
        <v>87</v>
      </c>
      <c r="BE1" s="787"/>
      <c r="BF1" s="787"/>
      <c r="BH1" s="782" t="s">
        <v>7273</v>
      </c>
      <c r="BI1" s="78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3" t="s">
        <v>7161</v>
      </c>
      <c r="AV12" s="784"/>
      <c r="AW12" s="332"/>
      <c r="AX12" s="783" t="s">
        <v>7161</v>
      </c>
      <c r="AY12" s="784"/>
      <c r="AZ12" s="332"/>
      <c r="BA12" s="783" t="s">
        <v>7161</v>
      </c>
      <c r="BB12" s="78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3" t="s">
        <v>7161</v>
      </c>
      <c r="BI12" s="78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3" t="s">
        <v>7161</v>
      </c>
      <c r="AS13" s="78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3" t="s">
        <v>7161</v>
      </c>
      <c r="B15" s="784"/>
      <c r="C15" s="332"/>
      <c r="D15" s="783" t="s">
        <v>7161</v>
      </c>
      <c r="E15" s="784"/>
      <c r="F15" s="332"/>
      <c r="G15" s="783" t="s">
        <v>7161</v>
      </c>
      <c r="H15" s="784"/>
      <c r="I15" s="332"/>
      <c r="J15" s="783" t="s">
        <v>7161</v>
      </c>
      <c r="K15" s="784"/>
      <c r="L15" s="332"/>
      <c r="M15" s="783" t="s">
        <v>7161</v>
      </c>
      <c r="N15" s="784"/>
      <c r="O15" s="332"/>
      <c r="P15" s="783" t="s">
        <v>7161</v>
      </c>
      <c r="Q15" s="784"/>
      <c r="R15" s="332"/>
      <c r="S15" s="783" t="s">
        <v>7161</v>
      </c>
      <c r="T15" s="784"/>
      <c r="U15" s="332"/>
      <c r="V15" s="783" t="s">
        <v>7161</v>
      </c>
      <c r="W15" s="784"/>
      <c r="X15" s="332"/>
      <c r="Y15" s="783" t="s">
        <v>7161</v>
      </c>
      <c r="Z15" s="784"/>
      <c r="AA15" s="332"/>
      <c r="AB15" s="783" t="s">
        <v>7161</v>
      </c>
      <c r="AC15" s="784"/>
      <c r="AD15" s="332"/>
      <c r="AE15" s="783" t="s">
        <v>7161</v>
      </c>
      <c r="AF15" s="784"/>
      <c r="AG15" s="332"/>
      <c r="AH15" s="783" t="s">
        <v>7161</v>
      </c>
      <c r="AI15" s="784"/>
      <c r="AJ15" s="332"/>
      <c r="AK15" s="783" t="s">
        <v>7161</v>
      </c>
      <c r="AL15" s="78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5"/>
      <c r="BE18" s="785"/>
      <c r="BF18" s="78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5"/>
      <c r="AO20" s="785"/>
      <c r="AP20" s="78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5"/>
  <sheetViews>
    <sheetView zoomScaleNormal="100" zoomScaleSheetLayoutView="110" workbookViewId="0">
      <pane ySplit="1" topLeftCell="A299" activePane="bottomLeft" state="frozen"/>
      <selection pane="bottomLeft" activeCell="I319" sqref="I3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8" t="s">
        <v>122</v>
      </c>
      <c r="C4" s="789"/>
      <c r="D4" s="789"/>
      <c r="E4" s="789"/>
      <c r="F4" s="79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8" t="s">
        <v>122</v>
      </c>
      <c r="C7" s="789"/>
      <c r="D7" s="789"/>
      <c r="E7" s="789"/>
      <c r="F7" s="79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8" t="s">
        <v>122</v>
      </c>
      <c r="C9" s="789"/>
      <c r="D9" s="789"/>
      <c r="E9" s="789"/>
      <c r="F9" s="79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8" t="s">
        <v>122</v>
      </c>
      <c r="C10" s="789"/>
      <c r="D10" s="789"/>
      <c r="E10" s="789"/>
      <c r="F10" s="79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8" t="s">
        <v>122</v>
      </c>
      <c r="C11" s="789"/>
      <c r="D11" s="789"/>
      <c r="E11" s="789"/>
      <c r="F11" s="79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8" t="s">
        <v>122</v>
      </c>
      <c r="C18" s="789"/>
      <c r="D18" s="789"/>
      <c r="E18" s="789"/>
      <c r="F18" s="79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8" t="s">
        <v>122</v>
      </c>
      <c r="C19" s="789"/>
      <c r="D19" s="789"/>
      <c r="E19" s="789"/>
      <c r="F19" s="79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8" t="s">
        <v>122</v>
      </c>
      <c r="C20" s="789"/>
      <c r="D20" s="789"/>
      <c r="E20" s="789"/>
      <c r="F20" s="79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8" t="s">
        <v>122</v>
      </c>
      <c r="C26" s="789"/>
      <c r="D26" s="789"/>
      <c r="E26" s="789"/>
      <c r="F26" s="79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8" t="s">
        <v>122</v>
      </c>
      <c r="C31" s="789"/>
      <c r="D31" s="789"/>
      <c r="E31" s="789"/>
      <c r="F31" s="79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8" t="s">
        <v>122</v>
      </c>
      <c r="C36" s="789"/>
      <c r="D36" s="789"/>
      <c r="E36" s="789"/>
      <c r="F36" s="79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8" t="s">
        <v>122</v>
      </c>
      <c r="C37" s="789"/>
      <c r="D37" s="789"/>
      <c r="E37" s="789"/>
      <c r="F37" s="79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8" t="s">
        <v>122</v>
      </c>
      <c r="C43" s="789"/>
      <c r="D43" s="789"/>
      <c r="E43" s="789"/>
      <c r="F43" s="79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8" t="s">
        <v>122</v>
      </c>
      <c r="C44" s="789"/>
      <c r="D44" s="789"/>
      <c r="E44" s="789"/>
      <c r="F44" s="79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8" t="s">
        <v>122</v>
      </c>
      <c r="C46" s="789"/>
      <c r="D46" s="789"/>
      <c r="E46" s="789"/>
      <c r="F46" s="79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8" t="s">
        <v>122</v>
      </c>
      <c r="C49" s="789"/>
      <c r="D49" s="789"/>
      <c r="E49" s="789"/>
      <c r="F49" s="79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8" t="s">
        <v>122</v>
      </c>
      <c r="C50" s="789"/>
      <c r="D50" s="789"/>
      <c r="E50" s="789"/>
      <c r="F50" s="79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8" t="s">
        <v>122</v>
      </c>
      <c r="C69" s="789"/>
      <c r="D69" s="789"/>
      <c r="E69" s="789"/>
      <c r="F69" s="79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8" t="s">
        <v>122</v>
      </c>
      <c r="C82" s="789"/>
      <c r="D82" s="789"/>
      <c r="E82" s="789"/>
      <c r="F82" s="79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2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2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2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2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2" s="7" customFormat="1" ht="15.75" x14ac:dyDescent="0.25">
      <c r="A325" s="701"/>
      <c r="B325" s="5" t="s">
        <v>7888</v>
      </c>
      <c r="C325" s="717"/>
      <c r="D325" s="644"/>
      <c r="E325" s="645"/>
      <c r="F325" s="717"/>
      <c r="H325" s="667"/>
      <c r="I325" s="669"/>
      <c r="J325" s="692"/>
    </row>
    <row r="326" spans="1:12" s="7" customFormat="1" ht="15.75" x14ac:dyDescent="0.25">
      <c r="A326" s="701"/>
      <c r="C326" s="717"/>
      <c r="D326" s="644"/>
      <c r="E326" s="645"/>
      <c r="F326" s="717"/>
      <c r="H326" s="667"/>
      <c r="I326" s="669"/>
      <c r="J326" s="692"/>
    </row>
    <row r="327" spans="1:12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</row>
    <row r="328" spans="1:12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692"/>
    </row>
    <row r="329" spans="1:12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692"/>
    </row>
    <row r="330" spans="1:12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692"/>
    </row>
    <row r="331" spans="1:12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692"/>
      <c r="K331" s="688">
        <f>E324+E323+E322+E321+E320+E319+E318</f>
        <v>1584194.1700000002</v>
      </c>
    </row>
    <row r="332" spans="1:12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692"/>
      <c r="K332" s="718">
        <f>K331*80%</f>
        <v>1267355.3360000001</v>
      </c>
    </row>
    <row r="333" spans="1:12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  <c r="K333" s="718">
        <f>K332-F339</f>
        <v>437748.54890000005</v>
      </c>
    </row>
    <row r="334" spans="1:12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692"/>
    </row>
    <row r="335" spans="1:12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</row>
    <row r="336" spans="1:12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</row>
    <row r="337" spans="1:12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</row>
    <row r="339" spans="1:12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</row>
    <row r="341" spans="1:12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2" s="7" customFormat="1" ht="21" x14ac:dyDescent="0.25">
      <c r="A342" s="791" t="s">
        <v>7816</v>
      </c>
      <c r="B342" s="792"/>
      <c r="C342" s="792"/>
      <c r="D342" s="792"/>
      <c r="E342" s="792"/>
      <c r="F342" s="792"/>
      <c r="G342" s="792"/>
      <c r="H342" s="792"/>
      <c r="I342" s="792"/>
      <c r="J342" s="792"/>
      <c r="K342" s="792"/>
    </row>
    <row r="343" spans="1:12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2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2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7312</v>
      </c>
      <c r="I345" s="432"/>
      <c r="J345" s="554">
        <v>45323</v>
      </c>
      <c r="K345" s="5"/>
      <c r="L345" s="5" t="s">
        <v>7866</v>
      </c>
    </row>
    <row r="346" spans="1:12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7312</v>
      </c>
      <c r="I346" s="614"/>
      <c r="J346" s="554">
        <v>45323</v>
      </c>
      <c r="K346" s="5"/>
      <c r="L346" s="5"/>
    </row>
    <row r="347" spans="1:12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7312</v>
      </c>
      <c r="I347" s="614"/>
      <c r="J347" s="554">
        <v>45323</v>
      </c>
      <c r="K347" s="5"/>
      <c r="L347" s="5"/>
    </row>
    <row r="348" spans="1:12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7312</v>
      </c>
      <c r="I348" s="614"/>
      <c r="J348" s="554">
        <v>45323</v>
      </c>
      <c r="K348" s="5"/>
      <c r="L348" s="5"/>
    </row>
    <row r="349" spans="1:12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7312</v>
      </c>
      <c r="I349" s="614"/>
      <c r="J349" s="554">
        <v>45323</v>
      </c>
      <c r="K349" s="5"/>
      <c r="L349" s="5"/>
    </row>
    <row r="350" spans="1:12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2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2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2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2" s="7" customFormat="1" ht="15.75" x14ac:dyDescent="0.25">
      <c r="A354" s="544">
        <v>1016</v>
      </c>
      <c r="B354" s="5" t="s">
        <v>121</v>
      </c>
      <c r="C354" s="11">
        <v>85000</v>
      </c>
      <c r="D354" s="34">
        <v>0.13</v>
      </c>
      <c r="E354" s="11">
        <f>D354*C354</f>
        <v>11050</v>
      </c>
      <c r="F354" s="11">
        <f>E354+C354</f>
        <v>96050</v>
      </c>
      <c r="G354" s="554"/>
      <c r="H354" s="494" t="s">
        <v>7312</v>
      </c>
      <c r="I354" s="433"/>
      <c r="J354" s="554"/>
      <c r="K354" s="38"/>
      <c r="L354" s="545" t="s">
        <v>7814</v>
      </c>
    </row>
    <row r="356" spans="1:12" s="7" customFormat="1" ht="15.75" x14ac:dyDescent="0.25">
      <c r="A356" s="6">
        <v>1019</v>
      </c>
      <c r="B356" s="5" t="s">
        <v>7675</v>
      </c>
      <c r="C356" s="11">
        <v>93096</v>
      </c>
      <c r="D356" s="34">
        <v>0.13</v>
      </c>
      <c r="E356" s="11">
        <f>D356*C356</f>
        <v>12102.48</v>
      </c>
      <c r="F356" s="11">
        <f t="shared" ref="F356" si="49">E356+C356</f>
        <v>105198.48</v>
      </c>
      <c r="G356" s="33"/>
      <c r="H356" s="494" t="s">
        <v>7312</v>
      </c>
      <c r="I356" s="614"/>
      <c r="J356" s="554"/>
      <c r="L356" s="7" t="s">
        <v>7758</v>
      </c>
    </row>
    <row r="358" spans="1:12" s="7" customFormat="1" ht="15.75" x14ac:dyDescent="0.25">
      <c r="A358" s="40"/>
      <c r="C358" s="643"/>
      <c r="D358" s="644"/>
      <c r="E358" s="645"/>
      <c r="F358" s="645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6"/>
      <c r="B361" s="5"/>
      <c r="C361" s="11">
        <v>158000</v>
      </c>
      <c r="D361" s="34">
        <v>0.13</v>
      </c>
      <c r="E361" s="11">
        <f>D361*C361</f>
        <v>20540</v>
      </c>
      <c r="F361" s="11">
        <f>E361+C361</f>
        <v>178540</v>
      </c>
      <c r="G361" s="33"/>
      <c r="H361" s="494" t="s">
        <v>7312</v>
      </c>
      <c r="I361" s="432"/>
      <c r="J361" s="554"/>
      <c r="K361" s="5"/>
      <c r="L361" s="5" t="s">
        <v>7581</v>
      </c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2:K342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41 H343:H354 H356 H358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07" t="s">
        <v>7042</v>
      </c>
      <c r="B1" s="808"/>
      <c r="C1" s="808"/>
      <c r="D1" s="808"/>
      <c r="E1" s="809"/>
      <c r="G1" s="813" t="s">
        <v>7043</v>
      </c>
      <c r="H1" s="813"/>
      <c r="I1" s="813"/>
      <c r="J1" s="813"/>
      <c r="K1" s="333"/>
      <c r="L1" s="793" t="s">
        <v>7501</v>
      </c>
      <c r="M1" s="793"/>
      <c r="N1" s="793"/>
      <c r="O1" s="793"/>
      <c r="P1" s="793"/>
      <c r="R1" s="793" t="s">
        <v>7045</v>
      </c>
      <c r="S1" s="793"/>
      <c r="T1" s="793"/>
      <c r="U1" s="793"/>
    </row>
    <row r="2" spans="1:28" ht="28.15" customHeight="1" x14ac:dyDescent="0.25">
      <c r="A2" s="810"/>
      <c r="B2" s="811"/>
      <c r="C2" s="811"/>
      <c r="D2" s="811"/>
      <c r="E2" s="812"/>
      <c r="G2" s="813"/>
      <c r="H2" s="813"/>
      <c r="I2" s="813"/>
      <c r="J2" s="813"/>
      <c r="K2" s="333"/>
      <c r="L2" s="793"/>
      <c r="M2" s="793"/>
      <c r="N2" s="793"/>
      <c r="O2" s="793"/>
      <c r="P2" s="793"/>
      <c r="R2" s="793"/>
      <c r="S2" s="793"/>
      <c r="T2" s="793"/>
      <c r="U2" s="793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3" t="s">
        <v>7044</v>
      </c>
      <c r="M35" s="793"/>
      <c r="N35" s="793"/>
      <c r="O35" s="793"/>
      <c r="P35" s="793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807" t="s">
        <v>7042</v>
      </c>
      <c r="B36" s="808"/>
      <c r="C36" s="808"/>
      <c r="D36" s="808"/>
      <c r="E36" s="809"/>
      <c r="L36" s="793"/>
      <c r="M36" s="793"/>
      <c r="N36" s="793"/>
      <c r="O36" s="793"/>
      <c r="P36" s="793"/>
      <c r="W36">
        <v>26200</v>
      </c>
    </row>
    <row r="37" spans="1:31" ht="31.5" x14ac:dyDescent="0.25">
      <c r="A37" s="810"/>
      <c r="B37" s="811"/>
      <c r="C37" s="811"/>
      <c r="D37" s="811"/>
      <c r="E37" s="812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3" t="s">
        <v>7045</v>
      </c>
      <c r="S38" s="793"/>
      <c r="T38" s="793"/>
      <c r="U38" s="793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3"/>
      <c r="S39" s="793"/>
      <c r="T39" s="793"/>
      <c r="U39" s="793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3" t="s">
        <v>7081</v>
      </c>
      <c r="H44" s="793"/>
      <c r="I44" s="793"/>
      <c r="J44" s="793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3"/>
      <c r="H45" s="793"/>
      <c r="I45" s="793"/>
      <c r="J45" s="793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4" t="s">
        <v>7090</v>
      </c>
      <c r="H51" s="794"/>
      <c r="I51" s="794"/>
      <c r="J51" s="416">
        <f>J49+I48</f>
        <v>73164</v>
      </c>
      <c r="K51" s="415"/>
      <c r="L51" s="814" t="s">
        <v>7044</v>
      </c>
      <c r="M51" s="814"/>
      <c r="N51" s="814"/>
      <c r="O51" s="814"/>
      <c r="P51" s="81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3"/>
      <c r="M52" s="793"/>
      <c r="N52" s="793"/>
      <c r="O52" s="793"/>
      <c r="P52" s="793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07" t="s">
        <v>7068</v>
      </c>
      <c r="B53" s="808"/>
      <c r="C53" s="808"/>
      <c r="D53" s="808"/>
      <c r="E53" s="809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0"/>
      <c r="B54" s="811"/>
      <c r="C54" s="811"/>
      <c r="D54" s="811"/>
      <c r="E54" s="812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5" t="s">
        <v>7077</v>
      </c>
      <c r="B69" s="796"/>
      <c r="C69" s="796"/>
      <c r="D69" s="796"/>
      <c r="E69" s="797"/>
      <c r="R69" s="375"/>
      <c r="S69" s="395"/>
      <c r="U69" s="396"/>
    </row>
    <row r="70" spans="1:21" x14ac:dyDescent="0.25">
      <c r="A70" s="798"/>
      <c r="B70" s="799"/>
      <c r="C70" s="799"/>
      <c r="D70" s="799"/>
      <c r="E70" s="800"/>
      <c r="R70" s="793" t="s">
        <v>7045</v>
      </c>
      <c r="S70" s="793"/>
      <c r="T70" s="793"/>
      <c r="U70" s="793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3"/>
      <c r="S71" s="793"/>
      <c r="T71" s="793"/>
      <c r="U71" s="793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1">
        <v>30000</v>
      </c>
      <c r="U74" s="804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2"/>
      <c r="U75" s="805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3"/>
      <c r="U76" s="806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3" t="s">
        <v>7081</v>
      </c>
      <c r="M94" s="793"/>
      <c r="N94" s="793"/>
      <c r="O94" s="793"/>
      <c r="P94" s="793"/>
    </row>
    <row r="95" spans="1:21" x14ac:dyDescent="0.25">
      <c r="L95" s="793"/>
      <c r="M95" s="793"/>
      <c r="N95" s="793"/>
      <c r="O95" s="793"/>
      <c r="P95" s="793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4" t="s">
        <v>7090</v>
      </c>
      <c r="M101" s="794"/>
      <c r="N101" s="794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2024-02-12T13:49:44Z</dcterms:modified>
</cp:coreProperties>
</file>