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D:\Pioneer\Running projects\Deutche Bank (TR Air-conditioning Retrofitting Works)\"/>
    </mc:Choice>
  </mc:AlternateContent>
  <xr:revisionPtr revIDLastSave="0" documentId="13_ncr:1_{612039E9-E363-40EF-8CF2-6504986D2143}" xr6:coauthVersionLast="47" xr6:coauthVersionMax="47" xr10:uidLastSave="{00000000-0000-0000-0000-000000000000}"/>
  <bookViews>
    <workbookView xWindow="-120" yWindow="-120" windowWidth="29040" windowHeight="15840" tabRatio="602" xr2:uid="{00000000-000D-0000-FFFF-FFFF00000000}"/>
  </bookViews>
  <sheets>
    <sheet name="BOQ" sheetId="62" r:id="rId1"/>
  </sheets>
  <externalReferences>
    <externalReference r:id="rId2"/>
    <externalReference r:id="rId3"/>
    <externalReference r:id="rId4"/>
    <externalReference r:id="rId5"/>
    <externalReference r:id="rId6"/>
  </externalReferences>
  <definedNames>
    <definedName name="\a">#N/A</definedName>
    <definedName name="\p">#N/A</definedName>
    <definedName name="\s">#N/A</definedName>
    <definedName name="_CD" localSheetId="0">#REF!</definedName>
    <definedName name="_CD">#REF!</definedName>
    <definedName name="_xlnm._FilterDatabase" localSheetId="0" hidden="1">BOQ!$C$24:$H$28</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a">'[2]Bill 1'!$A$4:$F$29</definedName>
    <definedName name="CHW" localSheetId="0">#REF!</definedName>
    <definedName name="CHW">#REF!</definedName>
    <definedName name="Data">[3]Summary!$I$10:$I$13</definedName>
    <definedName name="datalist">[3]Summary!$I$10:$J$12</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[4]Sheet4!$G$4:$G$10</definedName>
    <definedName name="na" localSheetId="0">#REF!</definedName>
    <definedName name="na">#REF!</definedName>
    <definedName name="PR_883M">'[1]Normal Basis'!$33:$33</definedName>
    <definedName name="PR858F">'[1]Normal Basis'!$58:$58</definedName>
    <definedName name="_xlnm.Print_Area" localSheetId="0">BOQ!$A$1:$L$38</definedName>
    <definedName name="Print_Area_MI">#REF!</definedName>
    <definedName name="_xlnm.Print_Titles" localSheetId="0">BOQ!$1:$8</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0">#REF!</definedName>
    <definedName name="TO">#REF!</definedName>
    <definedName name="UN" localSheetId="0">#REF!</definedName>
    <definedName name="UN">#REF!</definedName>
    <definedName name="WTP" localSheetId="0">[5]BOQ!#REF!</definedName>
    <definedName name="WTP">[5]BOQ!#REF!</definedName>
    <definedName name="WWTP" localSheetId="0">[5]BOQ!#REF!</definedName>
    <definedName name="WWTP">[5]BOQ!#REF!</definedName>
  </definedNames>
  <calcPr calcId="181029"/>
</workbook>
</file>

<file path=xl/calcChain.xml><?xml version="1.0" encoding="utf-8"?>
<calcChain xmlns="http://schemas.openxmlformats.org/spreadsheetml/2006/main">
  <c r="L32" i="62" l="1"/>
  <c r="L31" i="62"/>
  <c r="L30" i="62"/>
  <c r="L28" i="62"/>
  <c r="L25" i="62"/>
  <c r="L24" i="62"/>
  <c r="L23" i="62"/>
  <c r="L22" i="62"/>
  <c r="L21" i="62"/>
  <c r="L19" i="62"/>
  <c r="L17" i="62"/>
  <c r="L15" i="62"/>
  <c r="L12" i="62"/>
  <c r="L11" i="62"/>
  <c r="I33" i="62"/>
  <c r="J33" i="62" s="1"/>
  <c r="I22" i="62"/>
  <c r="I11" i="62"/>
  <c r="G11" i="62"/>
  <c r="I12" i="62"/>
  <c r="G12" i="62"/>
  <c r="A12" i="62"/>
  <c r="L34" i="62" l="1"/>
  <c r="J11" i="62"/>
  <c r="G22" i="62"/>
  <c r="J22" i="62" s="1"/>
  <c r="J12" i="62"/>
  <c r="I32" i="62" l="1"/>
  <c r="G32" i="62"/>
  <c r="I31" i="62"/>
  <c r="G31" i="62"/>
  <c r="I30" i="62"/>
  <c r="G30" i="62"/>
  <c r="I28" i="62"/>
  <c r="G28" i="62"/>
  <c r="I25" i="62"/>
  <c r="G25" i="62"/>
  <c r="I24" i="62"/>
  <c r="G24" i="62"/>
  <c r="J32" i="62" l="1"/>
  <c r="J31" i="62"/>
  <c r="J30" i="62"/>
  <c r="J28" i="62"/>
  <c r="J25" i="62"/>
  <c r="J24" i="62"/>
  <c r="E17" i="62" l="1"/>
  <c r="I15" i="62"/>
  <c r="G15" i="62"/>
  <c r="A13" i="62"/>
  <c r="A24" i="62" s="1"/>
  <c r="J15" i="62" l="1"/>
  <c r="E19" i="62"/>
  <c r="G17" i="62"/>
  <c r="I17" i="62"/>
  <c r="B14" i="62"/>
  <c r="B16" i="62" s="1"/>
  <c r="B18" i="62" s="1"/>
  <c r="B20" i="62" s="1"/>
  <c r="B22" i="62" s="1"/>
  <c r="B23" i="62" s="1"/>
  <c r="J17" i="62" l="1"/>
  <c r="G19" i="62"/>
  <c r="I19" i="62"/>
  <c r="E21" i="62"/>
  <c r="J19" i="62" l="1"/>
  <c r="G21" i="62"/>
  <c r="I21" i="62"/>
  <c r="G23" i="62" l="1"/>
  <c r="G34" i="62" s="1"/>
  <c r="I23" i="62"/>
  <c r="I34" i="62" s="1"/>
  <c r="J21" i="62"/>
  <c r="A25" i="62"/>
  <c r="A26" i="62" s="1"/>
  <c r="A29" i="62" s="1"/>
  <c r="A31" i="62" s="1"/>
  <c r="J23" i="62" l="1"/>
  <c r="J34" i="62" s="1"/>
  <c r="B27" i="62"/>
  <c r="A32" i="62" l="1"/>
  <c r="B30" i="62" l="1"/>
</calcChain>
</file>

<file path=xl/sharedStrings.xml><?xml version="1.0" encoding="utf-8"?>
<sst xmlns="http://schemas.openxmlformats.org/spreadsheetml/2006/main" count="70" uniqueCount="46">
  <si>
    <t>Note:</t>
  </si>
  <si>
    <t>1)</t>
  </si>
  <si>
    <t>2)</t>
  </si>
  <si>
    <t>Total Cost of Works Rs.</t>
  </si>
  <si>
    <t>Sr. No.</t>
  </si>
  <si>
    <t>MATERIAL</t>
  </si>
  <si>
    <t>LABOUR</t>
  </si>
  <si>
    <t>TOTAL</t>
  </si>
  <si>
    <t>DESCRIPTION</t>
  </si>
  <si>
    <t>UNIT</t>
  </si>
  <si>
    <t>QTY</t>
  </si>
  <si>
    <t>RATE</t>
  </si>
  <si>
    <t>AMOUNT</t>
  </si>
  <si>
    <t>All works shall be completed, tested and commissioned as per drawings, specifications and as per instruction of Consultant</t>
  </si>
  <si>
    <t>Job.</t>
  </si>
  <si>
    <t>i.</t>
  </si>
  <si>
    <t>Balancing Valve (with self sealing measuring nipples)</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</si>
  <si>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</si>
  <si>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Nos.</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</si>
  <si>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</si>
  <si>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</si>
  <si>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</si>
  <si>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</si>
  <si>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</si>
  <si>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No.</t>
  </si>
  <si>
    <t>Supply &amp; installation of valves &amp; accessories of  water cooled package units, complete in all respects as per specifications, drawings and as per instructions of consultant.</t>
  </si>
  <si>
    <t>Supply and installation of Fire Damper with linkage &amp; fuse complete in all respects ready to operate as per specification, drawings &amp; as per instruction of Consultant.</t>
  </si>
  <si>
    <t>Contractor is instructed to visit the site, understand the nature of work &amp; then fill the rates accordingly and submit the quotation.
No argument and discussion will be entertained after awarding of work.</t>
  </si>
  <si>
    <t>Supply &amp; installation of water cooled package unit with lindaptor type supports, including hanger steel base, vibration isolators, including interconnecting power &amp; control wiring connections with inlet &amp; outlet cooling water connections (including pipe), drain connection (including pipe), flexible rubber duct connection / connector etc. complete in all respects ready to operate as per schedule, specification, drawings and as per instruction of consultant.</t>
  </si>
  <si>
    <t xml:space="preserve">38mm dia </t>
  </si>
  <si>
    <t>Grills</t>
  </si>
  <si>
    <t>450mm x 250mm</t>
  </si>
  <si>
    <t>Testing, balancing and commissioning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</si>
  <si>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Supply, fabrication and installation of machine made G.I sheet metal duct including plenums, splitter dampers, guide vanes, flexible duct connector / connection, access door, transformation, plenums chambers, wooden frame, anchors supports &amp; hangers complete in all respects ready to operate as per drawings, specification, instruction  of Consultant. (6 ~ 7 Sqm Approx.)</t>
  </si>
  <si>
    <t>Supply &amp; installation of 20mm thick adhesive rubber foam (XLPE) insulation with aluminum foil over fresh air duct only, complete in all respects ready to operate as per specification, drawings and as per instruction of consultant. (6 ~ 7 Sqm Approx.)</t>
  </si>
  <si>
    <t>Cutting, dismantling of existing water cooled package unit including pipes, valves, accessories, duct, allied works etc, complete in all respect including cleaning the site and shifting the dismantled parts / material to suitable place given by client complete in all respects ready to operate as per instruction of client &amp; consultant.
(Note; contractor should check / verify dismantling works as per site requirement).</t>
  </si>
  <si>
    <t>Pressure Switch</t>
  </si>
  <si>
    <t>Digital Flow Meter-Ultrasonic Type with display and ports for connections.</t>
  </si>
  <si>
    <t>TR Air-conditioning Retrofitting Works</t>
  </si>
  <si>
    <t>at Dolmen Sky Towers, Karachi.</t>
  </si>
  <si>
    <t>Deustche Bank</t>
  </si>
  <si>
    <t xml:space="preserve">Removing and reinstallation of existing 2x2 ceiling </t>
  </si>
  <si>
    <t>N/A</t>
  </si>
  <si>
    <t>RUNNING BILL NO 1</t>
  </si>
  <si>
    <t>Billed Qty</t>
  </si>
  <si>
    <t>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</si>
</sst>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General_)"/>
    <numFmt numFmtId="166" formatCode="#,##0.0"/>
  </numFmts>
  <fonts count="12"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b/>
      <sz val="18"/>
      <name val="Arial"/>
      <family val="2"/>
    </font>
  </fonts>
  <fills count="3">
    <fill>
      <patternFill patternType="none"/>
    </fill>
    <fill>
      <patternFill patternType="gray125"/>
    </fill>
    <fill>
      <patternFill patternType="solid">
        <fgColor theme="0"/>
        <bgColor indexed="64"/>
      </patternFill>
    </fill>
  </fills>
  <borders count="86">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s>
  <cellStyleXfs count="12">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cellStyleXfs>
  <cellXfs count="233">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8" xfId="3" applyFont="1" applyBorder="1" applyAlignment="1">
      <alignment horizontal="center" vertical="center"/>
    </xf>
    <xf numFmtId="165" fontId="5" fillId="0" borderId="1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5" fontId="5" fillId="0" borderId="6" xfId="3" applyNumberFormat="1" applyFont="1" applyBorder="1" applyAlignment="1">
      <alignment horizontal="center" vertical="center"/>
    </xf>
    <xf numFmtId="0" fontId="5" fillId="0" borderId="0" xfId="3" applyFont="1" applyAlignment="1">
      <alignment horizontal="left"/>
    </xf>
    <xf numFmtId="0" fontId="1" fillId="0" borderId="12" xfId="3" applyFont="1" applyBorder="1" applyAlignment="1">
      <alignment horizontal="center" vertical="center"/>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5" fontId="1" fillId="0" borderId="0" xfId="3" applyNumberFormat="1" applyFont="1" applyAlignment="1">
      <alignment horizontal="left" vertical="center"/>
    </xf>
    <xf numFmtId="0" fontId="1" fillId="0" borderId="17" xfId="3" applyFont="1" applyBorder="1" applyAlignment="1">
      <alignment vertical="center"/>
    </xf>
    <xf numFmtId="0" fontId="1" fillId="0" borderId="17" xfId="3" applyFont="1" applyBorder="1" applyAlignment="1">
      <alignment horizontal="center" vertical="center"/>
    </xf>
    <xf numFmtId="3" fontId="8" fillId="0" borderId="17"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3" fontId="5" fillId="0" borderId="26" xfId="3" applyNumberFormat="1" applyFont="1" applyBorder="1" applyAlignment="1">
      <alignment horizontal="center" vertical="center"/>
    </xf>
    <xf numFmtId="3" fontId="5" fillId="0" borderId="7" xfId="3" applyNumberFormat="1" applyFont="1" applyBorder="1" applyAlignment="1">
      <alignment horizontal="center" vertical="center"/>
    </xf>
    <xf numFmtId="0" fontId="5" fillId="0" borderId="0" xfId="3" applyFont="1" applyAlignment="1">
      <alignment vertical="center"/>
    </xf>
    <xf numFmtId="165" fontId="9" fillId="0" borderId="12" xfId="3" applyNumberFormat="1" applyFont="1" applyBorder="1" applyAlignment="1">
      <alignment horizontal="center" vertical="center"/>
    </xf>
    <xf numFmtId="165" fontId="9" fillId="0" borderId="27" xfId="3" applyNumberFormat="1" applyFont="1" applyBorder="1" applyAlignment="1">
      <alignment horizontal="center" vertical="center"/>
    </xf>
    <xf numFmtId="165" fontId="9" fillId="0" borderId="14" xfId="3" applyNumberFormat="1" applyFont="1" applyBorder="1" applyAlignment="1">
      <alignment horizontal="center" vertical="center"/>
    </xf>
    <xf numFmtId="3" fontId="9" fillId="0" borderId="28" xfId="3" applyNumberFormat="1" applyFont="1" applyBorder="1" applyAlignment="1">
      <alignment horizontal="center" vertical="center"/>
    </xf>
    <xf numFmtId="3" fontId="9" fillId="0" borderId="29"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9" fillId="0" borderId="31" xfId="3" applyNumberFormat="1" applyFont="1" applyBorder="1" applyAlignment="1">
      <alignment horizontal="center" vertical="center"/>
    </xf>
    <xf numFmtId="3" fontId="9" fillId="0" borderId="32" xfId="3" applyNumberFormat="1" applyFont="1" applyBorder="1" applyAlignment="1">
      <alignment horizontal="center" vertical="center"/>
    </xf>
    <xf numFmtId="3" fontId="9" fillId="0" borderId="33" xfId="3" applyNumberFormat="1" applyFont="1" applyBorder="1" applyAlignment="1">
      <alignment horizontal="center" vertical="center"/>
    </xf>
    <xf numFmtId="0" fontId="9" fillId="0" borderId="0" xfId="3" applyFont="1" applyAlignment="1">
      <alignment vertical="center"/>
    </xf>
    <xf numFmtId="0" fontId="1" fillId="0" borderId="12" xfId="3" applyFont="1" applyBorder="1" applyAlignment="1">
      <alignment horizontal="center"/>
    </xf>
    <xf numFmtId="0" fontId="1" fillId="0" borderId="10" xfId="3" applyFont="1" applyBorder="1" applyAlignment="1">
      <alignment horizontal="left"/>
    </xf>
    <xf numFmtId="0" fontId="1" fillId="0" borderId="1" xfId="3" applyFont="1" applyBorder="1" applyAlignment="1">
      <alignment horizontal="justify" vertical="top"/>
    </xf>
    <xf numFmtId="0" fontId="1" fillId="0" borderId="34" xfId="3" applyFont="1" applyBorder="1" applyAlignment="1">
      <alignment horizontal="center"/>
    </xf>
    <xf numFmtId="3" fontId="1" fillId="0" borderId="35" xfId="3" applyNumberFormat="1" applyFont="1" applyBorder="1" applyAlignment="1">
      <alignment horizontal="center"/>
    </xf>
    <xf numFmtId="3" fontId="1" fillId="0" borderId="36" xfId="3" applyNumberFormat="1" applyFont="1" applyBorder="1"/>
    <xf numFmtId="3" fontId="1" fillId="0" borderId="32" xfId="3" applyNumberFormat="1" applyFont="1" applyBorder="1"/>
    <xf numFmtId="3" fontId="1" fillId="0" borderId="31" xfId="3" applyNumberFormat="1" applyFont="1" applyBorder="1"/>
    <xf numFmtId="3" fontId="1" fillId="0" borderId="33" xfId="3" applyNumberFormat="1" applyFont="1" applyBorder="1"/>
    <xf numFmtId="0" fontId="1" fillId="0" borderId="34" xfId="0" applyFont="1" applyBorder="1" applyAlignment="1">
      <alignment horizontal="center" vertical="center"/>
    </xf>
    <xf numFmtId="0" fontId="1" fillId="0" borderId="12" xfId="3" applyFont="1" applyBorder="1" applyAlignment="1">
      <alignment horizontal="center" vertical="top"/>
    </xf>
    <xf numFmtId="0" fontId="10" fillId="0" borderId="10" xfId="3" applyFont="1" applyBorder="1" applyAlignment="1">
      <alignment horizontal="left" vertical="top"/>
    </xf>
    <xf numFmtId="3" fontId="1" fillId="0" borderId="35" xfId="3" applyNumberFormat="1" applyFont="1" applyBorder="1" applyAlignment="1">
      <alignment horizontal="center" vertical="center"/>
    </xf>
    <xf numFmtId="0" fontId="1" fillId="0" borderId="37" xfId="3" applyFont="1" applyBorder="1" applyAlignment="1">
      <alignment vertical="center"/>
    </xf>
    <xf numFmtId="0" fontId="1" fillId="0" borderId="1" xfId="3" applyFont="1" applyBorder="1" applyAlignment="1">
      <alignment horizontal="center" vertical="center"/>
    </xf>
    <xf numFmtId="3" fontId="1" fillId="0" borderId="37" xfId="3" applyNumberFormat="1" applyFont="1" applyBorder="1" applyAlignment="1">
      <alignment horizontal="center" vertical="center"/>
    </xf>
    <xf numFmtId="0" fontId="1" fillId="0" borderId="42" xfId="3" applyFont="1" applyBorder="1" applyAlignment="1">
      <alignment horizontal="center"/>
    </xf>
    <xf numFmtId="3" fontId="1" fillId="0" borderId="41" xfId="3" applyNumberFormat="1" applyFont="1" applyBorder="1" applyAlignment="1">
      <alignment horizontal="center"/>
    </xf>
    <xf numFmtId="3" fontId="1" fillId="0" borderId="40" xfId="3" applyNumberFormat="1" applyFont="1" applyBorder="1" applyAlignment="1">
      <alignment horizontal="right" vertical="center"/>
    </xf>
    <xf numFmtId="3" fontId="1" fillId="0" borderId="39" xfId="3" applyNumberFormat="1" applyFont="1" applyBorder="1" applyAlignment="1">
      <alignment horizontal="right" vertical="center"/>
    </xf>
    <xf numFmtId="165" fontId="1" fillId="0" borderId="12" xfId="3" quotePrefix="1" applyNumberFormat="1" applyFont="1" applyBorder="1" applyAlignment="1">
      <alignment horizontal="center" vertical="top"/>
    </xf>
    <xf numFmtId="166" fontId="1" fillId="0" borderId="10" xfId="3" applyNumberFormat="1" applyFont="1" applyBorder="1" applyAlignment="1">
      <alignment horizontal="left" vertical="center"/>
    </xf>
    <xf numFmtId="165" fontId="1" fillId="0" borderId="34" xfId="3" applyNumberFormat="1" applyFont="1" applyBorder="1" applyAlignment="1">
      <alignment horizontal="left" vertical="center"/>
    </xf>
    <xf numFmtId="165" fontId="1" fillId="0" borderId="34" xfId="3" applyNumberFormat="1" applyFont="1" applyBorder="1" applyAlignment="1">
      <alignment horizontal="center" vertical="center"/>
    </xf>
    <xf numFmtId="3" fontId="1" fillId="0" borderId="36" xfId="3" applyNumberFormat="1" applyFont="1" applyBorder="1" applyAlignment="1">
      <alignment horizontal="right" vertical="center"/>
    </xf>
    <xf numFmtId="3" fontId="1" fillId="0" borderId="32" xfId="3" applyNumberFormat="1" applyFont="1" applyBorder="1" applyAlignment="1">
      <alignment horizontal="right" vertical="center"/>
    </xf>
    <xf numFmtId="3" fontId="1" fillId="0" borderId="31"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3" fontId="1" fillId="0" borderId="38" xfId="3" applyNumberFormat="1" applyFont="1" applyBorder="1" applyAlignment="1">
      <alignment horizontal="right" vertical="center"/>
    </xf>
    <xf numFmtId="165" fontId="1" fillId="0" borderId="10" xfId="3" quotePrefix="1" applyNumberFormat="1" applyFont="1" applyBorder="1" applyAlignment="1">
      <alignment horizontal="left" vertical="top"/>
    </xf>
    <xf numFmtId="165" fontId="1" fillId="0" borderId="34" xfId="3" quotePrefix="1" applyNumberFormat="1" applyFont="1" applyBorder="1" applyAlignment="1">
      <alignment horizontal="justify" vertical="top"/>
    </xf>
    <xf numFmtId="3" fontId="1" fillId="0" borderId="36" xfId="3" applyNumberFormat="1" applyFont="1" applyBorder="1" applyAlignment="1">
      <alignment horizontal="right"/>
    </xf>
    <xf numFmtId="3" fontId="1" fillId="0" borderId="32" xfId="3" applyNumberFormat="1" applyFont="1" applyBorder="1" applyAlignment="1">
      <alignment horizontal="right"/>
    </xf>
    <xf numFmtId="3" fontId="1" fillId="0" borderId="31" xfId="3" applyNumberFormat="1" applyFont="1" applyBorder="1" applyAlignment="1">
      <alignment horizontal="right"/>
    </xf>
    <xf numFmtId="165" fontId="1" fillId="0" borderId="42" xfId="3" quotePrefix="1" applyNumberFormat="1" applyFont="1" applyBorder="1" applyAlignment="1">
      <alignment horizontal="justify" vertical="top"/>
    </xf>
    <xf numFmtId="3" fontId="1" fillId="0" borderId="43" xfId="3" applyNumberFormat="1" applyFont="1" applyBorder="1" applyAlignment="1">
      <alignment horizontal="right"/>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165" fontId="1" fillId="0" borderId="12" xfId="3" applyNumberFormat="1" applyFont="1" applyBorder="1" applyAlignment="1">
      <alignment horizontal="center" vertical="top"/>
    </xf>
    <xf numFmtId="165" fontId="1" fillId="0" borderId="10" xfId="3" applyNumberFormat="1" applyFont="1" applyBorder="1" applyAlignment="1">
      <alignment horizontal="left" vertical="top"/>
    </xf>
    <xf numFmtId="3" fontId="1" fillId="0" borderId="46" xfId="3" applyNumberFormat="1" applyFont="1" applyBorder="1" applyAlignment="1">
      <alignment horizontal="center"/>
    </xf>
    <xf numFmtId="3" fontId="1" fillId="0" borderId="47" xfId="3" applyNumberFormat="1" applyFont="1" applyBorder="1" applyAlignment="1">
      <alignment horizontal="right"/>
    </xf>
    <xf numFmtId="3" fontId="1" fillId="0" borderId="49" xfId="3" applyNumberFormat="1" applyFont="1" applyBorder="1" applyAlignment="1">
      <alignment horizontal="right"/>
    </xf>
    <xf numFmtId="3" fontId="1" fillId="0" borderId="48" xfId="3" applyNumberFormat="1" applyFont="1" applyBorder="1" applyAlignment="1">
      <alignment horizontal="right"/>
    </xf>
    <xf numFmtId="165" fontId="1" fillId="0" borderId="15" xfId="3" applyNumberFormat="1" applyFont="1" applyBorder="1" applyAlignment="1">
      <alignment horizontal="center" vertical="top"/>
    </xf>
    <xf numFmtId="165" fontId="1" fillId="0" borderId="16" xfId="3" quotePrefix="1" applyNumberFormat="1" applyFont="1" applyBorder="1" applyAlignment="1">
      <alignment horizontal="left" vertical="top"/>
    </xf>
    <xf numFmtId="165" fontId="1" fillId="0" borderId="50" xfId="3" applyNumberFormat="1" applyFont="1" applyBorder="1" applyAlignment="1">
      <alignment horizontal="justify" vertical="top"/>
    </xf>
    <xf numFmtId="165" fontId="1" fillId="0" borderId="51" xfId="3" applyNumberFormat="1" applyFont="1" applyBorder="1" applyAlignment="1">
      <alignment horizontal="center"/>
    </xf>
    <xf numFmtId="3" fontId="1" fillId="0" borderId="50" xfId="3" applyNumberFormat="1" applyFont="1" applyBorder="1" applyAlignment="1">
      <alignment horizontal="center"/>
    </xf>
    <xf numFmtId="0" fontId="1" fillId="0" borderId="56" xfId="3" applyFont="1" applyBorder="1" applyAlignment="1">
      <alignment horizontal="left" vertical="center"/>
    </xf>
    <xf numFmtId="3" fontId="5" fillId="0" borderId="13" xfId="3" applyNumberFormat="1" applyFont="1" applyBorder="1" applyAlignment="1">
      <alignment horizontal="right" vertical="center"/>
    </xf>
    <xf numFmtId="0" fontId="1" fillId="0" borderId="57" xfId="3" applyFont="1" applyBorder="1" applyAlignment="1">
      <alignment vertical="center"/>
    </xf>
    <xf numFmtId="3" fontId="5" fillId="0" borderId="58" xfId="3" applyNumberFormat="1" applyFont="1" applyBorder="1" applyAlignment="1">
      <alignment vertical="center"/>
    </xf>
    <xf numFmtId="3" fontId="5" fillId="0" borderId="59" xfId="3" applyNumberFormat="1" applyFont="1" applyBorder="1" applyAlignment="1">
      <alignment vertical="center"/>
    </xf>
    <xf numFmtId="3" fontId="5" fillId="0" borderId="60" xfId="3" applyNumberFormat="1" applyFont="1" applyBorder="1" applyAlignment="1">
      <alignment vertical="center"/>
    </xf>
    <xf numFmtId="3" fontId="5" fillId="0" borderId="9" xfId="3" applyNumberFormat="1" applyFont="1" applyBorder="1" applyAlignment="1">
      <alignment vertical="center"/>
    </xf>
    <xf numFmtId="0" fontId="1" fillId="0" borderId="61" xfId="3" applyFont="1" applyBorder="1" applyAlignment="1">
      <alignment horizontal="center" vertical="center"/>
    </xf>
    <xf numFmtId="0" fontId="1" fillId="0" borderId="61" xfId="3" applyFont="1" applyBorder="1" applyAlignment="1">
      <alignment horizontal="left" vertical="center"/>
    </xf>
    <xf numFmtId="165" fontId="1" fillId="0" borderId="61" xfId="3" applyNumberFormat="1" applyFont="1" applyBorder="1" applyAlignment="1">
      <alignment horizontal="justify" vertical="center"/>
    </xf>
    <xf numFmtId="3" fontId="5" fillId="0" borderId="61" xfId="3" applyNumberFormat="1" applyFont="1" applyBorder="1" applyAlignment="1">
      <alignment horizontal="right" vertical="center"/>
    </xf>
    <xf numFmtId="0" fontId="1" fillId="0" borderId="61" xfId="3" applyFont="1" applyBorder="1" applyAlignment="1">
      <alignment vertical="center"/>
    </xf>
    <xf numFmtId="3" fontId="5" fillId="0" borderId="61"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0" xfId="0" applyFont="1" applyAlignment="1">
      <alignment vertical="center"/>
    </xf>
    <xf numFmtId="0" fontId="1" fillId="0" borderId="12" xfId="0" applyFont="1" applyBorder="1" applyAlignment="1">
      <alignment horizontal="center" vertical="center"/>
    </xf>
    <xf numFmtId="0" fontId="1" fillId="0" borderId="0" xfId="0" applyFont="1" applyAlignment="1">
      <alignment horizontal="left" vertical="center"/>
    </xf>
    <xf numFmtId="1" fontId="1" fillId="0" borderId="12" xfId="0" quotePrefix="1" applyNumberFormat="1" applyFont="1" applyBorder="1" applyAlignment="1">
      <alignment horizontal="center" vertical="top"/>
    </xf>
    <xf numFmtId="0" fontId="1" fillId="0" borderId="34"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2" xfId="0" applyNumberFormat="1" applyFont="1" applyBorder="1" applyAlignment="1">
      <alignment horizontal="center" vertical="top"/>
    </xf>
    <xf numFmtId="0" fontId="1" fillId="0" borderId="10" xfId="0" applyFont="1" applyBorder="1" applyAlignment="1">
      <alignment horizontal="left" vertical="top"/>
    </xf>
    <xf numFmtId="0" fontId="1" fillId="0" borderId="42" xfId="0" applyFont="1" applyBorder="1" applyAlignment="1">
      <alignment horizontal="justify" vertical="top"/>
    </xf>
    <xf numFmtId="0" fontId="1" fillId="0" borderId="42" xfId="0" applyFont="1" applyBorder="1" applyAlignment="1">
      <alignment horizontal="center"/>
    </xf>
    <xf numFmtId="165" fontId="1" fillId="0" borderId="46"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0" fontId="1" fillId="0" borderId="62" xfId="0" applyFont="1" applyBorder="1" applyAlignment="1">
      <alignment horizontal="center" vertical="center"/>
    </xf>
    <xf numFmtId="0" fontId="1" fillId="0" borderId="17" xfId="0" applyFont="1" applyBorder="1" applyAlignment="1">
      <alignment horizontal="left" vertical="center"/>
    </xf>
    <xf numFmtId="0" fontId="1" fillId="0" borderId="74" xfId="3" applyFont="1" applyBorder="1" applyAlignment="1">
      <alignment vertical="center"/>
    </xf>
    <xf numFmtId="0" fontId="1" fillId="0" borderId="75" xfId="0" applyFont="1" applyBorder="1" applyAlignment="1">
      <alignment horizontal="center" vertical="center"/>
    </xf>
    <xf numFmtId="0" fontId="1" fillId="0" borderId="66" xfId="0" applyFont="1" applyBorder="1" applyAlignment="1">
      <alignment horizontal="center" vertical="center"/>
    </xf>
    <xf numFmtId="0" fontId="1" fillId="0" borderId="61" xfId="0" applyFont="1" applyBorder="1" applyAlignment="1">
      <alignment horizontal="left" vertical="center"/>
    </xf>
    <xf numFmtId="0" fontId="1" fillId="0" borderId="69" xfId="0" applyFont="1" applyBorder="1" applyAlignment="1">
      <alignment vertical="center"/>
    </xf>
    <xf numFmtId="0" fontId="1" fillId="0" borderId="69" xfId="0" applyFont="1" applyBorder="1" applyAlignment="1">
      <alignment horizontal="center" vertical="center"/>
    </xf>
    <xf numFmtId="3" fontId="1" fillId="0" borderId="74" xfId="3" applyNumberFormat="1" applyFont="1" applyBorder="1" applyAlignment="1">
      <alignment horizontal="center" vertical="center"/>
    </xf>
    <xf numFmtId="3" fontId="1" fillId="0" borderId="77" xfId="3" applyNumberFormat="1" applyFont="1" applyBorder="1" applyAlignment="1">
      <alignment horizontal="right" vertical="center"/>
    </xf>
    <xf numFmtId="3" fontId="1" fillId="0" borderId="64" xfId="3" applyNumberFormat="1" applyFont="1" applyBorder="1" applyAlignment="1">
      <alignment horizontal="right" vertical="center"/>
    </xf>
    <xf numFmtId="165" fontId="1" fillId="0" borderId="66" xfId="3" applyNumberFormat="1" applyFont="1" applyBorder="1" applyAlignment="1">
      <alignment horizontal="center" vertical="top"/>
    </xf>
    <xf numFmtId="3" fontId="1" fillId="0" borderId="78" xfId="3" applyNumberFormat="1" applyFont="1" applyBorder="1" applyAlignment="1">
      <alignment horizontal="center"/>
    </xf>
    <xf numFmtId="3" fontId="1" fillId="0" borderId="80" xfId="3" applyNumberFormat="1" applyFont="1" applyBorder="1" applyAlignment="1">
      <alignment horizontal="right"/>
    </xf>
    <xf numFmtId="3" fontId="1" fillId="0" borderId="81" xfId="3" applyNumberFormat="1" applyFont="1" applyBorder="1" applyAlignment="1">
      <alignment horizontal="right"/>
    </xf>
    <xf numFmtId="3" fontId="1" fillId="0" borderId="82" xfId="3" applyNumberFormat="1" applyFont="1" applyBorder="1" applyAlignment="1">
      <alignment horizontal="right"/>
    </xf>
    <xf numFmtId="0" fontId="1" fillId="0" borderId="62" xfId="3" applyFont="1" applyBorder="1" applyAlignment="1">
      <alignment horizontal="center" vertical="center"/>
    </xf>
    <xf numFmtId="166" fontId="1" fillId="0" borderId="63" xfId="3" applyNumberFormat="1" applyFont="1" applyBorder="1" applyAlignment="1">
      <alignment horizontal="left" vertical="center"/>
    </xf>
    <xf numFmtId="165" fontId="1" fillId="0" borderId="75" xfId="3" applyNumberFormat="1" applyFont="1" applyBorder="1" applyAlignment="1">
      <alignment horizontal="left" vertical="center"/>
    </xf>
    <xf numFmtId="165" fontId="1" fillId="0" borderId="75" xfId="3" applyNumberFormat="1" applyFont="1" applyBorder="1" applyAlignment="1">
      <alignment horizontal="center" vertical="center"/>
    </xf>
    <xf numFmtId="3" fontId="1" fillId="0" borderId="76" xfId="3" applyNumberFormat="1" applyFont="1" applyBorder="1" applyAlignment="1">
      <alignment horizontal="right" vertical="center"/>
    </xf>
    <xf numFmtId="165" fontId="1" fillId="0" borderId="79" xfId="3" applyNumberFormat="1" applyFont="1" applyBorder="1" applyAlignment="1">
      <alignment horizontal="center"/>
    </xf>
    <xf numFmtId="3" fontId="1" fillId="0" borderId="3" xfId="0" applyNumberFormat="1" applyFont="1" applyBorder="1" applyAlignment="1">
      <alignment horizontal="right" vertical="center"/>
    </xf>
    <xf numFmtId="3" fontId="1" fillId="0" borderId="33" xfId="0" applyNumberFormat="1" applyFont="1" applyBorder="1" applyAlignment="1">
      <alignment horizontal="right" vertical="center"/>
    </xf>
    <xf numFmtId="3" fontId="1" fillId="0" borderId="5" xfId="0" applyNumberFormat="1" applyFont="1" applyBorder="1" applyAlignment="1">
      <alignment horizontal="right"/>
    </xf>
    <xf numFmtId="3" fontId="1" fillId="0" borderId="73" xfId="0" applyNumberFormat="1" applyFont="1" applyBorder="1" applyAlignment="1">
      <alignment horizontal="right" vertical="center"/>
    </xf>
    <xf numFmtId="3" fontId="1" fillId="0" borderId="4" xfId="3" applyNumberFormat="1" applyFont="1" applyBorder="1" applyAlignment="1">
      <alignment horizontal="right"/>
    </xf>
    <xf numFmtId="3" fontId="1" fillId="0" borderId="33" xfId="3" applyNumberFormat="1" applyFont="1" applyBorder="1" applyAlignment="1">
      <alignment horizontal="right"/>
    </xf>
    <xf numFmtId="3" fontId="1" fillId="0" borderId="33" xfId="3" applyNumberFormat="1" applyFont="1" applyBorder="1" applyAlignment="1">
      <alignment horizontal="right" vertical="center"/>
    </xf>
    <xf numFmtId="3" fontId="1" fillId="0" borderId="65" xfId="3" applyNumberFormat="1" applyFont="1" applyBorder="1" applyAlignment="1">
      <alignment horizontal="right" vertical="center"/>
    </xf>
    <xf numFmtId="3" fontId="1" fillId="0" borderId="3" xfId="3" applyNumberFormat="1" applyFont="1" applyBorder="1" applyAlignment="1">
      <alignment horizontal="right" vertical="center"/>
    </xf>
    <xf numFmtId="3" fontId="1" fillId="0" borderId="5" xfId="3" applyNumberFormat="1" applyFont="1" applyBorder="1" applyAlignment="1">
      <alignment horizontal="right"/>
    </xf>
    <xf numFmtId="3" fontId="1" fillId="0" borderId="53" xfId="3" applyNumberFormat="1" applyFont="1" applyBorder="1" applyAlignment="1">
      <alignment horizontal="right"/>
    </xf>
    <xf numFmtId="3" fontId="1" fillId="0" borderId="54" xfId="3" applyNumberFormat="1" applyFont="1" applyBorder="1" applyAlignment="1">
      <alignment horizontal="right"/>
    </xf>
    <xf numFmtId="3" fontId="1" fillId="0" borderId="55" xfId="3" applyNumberFormat="1" applyFont="1" applyBorder="1" applyAlignment="1">
      <alignment horizontal="right"/>
    </xf>
    <xf numFmtId="3" fontId="1" fillId="0" borderId="65" xfId="0" applyNumberFormat="1" applyFont="1" applyBorder="1" applyAlignment="1">
      <alignment horizontal="right" vertical="center"/>
    </xf>
    <xf numFmtId="3" fontId="1" fillId="0" borderId="83" xfId="3" applyNumberFormat="1" applyFont="1" applyBorder="1" applyAlignment="1">
      <alignment horizontal="right"/>
    </xf>
    <xf numFmtId="3" fontId="1" fillId="2" borderId="39" xfId="0" applyNumberFormat="1" applyFont="1" applyFill="1" applyBorder="1" applyAlignment="1">
      <alignment horizontal="right" vertical="center"/>
    </xf>
    <xf numFmtId="3" fontId="1" fillId="2" borderId="40" xfId="0" applyNumberFormat="1" applyFont="1" applyFill="1" applyBorder="1" applyAlignment="1">
      <alignment horizontal="right" vertical="center"/>
    </xf>
    <xf numFmtId="3" fontId="1" fillId="0" borderId="44" xfId="0" applyNumberFormat="1" applyFont="1" applyBorder="1" applyAlignment="1">
      <alignment horizontal="right"/>
    </xf>
    <xf numFmtId="3" fontId="1" fillId="0" borderId="45" xfId="0" applyNumberFormat="1" applyFont="1" applyBorder="1" applyAlignment="1">
      <alignment horizontal="right"/>
    </xf>
    <xf numFmtId="3" fontId="1" fillId="0" borderId="32" xfId="0" applyNumberFormat="1" applyFont="1" applyBorder="1" applyAlignment="1">
      <alignment horizontal="right" vertical="center"/>
    </xf>
    <xf numFmtId="3" fontId="1" fillId="0" borderId="31" xfId="0" applyNumberFormat="1" applyFont="1" applyBorder="1" applyAlignment="1">
      <alignment horizontal="right" vertical="center"/>
    </xf>
    <xf numFmtId="3" fontId="1" fillId="0" borderId="39" xfId="0" applyNumberFormat="1" applyFont="1" applyBorder="1" applyAlignment="1">
      <alignment horizontal="right" vertical="center"/>
    </xf>
    <xf numFmtId="3" fontId="1" fillId="0" borderId="40" xfId="0" applyNumberFormat="1" applyFont="1" applyBorder="1" applyAlignment="1">
      <alignment horizontal="right" vertical="center"/>
    </xf>
    <xf numFmtId="3" fontId="1" fillId="0" borderId="71" xfId="0" applyNumberFormat="1" applyFont="1" applyBorder="1" applyAlignment="1">
      <alignment horizontal="right" vertical="center"/>
    </xf>
    <xf numFmtId="3" fontId="1" fillId="0" borderId="72" xfId="0" applyNumberFormat="1" applyFont="1" applyBorder="1" applyAlignment="1">
      <alignment horizontal="right" vertical="center"/>
    </xf>
    <xf numFmtId="3" fontId="1" fillId="0" borderId="38" xfId="0" applyNumberFormat="1" applyFont="1" applyBorder="1" applyAlignment="1">
      <alignment horizontal="right" vertical="center"/>
    </xf>
    <xf numFmtId="3" fontId="1" fillId="2" borderId="38" xfId="0" applyNumberFormat="1" applyFont="1" applyFill="1" applyBorder="1" applyAlignment="1">
      <alignment horizontal="right" vertical="center"/>
    </xf>
    <xf numFmtId="3" fontId="1" fillId="0" borderId="43" xfId="0" applyNumberFormat="1" applyFont="1" applyBorder="1" applyAlignment="1">
      <alignment horizontal="right"/>
    </xf>
    <xf numFmtId="3" fontId="1" fillId="0" borderId="36" xfId="0" applyNumberFormat="1" applyFont="1" applyBorder="1" applyAlignment="1">
      <alignment horizontal="right" vertical="center"/>
    </xf>
    <xf numFmtId="3" fontId="1" fillId="0" borderId="70" xfId="0" applyNumberFormat="1" applyFont="1" applyBorder="1" applyAlignment="1">
      <alignment horizontal="right" vertical="center"/>
    </xf>
    <xf numFmtId="3" fontId="1" fillId="0" borderId="52" xfId="3" applyNumberFormat="1" applyFont="1" applyBorder="1" applyAlignment="1">
      <alignment horizontal="right"/>
    </xf>
    <xf numFmtId="3" fontId="1" fillId="0" borderId="76" xfId="0" applyNumberFormat="1" applyFont="1" applyBorder="1" applyAlignment="1">
      <alignment horizontal="right" vertical="center"/>
    </xf>
    <xf numFmtId="3" fontId="1" fillId="0" borderId="64" xfId="0" applyNumberFormat="1" applyFont="1" applyBorder="1" applyAlignment="1">
      <alignment horizontal="right" vertical="center"/>
    </xf>
    <xf numFmtId="3" fontId="1" fillId="0" borderId="77" xfId="0" applyNumberFormat="1" applyFont="1" applyBorder="1" applyAlignment="1">
      <alignment horizontal="right" vertical="center"/>
    </xf>
    <xf numFmtId="165" fontId="1" fillId="0" borderId="67" xfId="3" quotePrefix="1" applyNumberFormat="1" applyFont="1" applyBorder="1" applyAlignment="1">
      <alignment horizontal="left" vertical="top"/>
    </xf>
    <xf numFmtId="0" fontId="1" fillId="0" borderId="37" xfId="0" applyFont="1" applyBorder="1" applyAlignment="1">
      <alignment horizontal="center" vertical="center"/>
    </xf>
    <xf numFmtId="0" fontId="1" fillId="0" borderId="41" xfId="0" applyFont="1" applyBorder="1" applyAlignment="1">
      <alignment horizontal="center"/>
    </xf>
    <xf numFmtId="0" fontId="1" fillId="0" borderId="35" xfId="0" applyFont="1" applyBorder="1" applyAlignment="1">
      <alignment horizontal="center" vertical="center"/>
    </xf>
    <xf numFmtId="0" fontId="1" fillId="0" borderId="74" xfId="0" applyFont="1" applyBorder="1" applyAlignment="1">
      <alignment horizontal="center" vertical="center"/>
    </xf>
    <xf numFmtId="0" fontId="1" fillId="0" borderId="68" xfId="0" applyFont="1" applyBorder="1" applyAlignment="1">
      <alignment horizontal="center" vertical="center"/>
    </xf>
    <xf numFmtId="0" fontId="1" fillId="0" borderId="2" xfId="0" applyFont="1" applyBorder="1" applyAlignment="1">
      <alignment horizontal="justify" vertical="top"/>
    </xf>
    <xf numFmtId="0" fontId="1" fillId="0" borderId="10" xfId="0" applyFont="1" applyBorder="1" applyAlignment="1">
      <alignment horizontal="left" vertical="center"/>
    </xf>
    <xf numFmtId="3" fontId="1" fillId="0" borderId="38" xfId="3" applyNumberFormat="1" applyFont="1" applyBorder="1" applyAlignment="1">
      <alignment vertical="center"/>
    </xf>
    <xf numFmtId="0" fontId="1" fillId="0" borderId="37" xfId="3" applyFont="1" applyBorder="1" applyAlignment="1">
      <alignment horizontal="justify" vertical="top" wrapText="1"/>
    </xf>
    <xf numFmtId="0" fontId="1" fillId="0" borderId="78" xfId="3" applyFont="1" applyBorder="1" applyAlignment="1">
      <alignment horizontal="justify" vertical="top"/>
    </xf>
    <xf numFmtId="0" fontId="1" fillId="0" borderId="1" xfId="0" applyFont="1" applyBorder="1" applyAlignment="1">
      <alignment vertical="center" wrapText="1"/>
    </xf>
    <xf numFmtId="165" fontId="1" fillId="0" borderId="12" xfId="3" applyNumberFormat="1" applyFont="1" applyBorder="1" applyAlignment="1">
      <alignment horizontal="center" vertical="center"/>
    </xf>
    <xf numFmtId="165" fontId="1" fillId="0" borderId="0" xfId="3" quotePrefix="1" applyNumberFormat="1" applyFont="1" applyAlignment="1">
      <alignment horizontal="left" vertical="center"/>
    </xf>
    <xf numFmtId="165" fontId="1" fillId="0" borderId="35" xfId="3" applyNumberFormat="1" applyFont="1" applyBorder="1" applyAlignment="1">
      <alignment horizontal="justify" vertical="center"/>
    </xf>
    <xf numFmtId="0" fontId="1" fillId="0" borderId="0" xfId="3" applyFont="1" applyAlignment="1">
      <alignment horizontal="left" vertical="top" wrapText="1"/>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165" fontId="5" fillId="0" borderId="11" xfId="3" applyNumberFormat="1" applyFont="1" applyBorder="1" applyAlignment="1">
      <alignment horizontal="center" vertical="center"/>
    </xf>
    <xf numFmtId="165" fontId="5" fillId="0" borderId="22" xfId="3" applyNumberFormat="1" applyFont="1" applyBorder="1" applyAlignment="1">
      <alignment horizontal="center" vertical="center"/>
    </xf>
    <xf numFmtId="3" fontId="9" fillId="0" borderId="84" xfId="3" applyNumberFormat="1" applyFont="1" applyBorder="1" applyAlignment="1">
      <alignment horizontal="center" vertical="center"/>
    </xf>
    <xf numFmtId="3" fontId="9" fillId="0" borderId="85" xfId="3" applyNumberFormat="1" applyFont="1" applyBorder="1" applyAlignment="1">
      <alignment horizontal="center" vertical="center"/>
    </xf>
    <xf numFmtId="3" fontId="9" fillId="0" borderId="84" xfId="3" applyNumberFormat="1" applyFont="1" applyBorder="1" applyAlignment="1">
      <alignment horizontal="center" vertical="center" wrapText="1"/>
    </xf>
    <xf numFmtId="3" fontId="9" fillId="0" borderId="85" xfId="3" applyNumberFormat="1" applyFont="1" applyBorder="1" applyAlignment="1">
      <alignment horizontal="center" vertical="center" wrapText="1"/>
    </xf>
    <xf numFmtId="3" fontId="1" fillId="0" borderId="3" xfId="0" applyNumberFormat="1" applyFont="1" applyBorder="1" applyAlignment="1">
      <alignment horizontal="right"/>
    </xf>
    <xf numFmtId="3" fontId="1" fillId="0" borderId="0" xfId="3" applyNumberFormat="1" applyFont="1" applyAlignment="1">
      <alignment horizontal="center" vertical="center"/>
    </xf>
    <xf numFmtId="3" fontId="3" fillId="0" borderId="0" xfId="3" applyNumberFormat="1" applyAlignment="1">
      <alignment horizontal="center" vertical="center"/>
    </xf>
    <xf numFmtId="0" fontId="3" fillId="0" borderId="0" xfId="3" applyAlignment="1">
      <alignment horizontal="center" vertical="center"/>
    </xf>
    <xf numFmtId="0" fontId="3" fillId="0" borderId="0" xfId="0" applyFont="1" applyAlignment="1">
      <alignment horizontal="center"/>
    </xf>
    <xf numFmtId="3" fontId="1" fillId="0" borderId="33" xfId="3" applyNumberFormat="1" applyFont="1" applyBorder="1" applyAlignment="1">
      <alignment horizontal="center"/>
    </xf>
    <xf numFmtId="3" fontId="1" fillId="0" borderId="3" xfId="0" applyNumberFormat="1" applyFont="1" applyBorder="1" applyAlignment="1">
      <alignment horizontal="center" vertical="center"/>
    </xf>
    <xf numFmtId="3" fontId="1" fillId="0" borderId="5" xfId="0" applyNumberFormat="1" applyFont="1" applyBorder="1" applyAlignment="1">
      <alignment horizontal="center"/>
    </xf>
    <xf numFmtId="3" fontId="1" fillId="0" borderId="33" xfId="0" applyNumberFormat="1" applyFont="1" applyBorder="1" applyAlignment="1">
      <alignment horizontal="center" vertical="center"/>
    </xf>
    <xf numFmtId="3" fontId="1" fillId="0" borderId="65" xfId="0" applyNumberFormat="1" applyFont="1" applyBorder="1" applyAlignment="1">
      <alignment horizontal="center" vertical="center"/>
    </xf>
    <xf numFmtId="3" fontId="1" fillId="0" borderId="73" xfId="0" applyNumberFormat="1" applyFont="1" applyBorder="1" applyAlignment="1">
      <alignment horizontal="center" vertical="center"/>
    </xf>
    <xf numFmtId="3" fontId="1" fillId="0" borderId="4" xfId="3" applyNumberFormat="1" applyFont="1" applyBorder="1" applyAlignment="1">
      <alignment horizontal="center"/>
    </xf>
    <xf numFmtId="3" fontId="1" fillId="0" borderId="33" xfId="3" applyNumberFormat="1" applyFont="1" applyBorder="1" applyAlignment="1">
      <alignment horizontal="center" vertical="center"/>
    </xf>
    <xf numFmtId="3" fontId="1" fillId="0" borderId="3" xfId="3" applyNumberFormat="1" applyFont="1" applyBorder="1" applyAlignment="1">
      <alignment horizontal="center" vertical="center"/>
    </xf>
    <xf numFmtId="3" fontId="1" fillId="0" borderId="5" xfId="3" applyNumberFormat="1" applyFont="1" applyBorder="1" applyAlignment="1">
      <alignment horizontal="center"/>
    </xf>
    <xf numFmtId="3" fontId="1" fillId="0" borderId="65" xfId="3" applyNumberFormat="1" applyFont="1" applyBorder="1" applyAlignment="1">
      <alignment horizontal="center" vertical="center"/>
    </xf>
    <xf numFmtId="3" fontId="1" fillId="0" borderId="83" xfId="3" applyNumberFormat="1" applyFont="1" applyBorder="1" applyAlignment="1">
      <alignment horizontal="center"/>
    </xf>
    <xf numFmtId="3" fontId="1" fillId="0" borderId="55" xfId="3" applyNumberFormat="1" applyFont="1" applyBorder="1" applyAlignment="1">
      <alignment horizontal="center"/>
    </xf>
    <xf numFmtId="3" fontId="5" fillId="0" borderId="9" xfId="3" applyNumberFormat="1" applyFont="1" applyBorder="1" applyAlignment="1">
      <alignment horizontal="center" vertical="center"/>
    </xf>
    <xf numFmtId="3" fontId="5" fillId="0" borderId="0" xfId="3" applyNumberFormat="1" applyFont="1" applyBorder="1" applyAlignment="1">
      <alignment horizontal="center" vertical="center"/>
    </xf>
    <xf numFmtId="0" fontId="1" fillId="0" borderId="0" xfId="3" applyFont="1" applyAlignment="1">
      <alignment horizontal="center" vertical="top" wrapText="1"/>
    </xf>
    <xf numFmtId="165" fontId="11" fillId="0" borderId="0" xfId="3" applyNumberFormat="1" applyFont="1" applyAlignment="1">
      <alignment horizontal="left" vertical="center"/>
    </xf>
  </cellXfs>
  <cellStyles count="12">
    <cellStyle name="Comma 2" xfId="1" xr:uid="{00000000-0005-0000-0000-000000000000}"/>
    <cellStyle name="Comma 2 2" xfId="9" xr:uid="{00000000-0005-0000-0000-000001000000}"/>
    <cellStyle name="Comma 3" xfId="2" xr:uid="{00000000-0005-0000-0000-000002000000}"/>
    <cellStyle name="Comma 4" xfId="10"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1" xr:uid="{00000000-0005-0000-0000-00000A000000}"/>
    <cellStyle name="Percent 2" xfId="5" xr:uid="{00000000-0005-0000-0000-00000B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erver\Project-doc-2\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showGridLines="0" tabSelected="1" zoomScaleNormal="100" zoomScaleSheetLayoutView="100" workbookViewId="0">
      <pane ySplit="8" topLeftCell="A9" activePane="bottomLeft" state="frozen"/>
      <selection activeCell="B31" sqref="B31:D31"/>
      <selection pane="bottomLeft" activeCell="I11" sqref="I11"/>
    </sheetView>
  </sheetViews>
  <sheetFormatPr defaultColWidth="9" defaultRowHeight="14.25" x14ac:dyDescent="0.2"/>
  <cols>
    <col min="1" max="1" width="3.75" style="8" customWidth="1"/>
    <col min="2" max="2" width="3.75" style="9" customWidth="1"/>
    <col min="3" max="3" width="45.625" style="7" customWidth="1"/>
    <col min="4" max="4" width="6.375" style="8" customWidth="1"/>
    <col min="5" max="5" width="7.875" style="113" customWidth="1"/>
    <col min="6" max="6" width="9.875" style="114" customWidth="1"/>
    <col min="7" max="7" width="12" style="114" customWidth="1"/>
    <col min="8" max="8" width="10.75" style="114" customWidth="1"/>
    <col min="9" max="9" width="11.25" style="114" customWidth="1"/>
    <col min="10" max="10" width="11.625" style="114" customWidth="1"/>
    <col min="11" max="11" width="9" style="113" customWidth="1"/>
    <col min="12" max="12" width="16" style="7" customWidth="1"/>
    <col min="13" max="16384" width="9" style="7"/>
  </cols>
  <sheetData>
    <row r="1" spans="1:12" s="2" customFormat="1" ht="18" customHeight="1" x14ac:dyDescent="0.2">
      <c r="A1" s="232" t="s">
        <v>43</v>
      </c>
      <c r="B1" s="4"/>
      <c r="C1" s="5"/>
      <c r="D1" s="19"/>
      <c r="E1" s="20"/>
      <c r="F1" s="21"/>
      <c r="G1" s="21"/>
      <c r="H1" s="21"/>
      <c r="I1" s="21"/>
      <c r="J1" s="22"/>
      <c r="K1" s="22"/>
    </row>
    <row r="2" spans="1:12" s="2" customFormat="1" ht="18" customHeight="1" x14ac:dyDescent="0.2">
      <c r="A2" s="3" t="s">
        <v>38</v>
      </c>
      <c r="B2" s="3"/>
      <c r="C2" s="5"/>
      <c r="D2" s="19"/>
      <c r="E2" s="20"/>
      <c r="F2" s="21"/>
      <c r="G2" s="23"/>
      <c r="H2" s="6"/>
      <c r="I2" s="21"/>
      <c r="J2" s="24"/>
      <c r="K2" s="212"/>
    </row>
    <row r="3" spans="1:12" s="6" customFormat="1" ht="7.5" customHeight="1" x14ac:dyDescent="0.2">
      <c r="A3" s="3"/>
      <c r="B3" s="3"/>
      <c r="C3" s="5"/>
      <c r="D3" s="19"/>
      <c r="E3" s="20"/>
      <c r="F3" s="21"/>
      <c r="G3" s="21"/>
      <c r="H3" s="21"/>
      <c r="I3" s="21"/>
      <c r="J3" s="21"/>
      <c r="K3" s="213"/>
    </row>
    <row r="4" spans="1:12" s="6" customFormat="1" ht="18" customHeight="1" x14ac:dyDescent="0.2">
      <c r="A4" s="4" t="s">
        <v>40</v>
      </c>
      <c r="B4" s="3"/>
      <c r="D4" s="19"/>
      <c r="E4" s="20"/>
      <c r="F4" s="21"/>
      <c r="G4" s="21"/>
      <c r="H4" s="21"/>
      <c r="I4" s="21"/>
      <c r="J4" s="15"/>
      <c r="K4" s="214"/>
    </row>
    <row r="5" spans="1:12" s="6" customFormat="1" ht="17.25" customHeight="1" x14ac:dyDescent="0.2">
      <c r="A5" s="3" t="s">
        <v>39</v>
      </c>
      <c r="B5" s="3"/>
      <c r="D5" s="19"/>
      <c r="E5" s="20"/>
      <c r="F5" s="21"/>
      <c r="G5" s="21"/>
      <c r="H5" s="21"/>
      <c r="I5" s="21"/>
      <c r="J5" s="15"/>
      <c r="K5" s="214"/>
    </row>
    <row r="6" spans="1:12" s="6" customFormat="1" ht="12" customHeight="1" thickBot="1" x14ac:dyDescent="0.25">
      <c r="A6" s="3"/>
      <c r="B6" s="3"/>
      <c r="D6" s="19"/>
      <c r="E6" s="20"/>
      <c r="F6" s="21"/>
      <c r="G6" s="21"/>
      <c r="H6" s="21"/>
      <c r="I6" s="21"/>
      <c r="J6" s="25"/>
      <c r="K6" s="215"/>
    </row>
    <row r="7" spans="1:12" s="2" customFormat="1" ht="23.25" customHeight="1" thickBot="1" x14ac:dyDescent="0.25">
      <c r="A7" s="26"/>
      <c r="B7" s="26"/>
      <c r="C7" s="27"/>
      <c r="D7" s="28"/>
      <c r="E7" s="29"/>
      <c r="F7" s="202" t="s">
        <v>5</v>
      </c>
      <c r="G7" s="203"/>
      <c r="H7" s="204" t="s">
        <v>6</v>
      </c>
      <c r="I7" s="203"/>
      <c r="J7" s="30" t="s">
        <v>7</v>
      </c>
      <c r="K7" s="209" t="s">
        <v>44</v>
      </c>
      <c r="L7" s="207" t="s">
        <v>45</v>
      </c>
    </row>
    <row r="8" spans="1:12" s="36" customFormat="1" ht="24" customHeight="1" thickBot="1" x14ac:dyDescent="0.25">
      <c r="A8" s="205" t="s">
        <v>4</v>
      </c>
      <c r="B8" s="206"/>
      <c r="C8" s="16" t="s">
        <v>8</v>
      </c>
      <c r="D8" s="16" t="s">
        <v>9</v>
      </c>
      <c r="E8" s="31" t="s">
        <v>10</v>
      </c>
      <c r="F8" s="32" t="s">
        <v>11</v>
      </c>
      <c r="G8" s="33" t="s">
        <v>12</v>
      </c>
      <c r="H8" s="34" t="s">
        <v>11</v>
      </c>
      <c r="I8" s="33" t="s">
        <v>12</v>
      </c>
      <c r="J8" s="35" t="s">
        <v>12</v>
      </c>
      <c r="K8" s="210"/>
      <c r="L8" s="208"/>
    </row>
    <row r="9" spans="1:12" s="46" customFormat="1" ht="8.25" customHeight="1" thickTop="1" x14ac:dyDescent="0.2">
      <c r="A9" s="37"/>
      <c r="B9" s="38"/>
      <c r="C9" s="39"/>
      <c r="D9" s="39"/>
      <c r="E9" s="40"/>
      <c r="F9" s="41"/>
      <c r="G9" s="42"/>
      <c r="H9" s="43"/>
      <c r="I9" s="44"/>
      <c r="J9" s="45"/>
      <c r="K9" s="45"/>
      <c r="L9" s="45"/>
    </row>
    <row r="10" spans="1:12" s="1" customFormat="1" ht="36.75" customHeight="1" x14ac:dyDescent="0.2">
      <c r="A10" s="47"/>
      <c r="B10" s="48"/>
      <c r="C10" s="49" t="s">
        <v>13</v>
      </c>
      <c r="D10" s="50"/>
      <c r="E10" s="51"/>
      <c r="F10" s="52"/>
      <c r="G10" s="53"/>
      <c r="H10" s="54"/>
      <c r="I10" s="53"/>
      <c r="J10" s="55"/>
      <c r="K10" s="216"/>
      <c r="L10" s="55"/>
    </row>
    <row r="11" spans="1:12" s="2" customFormat="1" ht="106.5" customHeight="1" x14ac:dyDescent="0.2">
      <c r="A11" s="57">
        <v>1</v>
      </c>
      <c r="B11" s="58"/>
      <c r="C11" s="195" t="s">
        <v>35</v>
      </c>
      <c r="D11" s="61" t="s">
        <v>14</v>
      </c>
      <c r="E11" s="62">
        <v>1</v>
      </c>
      <c r="F11" s="194">
        <v>0</v>
      </c>
      <c r="G11" s="167">
        <f t="shared" ref="G11" si="0">$E11*F11</f>
        <v>0</v>
      </c>
      <c r="H11" s="168">
        <v>30000</v>
      </c>
      <c r="I11" s="167">
        <f t="shared" ref="I11" si="1">$E11*H11</f>
        <v>30000</v>
      </c>
      <c r="J11" s="152">
        <f t="shared" ref="J11" si="2">G11+I11</f>
        <v>30000</v>
      </c>
      <c r="K11" s="217">
        <v>1</v>
      </c>
      <c r="L11" s="152">
        <f>SUM(F11+H11)*K11</f>
        <v>30000</v>
      </c>
    </row>
    <row r="12" spans="1:12" s="116" customFormat="1" ht="105.75" customHeight="1" x14ac:dyDescent="0.2">
      <c r="A12" s="119">
        <f>A11+1</f>
        <v>2</v>
      </c>
      <c r="B12" s="115"/>
      <c r="C12" s="192" t="s">
        <v>28</v>
      </c>
      <c r="D12" s="129" t="s">
        <v>14</v>
      </c>
      <c r="E12" s="187">
        <v>1</v>
      </c>
      <c r="F12" s="178">
        <v>650000</v>
      </c>
      <c r="G12" s="167">
        <f t="shared" ref="G12" si="3">$E12*F12</f>
        <v>650000</v>
      </c>
      <c r="H12" s="168">
        <v>30000</v>
      </c>
      <c r="I12" s="167">
        <f t="shared" ref="I12" si="4">$E12*H12</f>
        <v>30000</v>
      </c>
      <c r="J12" s="152">
        <f t="shared" ref="J12" si="5">G12+I12</f>
        <v>680000</v>
      </c>
      <c r="K12" s="217">
        <v>1</v>
      </c>
      <c r="L12" s="152">
        <f>SUM(F12+H12)*K12</f>
        <v>680000</v>
      </c>
    </row>
    <row r="13" spans="1:12" s="116" customFormat="1" ht="51" x14ac:dyDescent="0.2">
      <c r="A13" s="123">
        <f>A12+1</f>
        <v>3</v>
      </c>
      <c r="B13" s="124"/>
      <c r="C13" s="125" t="s">
        <v>25</v>
      </c>
      <c r="D13" s="126"/>
      <c r="E13" s="188"/>
      <c r="F13" s="179"/>
      <c r="G13" s="169"/>
      <c r="H13" s="170"/>
      <c r="I13" s="169"/>
      <c r="J13" s="154"/>
      <c r="K13" s="218"/>
      <c r="L13" s="154"/>
    </row>
    <row r="14" spans="1:12" s="116" customFormat="1" ht="24" customHeight="1" x14ac:dyDescent="0.2">
      <c r="A14" s="117"/>
      <c r="B14" s="118">
        <f>A13+0.1</f>
        <v>3.1</v>
      </c>
      <c r="C14" s="120" t="s">
        <v>21</v>
      </c>
      <c r="D14" s="56"/>
      <c r="E14" s="189"/>
      <c r="F14" s="180"/>
      <c r="G14" s="171"/>
      <c r="H14" s="172"/>
      <c r="I14" s="171"/>
      <c r="J14" s="153"/>
      <c r="K14" s="219"/>
      <c r="L14" s="153"/>
    </row>
    <row r="15" spans="1:12" s="116" customFormat="1" ht="24" customHeight="1" x14ac:dyDescent="0.2">
      <c r="A15" s="117"/>
      <c r="B15" s="118" t="s">
        <v>15</v>
      </c>
      <c r="C15" s="60" t="s">
        <v>29</v>
      </c>
      <c r="D15" s="122" t="s">
        <v>18</v>
      </c>
      <c r="E15" s="187">
        <v>4</v>
      </c>
      <c r="F15" s="177">
        <v>17500</v>
      </c>
      <c r="G15" s="173">
        <f t="shared" ref="G15" si="6">$E15*F15</f>
        <v>70000</v>
      </c>
      <c r="H15" s="174">
        <v>2000</v>
      </c>
      <c r="I15" s="173">
        <f t="shared" ref="I15" si="7">$E15*H15</f>
        <v>8000</v>
      </c>
      <c r="J15" s="152">
        <f t="shared" ref="J15" si="8">G15+I15</f>
        <v>78000</v>
      </c>
      <c r="K15" s="217">
        <v>4</v>
      </c>
      <c r="L15" s="152">
        <f>SUM(F15+H15)*K15</f>
        <v>78000</v>
      </c>
    </row>
    <row r="16" spans="1:12" s="116" customFormat="1" ht="24" customHeight="1" x14ac:dyDescent="0.2">
      <c r="A16" s="117"/>
      <c r="B16" s="118">
        <f>B14+0.1</f>
        <v>3.2</v>
      </c>
      <c r="C16" s="120" t="s">
        <v>22</v>
      </c>
      <c r="D16" s="56"/>
      <c r="E16" s="189"/>
      <c r="F16" s="180"/>
      <c r="G16" s="171"/>
      <c r="H16" s="172"/>
      <c r="I16" s="171"/>
      <c r="J16" s="153"/>
      <c r="K16" s="219"/>
      <c r="L16" s="153"/>
    </row>
    <row r="17" spans="1:12" s="116" customFormat="1" ht="24" customHeight="1" x14ac:dyDescent="0.2">
      <c r="A17" s="117"/>
      <c r="B17" s="193" t="s">
        <v>15</v>
      </c>
      <c r="C17" s="60" t="s">
        <v>29</v>
      </c>
      <c r="D17" s="122" t="s">
        <v>24</v>
      </c>
      <c r="E17" s="187">
        <f>E15/4</f>
        <v>1</v>
      </c>
      <c r="F17" s="177">
        <v>11500</v>
      </c>
      <c r="G17" s="173">
        <f>$E17*F17</f>
        <v>11500</v>
      </c>
      <c r="H17" s="174">
        <v>2000</v>
      </c>
      <c r="I17" s="173">
        <f>$E17*H17</f>
        <v>2000</v>
      </c>
      <c r="J17" s="152">
        <f>G17+I17</f>
        <v>13500</v>
      </c>
      <c r="K17" s="217">
        <v>1</v>
      </c>
      <c r="L17" s="152">
        <f>SUM(F17+H17)*K17</f>
        <v>13500</v>
      </c>
    </row>
    <row r="18" spans="1:12" s="116" customFormat="1" ht="24" customHeight="1" x14ac:dyDescent="0.2">
      <c r="A18" s="117"/>
      <c r="B18" s="118">
        <f>B16+0.1</f>
        <v>3.3000000000000003</v>
      </c>
      <c r="C18" s="120" t="s">
        <v>16</v>
      </c>
      <c r="D18" s="56"/>
      <c r="E18" s="189"/>
      <c r="F18" s="180"/>
      <c r="G18" s="171"/>
      <c r="H18" s="172"/>
      <c r="I18" s="171"/>
      <c r="J18" s="153"/>
      <c r="K18" s="219"/>
      <c r="L18" s="153"/>
    </row>
    <row r="19" spans="1:12" s="116" customFormat="1" ht="24" customHeight="1" thickBot="1" x14ac:dyDescent="0.25">
      <c r="A19" s="130"/>
      <c r="B19" s="131" t="s">
        <v>15</v>
      </c>
      <c r="C19" s="132" t="s">
        <v>29</v>
      </c>
      <c r="D19" s="133" t="s">
        <v>24</v>
      </c>
      <c r="E19" s="190">
        <f>E17</f>
        <v>1</v>
      </c>
      <c r="F19" s="183">
        <v>22000</v>
      </c>
      <c r="G19" s="184">
        <f t="shared" ref="G19" si="9">$E19*F19</f>
        <v>22000</v>
      </c>
      <c r="H19" s="185">
        <v>2000</v>
      </c>
      <c r="I19" s="184">
        <f t="shared" ref="I19" si="10">$E19*H19</f>
        <v>2000</v>
      </c>
      <c r="J19" s="165">
        <f t="shared" ref="J19" si="11">G19+I19</f>
        <v>24000</v>
      </c>
      <c r="K19" s="220">
        <v>1</v>
      </c>
      <c r="L19" s="152">
        <f>SUM(F19+H19)*K19</f>
        <v>24000</v>
      </c>
    </row>
    <row r="20" spans="1:12" s="116" customFormat="1" ht="24" customHeight="1" x14ac:dyDescent="0.2">
      <c r="A20" s="134"/>
      <c r="B20" s="135">
        <f>B18+0.1</f>
        <v>3.4000000000000004</v>
      </c>
      <c r="C20" s="136" t="s">
        <v>23</v>
      </c>
      <c r="D20" s="137"/>
      <c r="E20" s="191"/>
      <c r="F20" s="181"/>
      <c r="G20" s="175"/>
      <c r="H20" s="176"/>
      <c r="I20" s="175"/>
      <c r="J20" s="155"/>
      <c r="K20" s="221"/>
      <c r="L20" s="155"/>
    </row>
    <row r="21" spans="1:12" s="116" customFormat="1" ht="24" customHeight="1" x14ac:dyDescent="0.2">
      <c r="A21" s="117"/>
      <c r="B21" s="118" t="s">
        <v>15</v>
      </c>
      <c r="C21" s="60" t="s">
        <v>29</v>
      </c>
      <c r="D21" s="122" t="s">
        <v>18</v>
      </c>
      <c r="E21" s="187">
        <f>E19*2</f>
        <v>2</v>
      </c>
      <c r="F21" s="177">
        <v>12000</v>
      </c>
      <c r="G21" s="173">
        <f t="shared" ref="G21" si="12">$E21*F21</f>
        <v>24000</v>
      </c>
      <c r="H21" s="174">
        <v>2000</v>
      </c>
      <c r="I21" s="173">
        <f t="shared" ref="I21" si="13">$E21*H21</f>
        <v>4000</v>
      </c>
      <c r="J21" s="152">
        <f t="shared" ref="J21" si="14">G21+I21</f>
        <v>28000</v>
      </c>
      <c r="K21" s="217">
        <v>2</v>
      </c>
      <c r="L21" s="152">
        <f t="shared" ref="L21:L23" si="15">SUM(F21+H21)*K21</f>
        <v>28000</v>
      </c>
    </row>
    <row r="22" spans="1:12" s="116" customFormat="1" ht="24" customHeight="1" x14ac:dyDescent="0.2">
      <c r="A22" s="117"/>
      <c r="B22" s="118">
        <f>B20+0.1</f>
        <v>3.5000000000000004</v>
      </c>
      <c r="C22" s="197" t="s">
        <v>37</v>
      </c>
      <c r="D22" s="122" t="s">
        <v>18</v>
      </c>
      <c r="E22" s="187">
        <v>1</v>
      </c>
      <c r="F22" s="177">
        <v>365000</v>
      </c>
      <c r="G22" s="173">
        <f t="shared" ref="G22" si="16">$E22*F22</f>
        <v>365000</v>
      </c>
      <c r="H22" s="174">
        <v>5000</v>
      </c>
      <c r="I22" s="173">
        <f t="shared" ref="I22" si="17">$E22*H22</f>
        <v>5000</v>
      </c>
      <c r="J22" s="152">
        <f t="shared" ref="J22" si="18">G22+I22</f>
        <v>370000</v>
      </c>
      <c r="K22" s="217">
        <v>0</v>
      </c>
      <c r="L22" s="152">
        <f t="shared" si="15"/>
        <v>0</v>
      </c>
    </row>
    <row r="23" spans="1:12" s="116" customFormat="1" ht="24" customHeight="1" x14ac:dyDescent="0.2">
      <c r="A23" s="117"/>
      <c r="B23" s="118">
        <f>B22+0.1</f>
        <v>3.6000000000000005</v>
      </c>
      <c r="C23" s="121" t="s">
        <v>36</v>
      </c>
      <c r="D23" s="122" t="s">
        <v>24</v>
      </c>
      <c r="E23" s="187">
        <v>1</v>
      </c>
      <c r="F23" s="177">
        <v>25000</v>
      </c>
      <c r="G23" s="173">
        <f t="shared" ref="G23" si="19">$E23*F23</f>
        <v>25000</v>
      </c>
      <c r="H23" s="174">
        <v>5000</v>
      </c>
      <c r="I23" s="173">
        <f t="shared" ref="I23" si="20">$E23*H23</f>
        <v>5000</v>
      </c>
      <c r="J23" s="152">
        <f t="shared" ref="J23" si="21">G23+I23</f>
        <v>30000</v>
      </c>
      <c r="K23" s="217">
        <v>1</v>
      </c>
      <c r="L23" s="152">
        <f t="shared" si="15"/>
        <v>30000</v>
      </c>
    </row>
    <row r="24" spans="1:12" s="1" customFormat="1" ht="94.5" customHeight="1" x14ac:dyDescent="0.2">
      <c r="A24" s="86">
        <f>A13+1</f>
        <v>4</v>
      </c>
      <c r="B24" s="87"/>
      <c r="C24" s="127" t="s">
        <v>33</v>
      </c>
      <c r="D24" s="128" t="s">
        <v>14</v>
      </c>
      <c r="E24" s="88">
        <v>1</v>
      </c>
      <c r="F24" s="89">
        <v>95000</v>
      </c>
      <c r="G24" s="90">
        <f>$E24*F24</f>
        <v>95000</v>
      </c>
      <c r="H24" s="91">
        <v>25000</v>
      </c>
      <c r="I24" s="90">
        <f>$E24*H24</f>
        <v>25000</v>
      </c>
      <c r="J24" s="156">
        <f>G24+I24</f>
        <v>120000</v>
      </c>
      <c r="K24" s="222">
        <v>1</v>
      </c>
      <c r="L24" s="211">
        <f>SUM(F24+H24)*K24</f>
        <v>120000</v>
      </c>
    </row>
    <row r="25" spans="1:12" s="1" customFormat="1" ht="63.75" x14ac:dyDescent="0.2">
      <c r="A25" s="86">
        <f>A24+1</f>
        <v>5</v>
      </c>
      <c r="B25" s="87"/>
      <c r="C25" s="127" t="s">
        <v>34</v>
      </c>
      <c r="D25" s="128" t="s">
        <v>14</v>
      </c>
      <c r="E25" s="88">
        <v>1</v>
      </c>
      <c r="F25" s="89">
        <v>95000</v>
      </c>
      <c r="G25" s="90">
        <f>$E25*F25</f>
        <v>95000</v>
      </c>
      <c r="H25" s="91">
        <v>25000</v>
      </c>
      <c r="I25" s="90">
        <f>$E25*H25</f>
        <v>25000</v>
      </c>
      <c r="J25" s="156">
        <f>G25+I25</f>
        <v>120000</v>
      </c>
      <c r="K25" s="222">
        <v>1</v>
      </c>
      <c r="L25" s="152">
        <f>SUM(F25+H25)*K25</f>
        <v>120000</v>
      </c>
    </row>
    <row r="26" spans="1:12" s="1" customFormat="1" ht="78.75" customHeight="1" x14ac:dyDescent="0.2">
      <c r="A26" s="86">
        <f>A25+1</f>
        <v>6</v>
      </c>
      <c r="B26" s="77"/>
      <c r="C26" s="78" t="s">
        <v>17</v>
      </c>
      <c r="D26" s="50"/>
      <c r="E26" s="51"/>
      <c r="F26" s="79"/>
      <c r="G26" s="80"/>
      <c r="H26" s="81"/>
      <c r="I26" s="80"/>
      <c r="J26" s="157"/>
      <c r="K26" s="216"/>
      <c r="L26" s="157"/>
    </row>
    <row r="27" spans="1:12" s="2" customFormat="1" ht="21.95" customHeight="1" x14ac:dyDescent="0.2">
      <c r="A27" s="18"/>
      <c r="B27" s="68">
        <f>A26+0.1</f>
        <v>6.1</v>
      </c>
      <c r="C27" s="69" t="s">
        <v>30</v>
      </c>
      <c r="D27" s="70"/>
      <c r="E27" s="59"/>
      <c r="F27" s="71"/>
      <c r="G27" s="72"/>
      <c r="H27" s="73"/>
      <c r="I27" s="72"/>
      <c r="J27" s="158"/>
      <c r="K27" s="223"/>
      <c r="L27" s="158"/>
    </row>
    <row r="28" spans="1:12" s="2" customFormat="1" ht="21.95" customHeight="1" x14ac:dyDescent="0.2">
      <c r="A28" s="18"/>
      <c r="B28" s="68" t="s">
        <v>15</v>
      </c>
      <c r="C28" s="74" t="s">
        <v>31</v>
      </c>
      <c r="D28" s="75" t="s">
        <v>18</v>
      </c>
      <c r="E28" s="62">
        <v>2</v>
      </c>
      <c r="F28" s="76">
        <v>12000</v>
      </c>
      <c r="G28" s="66">
        <f t="shared" ref="G28" si="22">$E28*F28</f>
        <v>24000</v>
      </c>
      <c r="H28" s="65">
        <v>2000</v>
      </c>
      <c r="I28" s="66">
        <f t="shared" ref="I28" si="23">$E28*H28</f>
        <v>4000</v>
      </c>
      <c r="J28" s="160">
        <f t="shared" ref="J28" si="24">G28+I28</f>
        <v>28000</v>
      </c>
      <c r="K28" s="224">
        <v>2</v>
      </c>
      <c r="L28" s="152">
        <f>SUM(F28+H28)*K28</f>
        <v>28000</v>
      </c>
    </row>
    <row r="29" spans="1:12" s="1" customFormat="1" ht="38.25" x14ac:dyDescent="0.2">
      <c r="A29" s="67">
        <f>A26+1</f>
        <v>7</v>
      </c>
      <c r="B29" s="77"/>
      <c r="C29" s="82" t="s">
        <v>26</v>
      </c>
      <c r="D29" s="63"/>
      <c r="E29" s="64"/>
      <c r="F29" s="83"/>
      <c r="G29" s="84"/>
      <c r="H29" s="85"/>
      <c r="I29" s="84"/>
      <c r="J29" s="161"/>
      <c r="K29" s="225"/>
      <c r="L29" s="161"/>
    </row>
    <row r="30" spans="1:12" s="2" customFormat="1" ht="22.5" customHeight="1" thickBot="1" x14ac:dyDescent="0.25">
      <c r="A30" s="146"/>
      <c r="B30" s="147">
        <f>A29+0.1</f>
        <v>7.1</v>
      </c>
      <c r="C30" s="148" t="s">
        <v>31</v>
      </c>
      <c r="D30" s="149" t="s">
        <v>24</v>
      </c>
      <c r="E30" s="138">
        <v>1</v>
      </c>
      <c r="F30" s="150">
        <v>11500</v>
      </c>
      <c r="G30" s="140">
        <f>$E30*F30</f>
        <v>11500</v>
      </c>
      <c r="H30" s="139">
        <v>2000</v>
      </c>
      <c r="I30" s="140">
        <f>$E30*H30</f>
        <v>2000</v>
      </c>
      <c r="J30" s="159">
        <f>G30+I30</f>
        <v>13500</v>
      </c>
      <c r="K30" s="226">
        <v>1</v>
      </c>
      <c r="L30" s="152">
        <f>SUM(F30+H30)*K30</f>
        <v>13500</v>
      </c>
    </row>
    <row r="31" spans="1:12" s="2" customFormat="1" ht="81" customHeight="1" x14ac:dyDescent="0.2">
      <c r="A31" s="141">
        <f>A29+1</f>
        <v>8</v>
      </c>
      <c r="B31" s="186"/>
      <c r="C31" s="196" t="s">
        <v>32</v>
      </c>
      <c r="D31" s="151" t="s">
        <v>14</v>
      </c>
      <c r="E31" s="142">
        <v>1</v>
      </c>
      <c r="F31" s="143">
        <v>10000</v>
      </c>
      <c r="G31" s="144">
        <f>$E31*F31</f>
        <v>10000</v>
      </c>
      <c r="H31" s="145">
        <v>30000</v>
      </c>
      <c r="I31" s="144">
        <f>$E31*H31</f>
        <v>30000</v>
      </c>
      <c r="J31" s="166">
        <f>G31+I31</f>
        <v>40000</v>
      </c>
      <c r="K31" s="227">
        <v>1</v>
      </c>
      <c r="L31" s="152">
        <f>SUM(F31+H31)*K31</f>
        <v>40000</v>
      </c>
    </row>
    <row r="32" spans="1:12" s="2" customFormat="1" ht="78.75" customHeight="1" thickBot="1" x14ac:dyDescent="0.25">
      <c r="A32" s="92">
        <f t="shared" ref="A32" si="25">A31+1</f>
        <v>9</v>
      </c>
      <c r="B32" s="93"/>
      <c r="C32" s="94" t="s">
        <v>19</v>
      </c>
      <c r="D32" s="95" t="s">
        <v>14</v>
      </c>
      <c r="E32" s="96">
        <v>1</v>
      </c>
      <c r="F32" s="182">
        <v>10000</v>
      </c>
      <c r="G32" s="162">
        <f>$E32*F32</f>
        <v>10000</v>
      </c>
      <c r="H32" s="163">
        <v>15000</v>
      </c>
      <c r="I32" s="162">
        <f>$E32*H32</f>
        <v>15000</v>
      </c>
      <c r="J32" s="164">
        <f>G32+I32</f>
        <v>25000</v>
      </c>
      <c r="K32" s="228">
        <v>1</v>
      </c>
      <c r="L32" s="152">
        <f>SUM(F32+H32)*K32</f>
        <v>25000</v>
      </c>
    </row>
    <row r="33" spans="1:12" s="2" customFormat="1" ht="31.5" customHeight="1" thickTop="1" thickBot="1" x14ac:dyDescent="0.25">
      <c r="A33" s="198">
        <v>10</v>
      </c>
      <c r="B33" s="199"/>
      <c r="C33" s="200" t="s">
        <v>41</v>
      </c>
      <c r="D33" s="70" t="s">
        <v>14</v>
      </c>
      <c r="E33" s="59">
        <v>1</v>
      </c>
      <c r="F33" s="71" t="s">
        <v>42</v>
      </c>
      <c r="G33" s="72" t="s">
        <v>42</v>
      </c>
      <c r="H33" s="73"/>
      <c r="I33" s="72">
        <f>$E33*H33</f>
        <v>0</v>
      </c>
      <c r="J33" s="158">
        <f>I33</f>
        <v>0</v>
      </c>
      <c r="K33" s="223"/>
      <c r="L33" s="158"/>
    </row>
    <row r="34" spans="1:12" s="2" customFormat="1" ht="33" customHeight="1" thickTop="1" thickBot="1" x14ac:dyDescent="0.25">
      <c r="A34" s="11"/>
      <c r="B34" s="97"/>
      <c r="C34" s="12" t="s">
        <v>3</v>
      </c>
      <c r="D34" s="98"/>
      <c r="E34" s="99"/>
      <c r="F34" s="100"/>
      <c r="G34" s="101">
        <f>SUM(G11:G33)</f>
        <v>1413000</v>
      </c>
      <c r="H34" s="102"/>
      <c r="I34" s="101">
        <f>SUM(I11:I33)</f>
        <v>187000</v>
      </c>
      <c r="J34" s="103">
        <f>SUM(J11:J33)</f>
        <v>1600000</v>
      </c>
      <c r="K34" s="229"/>
      <c r="L34" s="103">
        <f>SUM(L11:L33)</f>
        <v>1230000</v>
      </c>
    </row>
    <row r="35" spans="1:12" s="2" customFormat="1" ht="8.25" customHeight="1" x14ac:dyDescent="0.2">
      <c r="A35" s="104"/>
      <c r="B35" s="105"/>
      <c r="C35" s="106"/>
      <c r="D35" s="107"/>
      <c r="E35" s="108"/>
      <c r="F35" s="109"/>
      <c r="G35" s="109"/>
      <c r="H35" s="109"/>
      <c r="I35" s="109"/>
      <c r="J35" s="109"/>
      <c r="K35" s="230"/>
    </row>
    <row r="36" spans="1:12" s="1" customFormat="1" ht="12.75" x14ac:dyDescent="0.2">
      <c r="A36" s="17" t="s">
        <v>0</v>
      </c>
      <c r="B36" s="10"/>
      <c r="D36" s="110"/>
      <c r="E36" s="111"/>
      <c r="F36" s="112"/>
      <c r="G36" s="112"/>
      <c r="H36" s="112"/>
      <c r="I36" s="112"/>
      <c r="J36" s="112"/>
      <c r="K36" s="111"/>
    </row>
    <row r="37" spans="1:12" s="13" customFormat="1" ht="31.5" customHeight="1" x14ac:dyDescent="0.2">
      <c r="A37" s="14" t="s">
        <v>1</v>
      </c>
      <c r="B37" s="201" t="s">
        <v>27</v>
      </c>
      <c r="C37" s="201"/>
      <c r="D37" s="201"/>
      <c r="E37" s="201"/>
      <c r="F37" s="201"/>
      <c r="G37" s="201"/>
      <c r="H37" s="201"/>
      <c r="I37" s="201"/>
      <c r="J37" s="201"/>
      <c r="K37" s="231"/>
    </row>
    <row r="38" spans="1:12" s="13" customFormat="1" ht="30" customHeight="1" x14ac:dyDescent="0.2">
      <c r="A38" s="14" t="s">
        <v>2</v>
      </c>
      <c r="B38" s="201" t="s">
        <v>20</v>
      </c>
      <c r="C38" s="201"/>
      <c r="D38" s="201"/>
      <c r="E38" s="201"/>
      <c r="F38" s="201"/>
      <c r="G38" s="201"/>
      <c r="H38" s="201"/>
      <c r="I38" s="201"/>
      <c r="J38" s="201"/>
      <c r="K38" s="231"/>
    </row>
  </sheetData>
  <mergeCells count="7">
    <mergeCell ref="L7:L8"/>
    <mergeCell ref="B38:J38"/>
    <mergeCell ref="F7:G7"/>
    <mergeCell ref="H7:I7"/>
    <mergeCell ref="A8:B8"/>
    <mergeCell ref="B37:J37"/>
    <mergeCell ref="K7:K8"/>
  </mergeCells>
  <printOptions horizontalCentered="1"/>
  <pageMargins left="0.25" right="0.25" top="0.75" bottom="0.5" header="0.32" footer="0.25"/>
  <pageSetup paperSize="9" scale="85" orientation="landscape" r:id="rId1"/>
  <headerFooter scaleWithDoc="0" alignWithMargins="0">
    <oddFooter>&amp;L&amp;8SEM Engineers&amp;R&amp;8Page &amp;P of  &amp;N</oddFooter>
  </headerFooter>
  <rowBreaks count="1" manualBreakCount="1">
    <brk id="19"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2024-12-10T09:27:13Z</cp:lastPrinted>
  <dcterms:created xsi:type="dcterms:W3CDTF">2001-08-24T09:20:00Z</dcterms:created>
  <dcterms:modified xsi:type="dcterms:W3CDTF">2024-12-10T09:27:17Z</dcterms:modified>
</cp:coreProperties>
</file>